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rc\Desktop\Code\voting\data\"/>
    </mc:Choice>
  </mc:AlternateContent>
  <xr:revisionPtr revIDLastSave="0" documentId="13_ncr:1_{AE4D30B9-A738-4FA1-B6AC-A0C9E3A37D19}" xr6:coauthVersionLast="45" xr6:coauthVersionMax="45" xr10:uidLastSave="{00000000-0000-0000-0000-000000000000}"/>
  <bookViews>
    <workbookView xWindow="1116" yWindow="1116" windowWidth="17280" windowHeight="8964" xr2:uid="{00912FA7-5E26-4F82-8A5B-1284969E2121}"/>
  </bookViews>
  <sheets>
    <sheet name="Voter Turnout" sheetId="3" r:id="rId1"/>
    <sheet name="Powerball" sheetId="4" r:id="rId2"/>
  </sheets>
  <definedNames>
    <definedName name="SCPRC_18_POP_RES_REG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L5" i="3"/>
  <c r="L6" i="3"/>
  <c r="L7" i="3"/>
  <c r="L20" i="3"/>
  <c r="L22" i="3"/>
  <c r="L24" i="3"/>
  <c r="L33" i="3"/>
  <c r="L36" i="3"/>
  <c r="L42" i="3"/>
  <c r="L43" i="3"/>
  <c r="L44" i="3"/>
  <c r="L45" i="3"/>
  <c r="L14" i="3"/>
  <c r="L23" i="3"/>
  <c r="L25" i="3"/>
  <c r="L26" i="3"/>
  <c r="L47" i="3"/>
  <c r="L4" i="3"/>
  <c r="L11" i="3"/>
  <c r="L15" i="3"/>
  <c r="L35" i="3"/>
  <c r="L12" i="3"/>
  <c r="L19" i="3"/>
  <c r="L49" i="3"/>
  <c r="L8" i="3"/>
  <c r="L9" i="3"/>
  <c r="L21" i="3"/>
  <c r="L38" i="3"/>
  <c r="L39" i="3"/>
  <c r="L16" i="3"/>
  <c r="L28" i="3"/>
  <c r="L48" i="3"/>
  <c r="L18" i="3"/>
  <c r="L37" i="3"/>
  <c r="L10" i="3"/>
  <c r="L27" i="3"/>
  <c r="L30" i="3"/>
  <c r="L31" i="3"/>
  <c r="L41" i="3"/>
  <c r="L29" i="3"/>
  <c r="D10" i="4" l="1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<sst xmlns="http://schemas.openxmlformats.org/spreadsheetml/2006/main" count="181" uniqueCount="85">
  <si>
    <t>Alabama</t>
  </si>
  <si>
    <t>Arizona</t>
  </si>
  <si>
    <t>Arkansas</t>
  </si>
  <si>
    <t>California</t>
  </si>
  <si>
    <t>Colorado</t>
  </si>
  <si>
    <t>District of Columbia</t>
  </si>
  <si>
    <t>Florida</t>
  </si>
  <si>
    <t>Hawaii</t>
  </si>
  <si>
    <t>Idaho</t>
  </si>
  <si>
    <t>Illinois</t>
  </si>
  <si>
    <t>Kansas</t>
  </si>
  <si>
    <t>Maine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</si>
  <si>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</si>
  <si>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</si>
  <si>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</si>
  <si>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</si>
  <si>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</si>
  <si>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</si>
  <si>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</si>
  <si>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New Hampshire</t>
  </si>
  <si>
    <t>New Mexico</t>
  </si>
  <si>
    <t>North Carolina</t>
  </si>
  <si>
    <t>North Dakota</t>
  </si>
  <si>
    <t>Oklahoma</t>
  </si>
  <si>
    <t>Oregon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</si>
  <si>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</si>
  <si>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</si>
  <si>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</si>
  <si>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</si>
  <si>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</si>
  <si>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</si>
  <si>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</si>
  <si>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</si>
  <si>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Wisconsin</t>
  </si>
  <si>
    <t>Match</t>
  </si>
  <si>
    <t>Odds of Winning</t>
  </si>
  <si>
    <t>Prize</t>
  </si>
  <si>
    <t>5 plus Powerball</t>
  </si>
  <si>
    <t>1 in 292,201,338</t>
  </si>
  <si>
    <t>Jackpot</t>
  </si>
  <si>
    <t>1 in 11,688,054</t>
  </si>
  <si>
    <t>$1 million</t>
  </si>
  <si>
    <t>4 plus Powerball</t>
  </si>
  <si>
    <t>1 in 913,130</t>
  </si>
  <si>
    <t>1 in 36,525</t>
  </si>
  <si>
    <t>3 plus Powerball</t>
  </si>
  <si>
    <t>1 in 14,494</t>
  </si>
  <si>
    <t>1 in 580</t>
  </si>
  <si>
    <t>2 plus Powerball</t>
  </si>
  <si>
    <t>1 in 701</t>
  </si>
  <si>
    <t>1 plus Powerball</t>
  </si>
  <si>
    <t>1 in 92</t>
  </si>
  <si>
    <t>Powerball</t>
  </si>
  <si>
    <t>1 in 38</t>
  </si>
  <si>
    <t>Odds</t>
  </si>
  <si>
    <t>Primary</t>
  </si>
  <si>
    <t>D&amp;R</t>
  </si>
  <si>
    <t>D</t>
  </si>
  <si>
    <t>NA</t>
  </si>
  <si>
    <t>Indiana</t>
  </si>
  <si>
    <t>West Virginia</t>
  </si>
  <si>
    <t>Kentucky</t>
  </si>
  <si>
    <t>Ohio</t>
  </si>
  <si>
    <t>Georgia</t>
  </si>
  <si>
    <t>Alaska</t>
  </si>
  <si>
    <t>Louisiana</t>
  </si>
  <si>
    <t>Connecticut</t>
  </si>
  <si>
    <t>Delaware</t>
  </si>
  <si>
    <t>Maryland</t>
  </si>
  <si>
    <t>New York</t>
  </si>
  <si>
    <t>Pennsylvania</t>
  </si>
  <si>
    <t>Rhode Island</t>
  </si>
  <si>
    <t>New Jersey</t>
  </si>
  <si>
    <t>state</t>
  </si>
  <si>
    <t>election_type</t>
  </si>
  <si>
    <t>party</t>
  </si>
  <si>
    <t>date</t>
  </si>
  <si>
    <t>vep_total_ballots_counted</t>
  </si>
  <si>
    <t>vep</t>
  </si>
  <si>
    <t>vap</t>
  </si>
  <si>
    <t>democrat</t>
  </si>
  <si>
    <t>republican</t>
  </si>
  <si>
    <t>minor</t>
  </si>
  <si>
    <t>total_ballots_counted</t>
  </si>
  <si>
    <t>democratic_bias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</si>
</sst>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.0%"/>
    <numFmt numFmtId="165" formatCode="###,###,###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name val="Arial"/>
    </font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6" fontId="2" fillId="0" borderId="0" xfId="0" applyNumberFormat="1" applyFont="1" applyAlignment="1">
      <alignment horizontal="left" vertical="center" wrapText="1"/>
    </xf>
    <xf numFmtId="8" fontId="2" fillId="0" borderId="0" xfId="0" applyNumberFormat="1" applyFont="1" applyAlignment="1">
      <alignment horizontal="left" vertical="center" wrapText="1"/>
    </xf>
    <xf numFmtId="0" fontId="3" fillId="0" borderId="0" xfId="0" applyFont="1" applyFill="1"/>
    <xf numFmtId="164" fontId="3" fillId="0" borderId="0" xfId="0" applyNumberFormat="1" applyFont="1" applyFill="1"/>
    <xf numFmtId="3" fontId="3" fillId="0" borderId="0" xfId="0" applyNumberFormat="1" applyFont="1" applyFill="1"/>
    <xf numFmtId="165" fontId="3" fillId="0" borderId="0" xfId="0" applyNumberFormat="1" applyFont="1" applyFill="1"/>
    <xf numFmtId="165" fontId="3" fillId="0" borderId="0" xfId="0" applyNumberFormat="1" applyFont="1" applyFill="1" applyAlignment="1">
      <alignment horizontal="right"/>
    </xf>
    <xf numFmtId="165" fontId="0" fillId="0" borderId="0" xfId="0" applyNumberFormat="1" applyFill="1" applyAlignment="1">
      <alignment horizontal="right"/>
    </xf>
    <xf numFmtId="165" fontId="4" fillId="0" borderId="0" xfId="0" applyNumberFormat="1" applyFont="1" applyFill="1" applyAlignment="1">
      <alignment horizontal="right"/>
    </xf>
    <xf numFmtId="165" fontId="4" fillId="0" borderId="0" xfId="0" applyNumberFormat="1" applyFont="1" applyFill="1"/>
    <xf numFmtId="14" fontId="6" fillId="0" borderId="0" xfId="0" applyNumberFormat="1" applyFont="1" applyFill="1" applyAlignment="1">
      <alignment horizontal="right"/>
    </xf>
    <xf numFmtId="0" fontId="6" fillId="0" borderId="0" xfId="0" applyFont="1" applyFill="1"/>
    <xf numFmtId="14" fontId="6" fillId="0" borderId="0" xfId="0" applyNumberFormat="1" applyFont="1" applyFill="1"/>
    <xf numFmtId="165" fontId="7" fillId="0" borderId="0" xfId="0" applyNumberFormat="1" applyFont="1" applyFill="1" applyAlignment="1">
      <alignment horizontal="right"/>
    </xf>
    <xf numFmtId="3" fontId="8" fillId="0" borderId="2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8" fillId="0" borderId="2" xfId="0" applyFont="1" applyBorder="1"/>
    <xf numFmtId="0" fontId="8" fillId="0" borderId="1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0" xfId="0" applyFont="1" applyFill="1" applyBorder="1"/>
    <xf numFmtId="9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7935D-8C65-46C0-B4A9-A7F7FA27BEA9}">
  <dimension ref="A1:L49"/>
  <sheetViews>
    <sheetView tabSelected="1" topLeftCell="D1" workbookViewId="0">
      <selection activeCell="L7" sqref="L7"/>
    </sheetView>
  </sheetViews>
  <sheetFormatPr defaultRowHeight="14.4" x14ac:dyDescent="0.3"/>
  <cols>
    <col min="1" max="1" width="9.5546875" bestFit="1" customWidth="1"/>
    <col min="2" max="2" width="18.77734375" bestFit="1" customWidth="1"/>
    <col min="3" max="3" width="12.77734375" bestFit="1" customWidth="1"/>
    <col min="4" max="4" width="5.6640625" bestFit="1" customWidth="1"/>
    <col min="5" max="5" width="24.44140625" bestFit="1" customWidth="1"/>
    <col min="6" max="6" width="29.5546875" bestFit="1" customWidth="1"/>
    <col min="7" max="7" width="26.5546875" bestFit="1" customWidth="1"/>
    <col min="8" max="8" width="9.44140625" bestFit="1" customWidth="1"/>
    <col min="9" max="9" width="10.6640625" bestFit="1" customWidth="1"/>
    <col min="10" max="10" width="6.5546875" bestFit="1" customWidth="1"/>
    <col min="11" max="11" width="20.109375" bestFit="1" customWidth="1"/>
    <col min="12" max="12" width="15.33203125" bestFit="1" customWidth="1"/>
  </cols>
  <sheetData>
    <row r="1" spans="1:12" x14ac:dyDescent="0.3">
      <c r="A1" s="20" t="s">
        <v>76</v>
      </c>
      <c r="B1" s="19" t="s">
        <v>73</v>
      </c>
      <c r="C1" s="19" t="s">
        <v>74</v>
      </c>
      <c r="D1" s="19" t="s">
        <v>75</v>
      </c>
      <c r="E1" s="21" t="s">
        <v>77</v>
      </c>
      <c r="F1" s="17" t="s">
        <v>78</v>
      </c>
      <c r="G1" s="18" t="s">
        <v>79</v>
      </c>
      <c r="H1" s="20" t="s">
        <v>80</v>
      </c>
      <c r="I1" s="19" t="s">
        <v>81</v>
      </c>
      <c r="J1" s="19" t="s">
        <v>82</v>
      </c>
      <c r="K1" s="22" t="s">
        <v>83</v>
      </c>
      <c r="L1" s="23" t="s">
        <v>84</v>
      </c>
    </row>
    <row r="2" spans="1:12" x14ac:dyDescent="0.3">
      <c r="A2" s="13">
        <v>43893</v>
      </c>
      <c r="B2" s="5" t="s">
        <v>0</v>
      </c>
      <c r="C2" s="5" t="s">
        <v>55</v>
      </c>
      <c r="D2" s="5" t="s">
        <v>56</v>
      </c>
      <c r="E2" s="6">
        <v>0.32367588343985965</v>
      </c>
      <c r="F2" s="7">
        <v>3673641.0120000001</v>
      </c>
      <c r="G2" s="7">
        <v>3826209.4240000001</v>
      </c>
      <c r="H2" s="8">
        <v>452093</v>
      </c>
      <c r="I2" s="8">
        <v>722809</v>
      </c>
      <c r="J2" s="8"/>
      <c r="K2" s="8">
        <v>1189069</v>
      </c>
      <c r="L2" s="24">
        <f t="shared" ref="L2:L39" si="0">IF(H2 &lt;&gt; K2, H2/K2, "NA")</f>
        <v>0.38020754052119765</v>
      </c>
    </row>
    <row r="3" spans="1:12" x14ac:dyDescent="0.3">
      <c r="A3" s="15">
        <v>43932</v>
      </c>
      <c r="B3" s="5" t="s">
        <v>64</v>
      </c>
      <c r="C3" s="5" t="s">
        <v>55</v>
      </c>
      <c r="D3" s="5" t="s">
        <v>57</v>
      </c>
      <c r="E3" s="6">
        <v>3.7688308281231431E-2</v>
      </c>
      <c r="F3" s="7">
        <v>519763.3137</v>
      </c>
      <c r="G3" s="7">
        <v>551311.45830000006</v>
      </c>
      <c r="H3" s="10">
        <v>19589</v>
      </c>
      <c r="I3" s="8"/>
      <c r="J3" s="8"/>
      <c r="K3" s="8">
        <v>19589</v>
      </c>
      <c r="L3" s="24"/>
    </row>
    <row r="4" spans="1:12" x14ac:dyDescent="0.3">
      <c r="A4" s="15">
        <v>43907</v>
      </c>
      <c r="B4" s="5" t="s">
        <v>1</v>
      </c>
      <c r="C4" s="5" t="s">
        <v>55</v>
      </c>
      <c r="D4" s="5" t="s">
        <v>57</v>
      </c>
      <c r="E4" s="6">
        <v>0.11991588793786674</v>
      </c>
      <c r="F4" s="7">
        <v>5114876.8569999998</v>
      </c>
      <c r="G4" s="7">
        <v>5718476.9309999999</v>
      </c>
      <c r="H4" s="8">
        <v>468485</v>
      </c>
      <c r="I4" s="16" t="s">
        <v>58</v>
      </c>
      <c r="J4" s="8"/>
      <c r="K4" s="8">
        <v>613355</v>
      </c>
      <c r="L4" s="24">
        <f t="shared" si="0"/>
        <v>0.76380725680886274</v>
      </c>
    </row>
    <row r="5" spans="1:12" x14ac:dyDescent="0.3">
      <c r="A5" s="14"/>
      <c r="B5" s="5" t="s">
        <v>2</v>
      </c>
      <c r="C5" s="5" t="s">
        <v>55</v>
      </c>
      <c r="D5" s="5" t="s">
        <v>56</v>
      </c>
      <c r="E5" s="6">
        <v>0.20604035369401286</v>
      </c>
      <c r="F5" s="7">
        <v>2178961.5090000001</v>
      </c>
      <c r="G5" s="7">
        <v>2324409.841</v>
      </c>
      <c r="H5" s="8">
        <v>228351</v>
      </c>
      <c r="I5" s="8">
        <v>244399</v>
      </c>
      <c r="J5" s="8"/>
      <c r="K5" s="8">
        <v>448954</v>
      </c>
      <c r="L5" s="24">
        <f t="shared" si="0"/>
        <v>0.50862894639539913</v>
      </c>
    </row>
    <row r="6" spans="1:12" x14ac:dyDescent="0.3">
      <c r="A6" s="14"/>
      <c r="B6" s="5" t="s">
        <v>3</v>
      </c>
      <c r="C6" s="5" t="s">
        <v>55</v>
      </c>
      <c r="D6" s="5" t="s">
        <v>56</v>
      </c>
      <c r="E6" s="6">
        <v>0.37658982955414849</v>
      </c>
      <c r="F6" s="7">
        <v>25723148.210000001</v>
      </c>
      <c r="G6" s="7">
        <v>30700418.609999999</v>
      </c>
      <c r="H6" s="9">
        <v>5784364</v>
      </c>
      <c r="I6" s="9">
        <v>2471580</v>
      </c>
      <c r="J6" s="8">
        <v>46819</v>
      </c>
      <c r="K6" s="9">
        <v>9687076</v>
      </c>
      <c r="L6" s="24">
        <f t="shared" si="0"/>
        <v>0.59712177338135886</v>
      </c>
    </row>
    <row r="7" spans="1:12" x14ac:dyDescent="0.3">
      <c r="A7" s="14"/>
      <c r="B7" s="5" t="s">
        <v>4</v>
      </c>
      <c r="C7" s="5" t="s">
        <v>55</v>
      </c>
      <c r="D7" s="5" t="s">
        <v>56</v>
      </c>
      <c r="E7" s="6">
        <v>0.42579976377942341</v>
      </c>
      <c r="F7" s="7">
        <v>4242193.523</v>
      </c>
      <c r="G7" s="7">
        <v>4547360.26</v>
      </c>
      <c r="H7" s="8">
        <v>958928</v>
      </c>
      <c r="I7" s="8">
        <v>681156</v>
      </c>
      <c r="J7" s="8"/>
      <c r="K7" s="8">
        <v>1806325</v>
      </c>
      <c r="L7" s="24">
        <f t="shared" si="0"/>
        <v>0.53087235132105237</v>
      </c>
    </row>
    <row r="8" spans="1:12" x14ac:dyDescent="0.3">
      <c r="A8" s="15">
        <v>44054</v>
      </c>
      <c r="B8" s="5" t="s">
        <v>66</v>
      </c>
      <c r="C8" s="5" t="s">
        <v>55</v>
      </c>
      <c r="D8" s="5" t="s">
        <v>56</v>
      </c>
      <c r="E8" s="6">
        <v>0.12932832281701767</v>
      </c>
      <c r="F8" s="7">
        <v>2598061.9920000001</v>
      </c>
      <c r="G8" s="7">
        <v>2838810.284</v>
      </c>
      <c r="H8" s="8">
        <v>246715</v>
      </c>
      <c r="I8" s="8">
        <v>89288</v>
      </c>
      <c r="J8" s="8"/>
      <c r="K8" s="8">
        <v>336003</v>
      </c>
      <c r="L8" s="24">
        <f t="shared" si="0"/>
        <v>0.73426427740228506</v>
      </c>
    </row>
    <row r="9" spans="1:12" x14ac:dyDescent="0.3">
      <c r="A9" s="13">
        <v>44019</v>
      </c>
      <c r="B9" s="5" t="s">
        <v>67</v>
      </c>
      <c r="C9" s="5" t="s">
        <v>55</v>
      </c>
      <c r="D9" s="5" t="s">
        <v>56</v>
      </c>
      <c r="E9" s="6">
        <v>0.17450756601921266</v>
      </c>
      <c r="F9" s="7">
        <v>716880.09210000001</v>
      </c>
      <c r="G9" s="7">
        <v>776171.59069999994</v>
      </c>
      <c r="H9" s="8">
        <v>91682</v>
      </c>
      <c r="I9" s="8">
        <v>32796</v>
      </c>
      <c r="J9" s="8"/>
      <c r="K9" s="8">
        <v>125101</v>
      </c>
      <c r="L9" s="24">
        <f t="shared" si="0"/>
        <v>0.73286384601242194</v>
      </c>
    </row>
    <row r="10" spans="1:12" x14ac:dyDescent="0.3">
      <c r="A10" s="13">
        <v>43984</v>
      </c>
      <c r="B10" s="5" t="s">
        <v>5</v>
      </c>
      <c r="C10" s="5" t="s">
        <v>55</v>
      </c>
      <c r="D10" s="5" t="s">
        <v>56</v>
      </c>
      <c r="E10" s="6">
        <v>0.21622061833907477</v>
      </c>
      <c r="F10" s="7">
        <v>531355.43169999996</v>
      </c>
      <c r="G10" s="7">
        <v>580663.93339999998</v>
      </c>
      <c r="H10" s="8">
        <v>110688</v>
      </c>
      <c r="I10" s="8">
        <v>1559</v>
      </c>
      <c r="J10" s="8"/>
      <c r="K10" s="8">
        <v>114890</v>
      </c>
      <c r="L10" s="24">
        <f t="shared" si="0"/>
        <v>0.96342588562973275</v>
      </c>
    </row>
    <row r="11" spans="1:12" x14ac:dyDescent="0.3">
      <c r="A11" s="14"/>
      <c r="B11" s="5" t="s">
        <v>6</v>
      </c>
      <c r="C11" s="5" t="s">
        <v>55</v>
      </c>
      <c r="D11" s="5" t="s">
        <v>56</v>
      </c>
      <c r="E11" s="6">
        <v>0.19504949132399377</v>
      </c>
      <c r="F11" s="7">
        <v>15395887.369999999</v>
      </c>
      <c r="G11" s="7">
        <v>17395574.600000001</v>
      </c>
      <c r="H11" s="8">
        <v>1739214</v>
      </c>
      <c r="I11" s="8">
        <v>1239939</v>
      </c>
      <c r="J11" s="8"/>
      <c r="K11" s="8">
        <v>3002960</v>
      </c>
      <c r="L11" s="24">
        <f t="shared" si="0"/>
        <v>0.57916655566507713</v>
      </c>
    </row>
    <row r="12" spans="1:12" x14ac:dyDescent="0.3">
      <c r="A12" s="13">
        <v>43991</v>
      </c>
      <c r="B12" s="5" t="s">
        <v>63</v>
      </c>
      <c r="C12" s="5" t="s">
        <v>55</v>
      </c>
      <c r="D12" s="5" t="s">
        <v>56</v>
      </c>
      <c r="E12" s="6">
        <v>0.32197210044290009</v>
      </c>
      <c r="F12" s="7">
        <v>7337645.0839999998</v>
      </c>
      <c r="G12" s="7">
        <v>8184324.966</v>
      </c>
      <c r="H12" s="8">
        <v>1235949</v>
      </c>
      <c r="I12" s="8">
        <v>1065017</v>
      </c>
      <c r="J12" s="8">
        <v>61551</v>
      </c>
      <c r="K12" s="8">
        <v>2362517</v>
      </c>
      <c r="L12" s="24">
        <f t="shared" si="0"/>
        <v>0.52314925141279411</v>
      </c>
    </row>
    <row r="13" spans="1:12" x14ac:dyDescent="0.3">
      <c r="A13" s="14"/>
      <c r="B13" s="5" t="s">
        <v>7</v>
      </c>
      <c r="C13" s="5" t="s">
        <v>55</v>
      </c>
      <c r="D13" s="5" t="s">
        <v>57</v>
      </c>
      <c r="E13" s="6">
        <v>3.4732513676933238E-2</v>
      </c>
      <c r="F13" s="7">
        <v>1008968.148</v>
      </c>
      <c r="G13" s="7">
        <v>1115139.0900000001</v>
      </c>
      <c r="H13" s="8">
        <v>35044</v>
      </c>
      <c r="I13" s="8"/>
      <c r="J13" s="8"/>
      <c r="K13" s="8">
        <v>35044</v>
      </c>
      <c r="L13" s="24"/>
    </row>
    <row r="14" spans="1:12" x14ac:dyDescent="0.3">
      <c r="A14" s="13">
        <v>43900</v>
      </c>
      <c r="B14" s="5" t="s">
        <v>8</v>
      </c>
      <c r="C14" s="5" t="s">
        <v>55</v>
      </c>
      <c r="D14" s="5" t="s">
        <v>56</v>
      </c>
      <c r="E14" s="6">
        <v>0.17975506036806885</v>
      </c>
      <c r="F14" s="7">
        <v>1271285.49</v>
      </c>
      <c r="G14" s="7">
        <v>1361773.5830000001</v>
      </c>
      <c r="H14" s="8">
        <v>108646</v>
      </c>
      <c r="I14" s="8">
        <v>118968</v>
      </c>
      <c r="J14" s="8">
        <v>906</v>
      </c>
      <c r="K14" s="8">
        <v>228520</v>
      </c>
      <c r="L14" s="24">
        <f t="shared" si="0"/>
        <v>0.47543322247505687</v>
      </c>
    </row>
    <row r="15" spans="1:12" x14ac:dyDescent="0.3">
      <c r="A15" s="15"/>
      <c r="B15" s="5" t="s">
        <v>9</v>
      </c>
      <c r="C15" s="5" t="s">
        <v>55</v>
      </c>
      <c r="D15" s="5" t="s">
        <v>56</v>
      </c>
      <c r="E15" s="6">
        <v>0.25341734761720947</v>
      </c>
      <c r="F15" s="7">
        <v>8994802.5319999997</v>
      </c>
      <c r="G15" s="7">
        <v>9843347.5800000001</v>
      </c>
      <c r="H15" s="8">
        <v>1705047</v>
      </c>
      <c r="I15" s="8">
        <v>563512</v>
      </c>
      <c r="J15" s="8"/>
      <c r="K15" s="8">
        <v>2279439</v>
      </c>
      <c r="L15" s="24">
        <f t="shared" si="0"/>
        <v>0.7480116818217114</v>
      </c>
    </row>
    <row r="16" spans="1:12" x14ac:dyDescent="0.3">
      <c r="A16" s="13">
        <v>43984</v>
      </c>
      <c r="B16" s="5" t="s">
        <v>59</v>
      </c>
      <c r="C16" s="5" t="s">
        <v>55</v>
      </c>
      <c r="D16" s="5" t="s">
        <v>56</v>
      </c>
      <c r="E16" s="6">
        <v>0.21781810529449042</v>
      </c>
      <c r="F16" s="7">
        <v>4977396.1560000004</v>
      </c>
      <c r="G16" s="7">
        <v>5195683.3770000003</v>
      </c>
      <c r="H16" s="11">
        <v>497927</v>
      </c>
      <c r="I16" s="11">
        <v>549246</v>
      </c>
      <c r="J16" s="12"/>
      <c r="K16" s="11">
        <v>1084167</v>
      </c>
      <c r="L16" s="24">
        <f t="shared" si="0"/>
        <v>0.4592714959964655</v>
      </c>
    </row>
    <row r="17" spans="1:12" x14ac:dyDescent="0.3">
      <c r="A17" s="13">
        <v>43953</v>
      </c>
      <c r="B17" s="5" t="s">
        <v>10</v>
      </c>
      <c r="C17" s="5" t="s">
        <v>55</v>
      </c>
      <c r="D17" s="5" t="s">
        <v>57</v>
      </c>
      <c r="E17" s="6">
        <v>7.0619807916545818E-2</v>
      </c>
      <c r="F17" s="7">
        <v>2079770.5959999999</v>
      </c>
      <c r="G17" s="7">
        <v>2219422.8319999999</v>
      </c>
      <c r="H17" s="8">
        <v>146873</v>
      </c>
      <c r="I17" s="8"/>
      <c r="J17" s="8"/>
      <c r="K17" s="8">
        <v>146873</v>
      </c>
      <c r="L17" s="24"/>
    </row>
    <row r="18" spans="1:12" x14ac:dyDescent="0.3">
      <c r="A18" s="13">
        <v>44005</v>
      </c>
      <c r="B18" s="5" t="s">
        <v>61</v>
      </c>
      <c r="C18" s="5" t="s">
        <v>55</v>
      </c>
      <c r="D18" s="5" t="s">
        <v>56</v>
      </c>
      <c r="E18" s="6">
        <v>0.30270266438566829</v>
      </c>
      <c r="F18" s="7">
        <v>3315722.3840000001</v>
      </c>
      <c r="G18" s="7">
        <v>3473836.497</v>
      </c>
      <c r="H18" s="8">
        <v>537904</v>
      </c>
      <c r="I18" s="8">
        <v>429001</v>
      </c>
      <c r="J18" s="8"/>
      <c r="K18" s="8">
        <v>1003678</v>
      </c>
      <c r="L18" s="24">
        <f t="shared" si="0"/>
        <v>0.53593283901809141</v>
      </c>
    </row>
    <row r="19" spans="1:12" x14ac:dyDescent="0.3">
      <c r="A19" s="15">
        <v>44023</v>
      </c>
      <c r="B19" s="5" t="s">
        <v>65</v>
      </c>
      <c r="C19" s="5" t="s">
        <v>55</v>
      </c>
      <c r="D19" s="5" t="s">
        <v>56</v>
      </c>
      <c r="E19" s="6">
        <v>0.13991414835776117</v>
      </c>
      <c r="F19" s="7">
        <v>3369008.821</v>
      </c>
      <c r="G19" s="7">
        <v>3559155.702</v>
      </c>
      <c r="H19" s="8">
        <v>267168</v>
      </c>
      <c r="I19" s="8">
        <v>204204</v>
      </c>
      <c r="J19" s="8"/>
      <c r="K19" s="8">
        <v>471372</v>
      </c>
      <c r="L19" s="24">
        <f t="shared" si="0"/>
        <v>0.56678801456174743</v>
      </c>
    </row>
    <row r="20" spans="1:12" x14ac:dyDescent="0.3">
      <c r="A20" s="14"/>
      <c r="B20" s="5" t="s">
        <v>11</v>
      </c>
      <c r="C20" s="5" t="s">
        <v>55</v>
      </c>
      <c r="D20" s="5" t="s">
        <v>56</v>
      </c>
      <c r="E20" s="6">
        <v>0.35943644254899276</v>
      </c>
      <c r="F20" s="7">
        <v>1080560.9950000001</v>
      </c>
      <c r="G20" s="7">
        <v>1099929.4469999999</v>
      </c>
      <c r="H20" s="9">
        <v>205937</v>
      </c>
      <c r="I20" s="9">
        <v>113728</v>
      </c>
      <c r="J20" s="8"/>
      <c r="K20" s="8">
        <v>388393</v>
      </c>
      <c r="L20" s="24">
        <f t="shared" si="0"/>
        <v>0.53022840267461047</v>
      </c>
    </row>
    <row r="21" spans="1:12" x14ac:dyDescent="0.3">
      <c r="A21" s="15">
        <v>43984</v>
      </c>
      <c r="B21" s="5" t="s">
        <v>68</v>
      </c>
      <c r="C21" s="5" t="s">
        <v>55</v>
      </c>
      <c r="D21" s="5" t="s">
        <v>56</v>
      </c>
      <c r="E21" s="6">
        <v>0.33084646682066365</v>
      </c>
      <c r="F21" s="7">
        <v>4316379.7810000004</v>
      </c>
      <c r="G21" s="7">
        <v>4721346.8820000002</v>
      </c>
      <c r="H21" s="8">
        <v>1050773</v>
      </c>
      <c r="I21" s="8">
        <v>342290</v>
      </c>
      <c r="J21" s="8"/>
      <c r="K21" s="8">
        <v>1428059</v>
      </c>
      <c r="L21" s="24">
        <f t="shared" si="0"/>
        <v>0.73580503326543234</v>
      </c>
    </row>
    <row r="22" spans="1:12" x14ac:dyDescent="0.3">
      <c r="A22" s="14"/>
      <c r="B22" s="5" t="s">
        <v>12</v>
      </c>
      <c r="C22" s="5" t="s">
        <v>55</v>
      </c>
      <c r="D22" s="5" t="s">
        <v>56</v>
      </c>
      <c r="E22" s="6">
        <v>0.33728500522125393</v>
      </c>
      <c r="F22" s="7">
        <v>5043097.0060000001</v>
      </c>
      <c r="G22" s="7">
        <v>5553077.3799999999</v>
      </c>
      <c r="H22" s="9">
        <v>1418180</v>
      </c>
      <c r="I22" s="9">
        <v>277002</v>
      </c>
      <c r="J22" s="8">
        <v>5779</v>
      </c>
      <c r="K22" s="8">
        <v>1700961</v>
      </c>
      <c r="L22" s="24">
        <f t="shared" si="0"/>
        <v>0.83375221418950818</v>
      </c>
    </row>
    <row r="23" spans="1:12" x14ac:dyDescent="0.3">
      <c r="A23" s="14"/>
      <c r="B23" s="5" t="s">
        <v>13</v>
      </c>
      <c r="C23" s="5" t="s">
        <v>55</v>
      </c>
      <c r="D23" s="5" t="s">
        <v>56</v>
      </c>
      <c r="E23" s="6">
        <v>0.30994050149873636</v>
      </c>
      <c r="F23" s="7">
        <v>7527525.4079999998</v>
      </c>
      <c r="G23" s="7">
        <v>7856894.2240000004</v>
      </c>
      <c r="H23" s="8">
        <v>1588113</v>
      </c>
      <c r="I23" s="8">
        <v>683708</v>
      </c>
      <c r="J23" s="8"/>
      <c r="K23" s="8">
        <v>2333085</v>
      </c>
      <c r="L23" s="24">
        <f t="shared" si="0"/>
        <v>0.68069230225216826</v>
      </c>
    </row>
    <row r="24" spans="1:12" x14ac:dyDescent="0.3">
      <c r="A24" s="14"/>
      <c r="B24" s="5" t="s">
        <v>14</v>
      </c>
      <c r="C24" s="5" t="s">
        <v>55</v>
      </c>
      <c r="D24" s="5" t="s">
        <v>56</v>
      </c>
      <c r="E24" s="6">
        <v>0.21679314225027016</v>
      </c>
      <c r="F24" s="7">
        <v>4081093.1140000001</v>
      </c>
      <c r="G24" s="7">
        <v>4357606.0120000001</v>
      </c>
      <c r="H24" s="9">
        <v>744198</v>
      </c>
      <c r="I24" s="9">
        <v>140555</v>
      </c>
      <c r="J24" s="8"/>
      <c r="K24" s="8">
        <v>884753</v>
      </c>
      <c r="L24" s="24">
        <f t="shared" si="0"/>
        <v>0.84113645277269478</v>
      </c>
    </row>
    <row r="25" spans="1:12" x14ac:dyDescent="0.3">
      <c r="A25" s="14"/>
      <c r="B25" s="5" t="s">
        <v>15</v>
      </c>
      <c r="C25" s="5" t="s">
        <v>55</v>
      </c>
      <c r="D25" s="5" t="s">
        <v>56</v>
      </c>
      <c r="E25" s="6">
        <v>0.23686787737138187</v>
      </c>
      <c r="F25" s="7">
        <v>2194354.1090000002</v>
      </c>
      <c r="G25" s="7">
        <v>2278488.8029999998</v>
      </c>
      <c r="H25" s="8">
        <v>274391</v>
      </c>
      <c r="I25" s="8">
        <v>245381</v>
      </c>
      <c r="J25" s="8"/>
      <c r="K25" s="8">
        <v>519772</v>
      </c>
      <c r="L25" s="24">
        <f t="shared" si="0"/>
        <v>0.52790646668154495</v>
      </c>
    </row>
    <row r="26" spans="1:12" x14ac:dyDescent="0.3">
      <c r="A26" s="14"/>
      <c r="B26" s="5" t="s">
        <v>16</v>
      </c>
      <c r="C26" s="5" t="s">
        <v>55</v>
      </c>
      <c r="D26" s="5" t="s">
        <v>56</v>
      </c>
      <c r="E26" s="6">
        <v>0.21194490984842254</v>
      </c>
      <c r="F26" s="7">
        <v>4589763.4469999997</v>
      </c>
      <c r="G26" s="7">
        <v>4780819.5020000003</v>
      </c>
      <c r="H26" s="8">
        <v>660083</v>
      </c>
      <c r="I26" s="8">
        <v>309211</v>
      </c>
      <c r="J26" s="8">
        <v>3483</v>
      </c>
      <c r="K26" s="8">
        <v>972777</v>
      </c>
      <c r="L26" s="24">
        <f t="shared" si="0"/>
        <v>0.67855531123782742</v>
      </c>
    </row>
    <row r="27" spans="1:12" x14ac:dyDescent="0.3">
      <c r="A27" s="13">
        <v>43985</v>
      </c>
      <c r="B27" s="5" t="s">
        <v>17</v>
      </c>
      <c r="C27" s="5" t="s">
        <v>55</v>
      </c>
      <c r="D27" s="5" t="s">
        <v>56</v>
      </c>
      <c r="E27" s="6">
        <v>0.45727347557616893</v>
      </c>
      <c r="F27" s="7">
        <v>835543.76190000004</v>
      </c>
      <c r="G27" s="7">
        <v>848077.73049999995</v>
      </c>
      <c r="H27" s="8">
        <v>149973</v>
      </c>
      <c r="I27" s="8">
        <v>213358</v>
      </c>
      <c r="J27" s="8">
        <v>352</v>
      </c>
      <c r="K27" s="8">
        <v>382072</v>
      </c>
      <c r="L27" s="24">
        <f t="shared" si="0"/>
        <v>0.39252549257731528</v>
      </c>
    </row>
    <row r="28" spans="1:12" x14ac:dyDescent="0.3">
      <c r="A28" s="15">
        <v>43963</v>
      </c>
      <c r="B28" s="5" t="s">
        <v>18</v>
      </c>
      <c r="C28" s="5" t="s">
        <v>55</v>
      </c>
      <c r="D28" s="5" t="s">
        <v>56</v>
      </c>
      <c r="E28" s="6">
        <v>0.35774489745314564</v>
      </c>
      <c r="F28" s="7">
        <v>1376902.9369999999</v>
      </c>
      <c r="G28" s="7">
        <v>1465548.8929999999</v>
      </c>
      <c r="H28" s="8">
        <v>164582</v>
      </c>
      <c r="I28" s="8">
        <v>266655</v>
      </c>
      <c r="J28" s="8"/>
      <c r="K28" s="8">
        <v>492580</v>
      </c>
      <c r="L28" s="24">
        <f t="shared" si="0"/>
        <v>0.33412237606074141</v>
      </c>
    </row>
    <row r="29" spans="1:12" x14ac:dyDescent="0.3">
      <c r="A29" s="13">
        <v>43872</v>
      </c>
      <c r="B29" s="5" t="s">
        <v>19</v>
      </c>
      <c r="C29" s="5" t="s">
        <v>55</v>
      </c>
      <c r="D29" s="5" t="s">
        <v>56</v>
      </c>
      <c r="E29" s="6">
        <v>0.42427244070563286</v>
      </c>
      <c r="F29" s="7">
        <v>1077913.52</v>
      </c>
      <c r="G29" s="7">
        <v>1109470.7890000001</v>
      </c>
      <c r="H29" s="8">
        <v>300742</v>
      </c>
      <c r="I29" s="8">
        <v>156587</v>
      </c>
      <c r="J29" s="8"/>
      <c r="K29" s="8">
        <v>457329</v>
      </c>
      <c r="L29" s="24">
        <f t="shared" si="0"/>
        <v>0.65760535631897388</v>
      </c>
    </row>
    <row r="30" spans="1:12" x14ac:dyDescent="0.3">
      <c r="A30" s="15">
        <v>44019</v>
      </c>
      <c r="B30" s="5" t="s">
        <v>72</v>
      </c>
      <c r="C30" s="5" t="s">
        <v>55</v>
      </c>
      <c r="D30" s="5" t="s">
        <v>56</v>
      </c>
      <c r="E30" s="6">
        <v>0.23760264715293331</v>
      </c>
      <c r="F30" s="7">
        <v>6171505.3159999996</v>
      </c>
      <c r="G30" s="7">
        <v>6949384.0990000004</v>
      </c>
      <c r="H30" s="8">
        <v>1009349</v>
      </c>
      <c r="I30" s="8">
        <v>457017</v>
      </c>
      <c r="J30" s="8"/>
      <c r="K30" s="8">
        <v>1466366</v>
      </c>
      <c r="L30" s="24">
        <f t="shared" si="0"/>
        <v>0.68833360838971991</v>
      </c>
    </row>
    <row r="31" spans="1:12" x14ac:dyDescent="0.3">
      <c r="A31" s="13"/>
      <c r="B31" s="5" t="s">
        <v>20</v>
      </c>
      <c r="C31" s="5" t="s">
        <v>55</v>
      </c>
      <c r="D31" s="5" t="s">
        <v>56</v>
      </c>
      <c r="E31" s="6">
        <v>0.27761988221869877</v>
      </c>
      <c r="F31" s="7">
        <v>1503991.7050000001</v>
      </c>
      <c r="G31" s="7">
        <v>1629960.334</v>
      </c>
      <c r="H31" s="8">
        <v>247514</v>
      </c>
      <c r="I31" s="8">
        <v>157570</v>
      </c>
      <c r="J31" s="8">
        <v>1561</v>
      </c>
      <c r="K31" s="8">
        <v>417538</v>
      </c>
      <c r="L31" s="24">
        <f t="shared" si="0"/>
        <v>0.59279394929323803</v>
      </c>
    </row>
    <row r="32" spans="1:12" x14ac:dyDescent="0.3">
      <c r="A32" s="15">
        <v>44005</v>
      </c>
      <c r="B32" s="5" t="s">
        <v>69</v>
      </c>
      <c r="C32" s="5" t="s">
        <v>55</v>
      </c>
      <c r="D32" s="5" t="s">
        <v>56</v>
      </c>
      <c r="E32" s="6">
        <v>5.5318486932500389E-2</v>
      </c>
      <c r="F32" s="7">
        <v>13603318.560000001</v>
      </c>
      <c r="G32" s="7">
        <v>15395670.390000001</v>
      </c>
      <c r="H32" s="8">
        <v>752515</v>
      </c>
      <c r="I32" s="8"/>
      <c r="J32" s="8"/>
      <c r="K32" s="8">
        <v>752515</v>
      </c>
      <c r="L32" s="24"/>
    </row>
    <row r="33" spans="1:12" x14ac:dyDescent="0.3">
      <c r="A33" s="14"/>
      <c r="B33" s="5" t="s">
        <v>21</v>
      </c>
      <c r="C33" s="5" t="s">
        <v>55</v>
      </c>
      <c r="D33" s="5" t="s">
        <v>56</v>
      </c>
      <c r="E33" s="6">
        <v>0.28128133490285162</v>
      </c>
      <c r="F33" s="7">
        <v>7695963.9029999999</v>
      </c>
      <c r="G33" s="7">
        <v>8258005.5080000004</v>
      </c>
      <c r="H33" s="9">
        <v>1332382</v>
      </c>
      <c r="I33" s="8">
        <v>802527</v>
      </c>
      <c r="J33" s="8">
        <v>6721</v>
      </c>
      <c r="K33" s="8">
        <v>2164731</v>
      </c>
      <c r="L33" s="24">
        <f t="shared" si="0"/>
        <v>0.61549541259398977</v>
      </c>
    </row>
    <row r="34" spans="1:12" x14ac:dyDescent="0.3">
      <c r="A34" s="15"/>
      <c r="B34" s="5" t="s">
        <v>22</v>
      </c>
      <c r="C34" s="5" t="s">
        <v>55</v>
      </c>
      <c r="D34" s="5" t="s">
        <v>57</v>
      </c>
      <c r="E34" s="6">
        <v>2.5559784054286532E-2</v>
      </c>
      <c r="F34" s="7">
        <v>563580.66130000004</v>
      </c>
      <c r="G34" s="7">
        <v>583250.66339999996</v>
      </c>
      <c r="H34" s="8">
        <v>14405</v>
      </c>
      <c r="I34" s="16" t="s">
        <v>58</v>
      </c>
      <c r="J34" s="8"/>
      <c r="K34" s="8">
        <v>14405</v>
      </c>
      <c r="L34" s="24"/>
    </row>
    <row r="35" spans="1:12" x14ac:dyDescent="0.3">
      <c r="A35" s="13">
        <v>43949</v>
      </c>
      <c r="B35" s="5" t="s">
        <v>62</v>
      </c>
      <c r="C35" s="5" t="s">
        <v>55</v>
      </c>
      <c r="D35" s="5" t="s">
        <v>56</v>
      </c>
      <c r="E35" s="6">
        <v>0.2075058948136915</v>
      </c>
      <c r="F35" s="7">
        <v>8840544.0319999997</v>
      </c>
      <c r="G35" s="7">
        <v>9127853.3450000007</v>
      </c>
      <c r="H35" s="8">
        <v>925771</v>
      </c>
      <c r="I35" s="8">
        <v>801143</v>
      </c>
      <c r="J35" s="8">
        <v>3009</v>
      </c>
      <c r="K35" s="8">
        <v>1834465</v>
      </c>
      <c r="L35" s="24">
        <f t="shared" si="0"/>
        <v>0.50465449054629008</v>
      </c>
    </row>
    <row r="36" spans="1:12" x14ac:dyDescent="0.3">
      <c r="A36" s="14"/>
      <c r="B36" s="5" t="s">
        <v>23</v>
      </c>
      <c r="C36" s="5" t="s">
        <v>55</v>
      </c>
      <c r="D36" s="5" t="s">
        <v>56</v>
      </c>
      <c r="E36" s="6">
        <v>0.21167913077185682</v>
      </c>
      <c r="F36" s="7">
        <v>2833921.3119999999</v>
      </c>
      <c r="G36" s="7">
        <v>3018262.4139999999</v>
      </c>
      <c r="H36" s="8">
        <v>304281</v>
      </c>
      <c r="I36" s="8">
        <v>295601</v>
      </c>
      <c r="J36" s="8"/>
      <c r="K36" s="8">
        <v>599882</v>
      </c>
      <c r="L36" s="24">
        <f t="shared" si="0"/>
        <v>0.50723475616871316</v>
      </c>
    </row>
    <row r="37" spans="1:12" x14ac:dyDescent="0.3">
      <c r="A37" s="13">
        <v>43970</v>
      </c>
      <c r="B37" s="5" t="s">
        <v>24</v>
      </c>
      <c r="C37" s="5" t="s">
        <v>55</v>
      </c>
      <c r="D37" s="5" t="s">
        <v>56</v>
      </c>
      <c r="E37" s="6">
        <v>0.41986772871931799</v>
      </c>
      <c r="F37" s="7">
        <v>3145726.4029999999</v>
      </c>
      <c r="G37" s="7">
        <v>3385354.9870000002</v>
      </c>
      <c r="H37" s="8">
        <v>618711</v>
      </c>
      <c r="I37" s="8">
        <v>385287</v>
      </c>
      <c r="J37" s="8"/>
      <c r="K37" s="8">
        <v>1320789</v>
      </c>
      <c r="L37" s="24">
        <f t="shared" si="0"/>
        <v>0.4684404549099061</v>
      </c>
    </row>
    <row r="38" spans="1:12" x14ac:dyDescent="0.3">
      <c r="A38" s="13">
        <v>43984</v>
      </c>
      <c r="B38" s="5" t="s">
        <v>70</v>
      </c>
      <c r="C38" s="5" t="s">
        <v>55</v>
      </c>
      <c r="D38" s="5" t="s">
        <v>56</v>
      </c>
      <c r="E38" s="6">
        <v>0.28090378066469168</v>
      </c>
      <c r="F38" s="7">
        <v>9750694.6809999999</v>
      </c>
      <c r="G38" s="7">
        <v>10179122.220000001</v>
      </c>
      <c r="H38" s="8">
        <v>1595508</v>
      </c>
      <c r="I38" s="8">
        <v>1143499</v>
      </c>
      <c r="J38" s="8"/>
      <c r="K38" s="8">
        <v>2739007</v>
      </c>
      <c r="L38" s="24">
        <f t="shared" si="0"/>
        <v>0.58251329770241556</v>
      </c>
    </row>
    <row r="39" spans="1:12" x14ac:dyDescent="0.3">
      <c r="A39" s="13">
        <v>43984</v>
      </c>
      <c r="B39" s="5" t="s">
        <v>71</v>
      </c>
      <c r="C39" s="5" t="s">
        <v>55</v>
      </c>
      <c r="D39" s="5" t="s">
        <v>56</v>
      </c>
      <c r="E39" s="6">
        <v>0.15690294534183774</v>
      </c>
      <c r="F39" s="7">
        <v>802986.83829999994</v>
      </c>
      <c r="G39" s="7">
        <v>856516.5453</v>
      </c>
      <c r="H39" s="8">
        <v>103982</v>
      </c>
      <c r="I39" s="8">
        <v>22009</v>
      </c>
      <c r="J39" s="8"/>
      <c r="K39" s="11">
        <v>125991</v>
      </c>
      <c r="L39" s="24">
        <f t="shared" si="0"/>
        <v>0.82531291917676664</v>
      </c>
    </row>
    <row r="40" spans="1:12" x14ac:dyDescent="0.3">
      <c r="A40" s="13">
        <v>43890</v>
      </c>
      <c r="B40" s="5" t="s">
        <v>25</v>
      </c>
      <c r="C40" s="5" t="s">
        <v>55</v>
      </c>
      <c r="D40" s="5" t="s">
        <v>57</v>
      </c>
      <c r="E40" s="6">
        <v>0.13858552009487834</v>
      </c>
      <c r="F40" s="7">
        <v>3896958.352</v>
      </c>
      <c r="G40" s="7">
        <v>4072138.0129999998</v>
      </c>
      <c r="H40" s="8">
        <v>539263</v>
      </c>
      <c r="I40" s="16" t="s">
        <v>58</v>
      </c>
      <c r="J40" s="8"/>
      <c r="K40" s="8">
        <v>540062</v>
      </c>
      <c r="L40" s="24"/>
    </row>
    <row r="41" spans="1:12" x14ac:dyDescent="0.3">
      <c r="A41" s="15"/>
      <c r="B41" s="5" t="s">
        <v>26</v>
      </c>
      <c r="C41" s="5" t="s">
        <v>55</v>
      </c>
      <c r="D41" s="5" t="s">
        <v>56</v>
      </c>
      <c r="E41" s="6">
        <v>0.23855492913995677</v>
      </c>
      <c r="F41" s="7">
        <v>641491.67050000001</v>
      </c>
      <c r="G41" s="7">
        <v>672685.45559999999</v>
      </c>
      <c r="H41" s="8">
        <v>56414</v>
      </c>
      <c r="I41" s="8">
        <v>93956</v>
      </c>
      <c r="J41" s="8"/>
      <c r="K41" s="8">
        <v>153031</v>
      </c>
      <c r="L41" s="24">
        <f t="shared" ref="L41:L49" si="1">IF(H41 &lt;&gt; K41, H41/K41, "NA")</f>
        <v>0.36864426162019459</v>
      </c>
    </row>
    <row r="42" spans="1:12" x14ac:dyDescent="0.3">
      <c r="A42" s="14"/>
      <c r="B42" s="5" t="s">
        <v>27</v>
      </c>
      <c r="C42" s="5" t="s">
        <v>55</v>
      </c>
      <c r="D42" s="5" t="s">
        <v>56</v>
      </c>
      <c r="E42" s="6">
        <v>0.17940463383750413</v>
      </c>
      <c r="F42" s="7">
        <v>5090236.4139999999</v>
      </c>
      <c r="G42" s="7">
        <v>5355171.4309999999</v>
      </c>
      <c r="H42" s="8">
        <v>515167</v>
      </c>
      <c r="I42" s="8">
        <v>398045</v>
      </c>
      <c r="J42" s="8"/>
      <c r="K42" s="8">
        <v>913212</v>
      </c>
      <c r="L42" s="24">
        <f t="shared" si="1"/>
        <v>0.56412640219357613</v>
      </c>
    </row>
    <row r="43" spans="1:12" x14ac:dyDescent="0.3">
      <c r="A43" s="14"/>
      <c r="B43" s="5" t="s">
        <v>28</v>
      </c>
      <c r="C43" s="5" t="s">
        <v>55</v>
      </c>
      <c r="D43" s="5" t="s">
        <v>56</v>
      </c>
      <c r="E43" s="6">
        <v>0.21037288974767099</v>
      </c>
      <c r="F43" s="7">
        <v>18474747.41</v>
      </c>
      <c r="G43" s="7">
        <v>21827165.399999999</v>
      </c>
      <c r="H43" s="9">
        <v>1869419</v>
      </c>
      <c r="I43" s="9">
        <v>2017167</v>
      </c>
      <c r="J43" s="8"/>
      <c r="K43" s="8">
        <v>3886586</v>
      </c>
      <c r="L43" s="24">
        <f t="shared" si="1"/>
        <v>0.48099257291617886</v>
      </c>
    </row>
    <row r="44" spans="1:12" x14ac:dyDescent="0.3">
      <c r="A44" s="14"/>
      <c r="B44" s="5" t="s">
        <v>29</v>
      </c>
      <c r="C44" s="5" t="s">
        <v>55</v>
      </c>
      <c r="D44" s="5" t="s">
        <v>56</v>
      </c>
      <c r="E44" s="6">
        <v>0.2623066634256222</v>
      </c>
      <c r="F44" s="7">
        <v>2155621.9449999998</v>
      </c>
      <c r="G44" s="7">
        <v>2309078.952</v>
      </c>
      <c r="H44" s="8">
        <v>220582</v>
      </c>
      <c r="I44" s="8">
        <v>344852</v>
      </c>
      <c r="J44" s="8"/>
      <c r="K44" s="8">
        <v>565434</v>
      </c>
      <c r="L44" s="24">
        <f t="shared" si="1"/>
        <v>0.39011095901555265</v>
      </c>
    </row>
    <row r="45" spans="1:12" x14ac:dyDescent="0.3">
      <c r="A45" s="14"/>
      <c r="B45" s="5" t="s">
        <v>30</v>
      </c>
      <c r="C45" s="5" t="s">
        <v>55</v>
      </c>
      <c r="D45" s="5" t="s">
        <v>56</v>
      </c>
      <c r="E45" s="6">
        <v>0.39447998451864325</v>
      </c>
      <c r="F45" s="7">
        <v>500210.42320000002</v>
      </c>
      <c r="G45" s="7">
        <v>510810.38750000001</v>
      </c>
      <c r="H45" s="8">
        <v>158032</v>
      </c>
      <c r="I45" s="8">
        <v>39291</v>
      </c>
      <c r="J45" s="8"/>
      <c r="K45" s="8">
        <v>197323</v>
      </c>
      <c r="L45" s="24">
        <f t="shared" si="1"/>
        <v>0.80087977579907055</v>
      </c>
    </row>
    <row r="46" spans="1:12" x14ac:dyDescent="0.3">
      <c r="A46" s="15"/>
      <c r="B46" s="5" t="s">
        <v>31</v>
      </c>
      <c r="C46" s="5" t="s">
        <v>55</v>
      </c>
      <c r="D46" s="5" t="s">
        <v>57</v>
      </c>
      <c r="E46" s="6">
        <v>0.21390795170606106</v>
      </c>
      <c r="F46" s="7">
        <v>6187282.8449999997</v>
      </c>
      <c r="G46" s="7">
        <v>6701055.7410000004</v>
      </c>
      <c r="H46" s="8">
        <v>1323509</v>
      </c>
      <c r="I46" s="16" t="s">
        <v>58</v>
      </c>
      <c r="J46" s="8"/>
      <c r="K46" s="8">
        <v>1323509</v>
      </c>
      <c r="L46" s="24"/>
    </row>
    <row r="47" spans="1:12" x14ac:dyDescent="0.3">
      <c r="A47" s="13"/>
      <c r="B47" s="5" t="s">
        <v>32</v>
      </c>
      <c r="C47" s="5" t="s">
        <v>55</v>
      </c>
      <c r="D47" s="5" t="s">
        <v>56</v>
      </c>
      <c r="E47" s="6">
        <v>0.41785106877891259</v>
      </c>
      <c r="F47" s="7">
        <v>5399720.5429999996</v>
      </c>
      <c r="G47" s="7">
        <v>6010939.1160000004</v>
      </c>
      <c r="H47" s="10">
        <v>1558776</v>
      </c>
      <c r="I47" s="8">
        <v>695275</v>
      </c>
      <c r="J47" s="8"/>
      <c r="K47" s="8">
        <v>2256279</v>
      </c>
      <c r="L47" s="24">
        <f t="shared" si="1"/>
        <v>0.69086136953807575</v>
      </c>
    </row>
    <row r="48" spans="1:12" x14ac:dyDescent="0.3">
      <c r="A48" s="15">
        <v>43991</v>
      </c>
      <c r="B48" s="5" t="s">
        <v>60</v>
      </c>
      <c r="C48" s="5" t="s">
        <v>55</v>
      </c>
      <c r="D48" s="5" t="s">
        <v>56</v>
      </c>
      <c r="E48" s="6">
        <v>0.32186287929553631</v>
      </c>
      <c r="F48" s="7">
        <v>1400416.23</v>
      </c>
      <c r="G48" s="7">
        <v>1426028.5379999999</v>
      </c>
      <c r="H48" s="8">
        <v>187390</v>
      </c>
      <c r="I48" s="8">
        <v>210506</v>
      </c>
      <c r="J48" s="8"/>
      <c r="K48" s="8">
        <v>450742</v>
      </c>
      <c r="L48" s="24">
        <f t="shared" si="1"/>
        <v>0.41573671856627514</v>
      </c>
    </row>
    <row r="49" spans="1:12" x14ac:dyDescent="0.3">
      <c r="A49" s="15">
        <v>43928</v>
      </c>
      <c r="B49" s="5" t="s">
        <v>33</v>
      </c>
      <c r="C49" s="5" t="s">
        <v>55</v>
      </c>
      <c r="D49" s="5" t="s">
        <v>56</v>
      </c>
      <c r="E49" s="6">
        <v>0.35644377693679719</v>
      </c>
      <c r="F49" s="7">
        <v>4363277.1859999998</v>
      </c>
      <c r="G49" s="7">
        <v>4573223.0609999998</v>
      </c>
      <c r="H49" s="8">
        <v>925065</v>
      </c>
      <c r="I49" s="8">
        <v>630198</v>
      </c>
      <c r="J49" s="8"/>
      <c r="K49" s="8">
        <v>1555263</v>
      </c>
      <c r="L49" s="24">
        <f t="shared" si="1"/>
        <v>0.59479650708593979</v>
      </c>
    </row>
  </sheetData>
  <sortState xmlns:xlrd2="http://schemas.microsoft.com/office/spreadsheetml/2017/richdata2" ref="A2:L49">
    <sortCondition ref="B2:B4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3810-D696-46A3-BF16-129103E7DD4F}">
  <dimension ref="A1:D10"/>
  <sheetViews>
    <sheetView workbookViewId="0">
      <selection activeCell="H12" sqref="H12"/>
    </sheetView>
  </sheetViews>
  <sheetFormatPr defaultRowHeight="14.4" x14ac:dyDescent="0.3"/>
  <cols>
    <col min="1" max="1" width="10.33203125" customWidth="1"/>
    <col min="2" max="2" width="15.6640625" customWidth="1"/>
    <col min="3" max="3" width="12.21875" customWidth="1"/>
    <col min="4" max="4" width="12" bestFit="1" customWidth="1"/>
  </cols>
  <sheetData>
    <row r="1" spans="1:4" ht="28.8" x14ac:dyDescent="0.3">
      <c r="A1" s="1" t="s">
        <v>34</v>
      </c>
      <c r="B1" s="1" t="s">
        <v>35</v>
      </c>
      <c r="C1" s="1" t="s">
        <v>36</v>
      </c>
      <c r="D1" s="1" t="s">
        <v>54</v>
      </c>
    </row>
    <row r="2" spans="1:4" ht="28.8" x14ac:dyDescent="0.3">
      <c r="A2" s="2" t="s">
        <v>37</v>
      </c>
      <c r="B2" s="2" t="s">
        <v>38</v>
      </c>
      <c r="C2" s="2" t="s">
        <v>39</v>
      </c>
      <c r="D2">
        <f>1/292201338</f>
        <v>3.4222978130237033E-9</v>
      </c>
    </row>
    <row r="3" spans="1:4" x14ac:dyDescent="0.3">
      <c r="A3" s="2">
        <v>5</v>
      </c>
      <c r="B3" s="2" t="s">
        <v>40</v>
      </c>
      <c r="C3" s="2" t="s">
        <v>41</v>
      </c>
      <c r="D3">
        <f>1/11688054</f>
        <v>8.555744181195603E-8</v>
      </c>
    </row>
    <row r="4" spans="1:4" ht="28.8" x14ac:dyDescent="0.3">
      <c r="A4" s="2" t="s">
        <v>42</v>
      </c>
      <c r="B4" s="2" t="s">
        <v>43</v>
      </c>
      <c r="C4" s="3">
        <v>50000</v>
      </c>
      <c r="D4">
        <f>1/913130</f>
        <v>1.0951343182241301E-6</v>
      </c>
    </row>
    <row r="5" spans="1:4" x14ac:dyDescent="0.3">
      <c r="A5" s="2">
        <v>4</v>
      </c>
      <c r="B5" s="2" t="s">
        <v>44</v>
      </c>
      <c r="C5" s="4">
        <v>100</v>
      </c>
      <c r="D5">
        <f>1/36525</f>
        <v>2.7378507871321012E-5</v>
      </c>
    </row>
    <row r="6" spans="1:4" ht="28.8" x14ac:dyDescent="0.3">
      <c r="A6" s="2" t="s">
        <v>45</v>
      </c>
      <c r="B6" s="2" t="s">
        <v>46</v>
      </c>
      <c r="C6" s="4">
        <v>100</v>
      </c>
      <c r="D6">
        <f>1/14494</f>
        <v>6.8994066510280109E-5</v>
      </c>
    </row>
    <row r="7" spans="1:4" x14ac:dyDescent="0.3">
      <c r="A7" s="2">
        <v>3</v>
      </c>
      <c r="B7" s="2" t="s">
        <v>47</v>
      </c>
      <c r="C7" s="4">
        <v>7</v>
      </c>
      <c r="D7">
        <f>1/580</f>
        <v>1.7241379310344827E-3</v>
      </c>
    </row>
    <row r="8" spans="1:4" ht="28.8" x14ac:dyDescent="0.3">
      <c r="A8" s="2" t="s">
        <v>48</v>
      </c>
      <c r="B8" s="2" t="s">
        <v>49</v>
      </c>
      <c r="C8" s="4">
        <v>7</v>
      </c>
      <c r="D8">
        <f>1/701</f>
        <v>1.4265335235378032E-3</v>
      </c>
    </row>
    <row r="9" spans="1:4" ht="28.8" x14ac:dyDescent="0.3">
      <c r="A9" s="2" t="s">
        <v>50</v>
      </c>
      <c r="B9" s="2" t="s">
        <v>51</v>
      </c>
      <c r="C9" s="4">
        <v>4</v>
      </c>
      <c r="D9">
        <f>1/92</f>
        <v>1.0869565217391304E-2</v>
      </c>
    </row>
    <row r="10" spans="1:4" x14ac:dyDescent="0.3">
      <c r="A10" s="2" t="s">
        <v>52</v>
      </c>
      <c r="B10" s="2" t="s">
        <v>53</v>
      </c>
      <c r="C10" s="4">
        <v>4</v>
      </c>
      <c r="D10">
        <f>1/38</f>
        <v>2.6315789473684209E-2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Voter Turnout</vt:lpstr>
      <vt:lpstr>Powerball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Bearce</dc:creator>
  <cp:lastModifiedBy>Richard Bearce</cp:lastModifiedBy>
  <dcterms:created xsi:type="dcterms:W3CDTF">2021-01-01T00:04:53Z</dcterms:created>
  <dcterms:modified xsi:type="dcterms:W3CDTF">2021-01-07T18:52:10Z</dcterms:modified>
</cp:coreProperties>
</file>