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neoterra\gis\projects\Moore_climate2018\COMET-Farm-master\"/>
    </mc:Choice>
  </mc:AlternateContent>
  <xr:revisionPtr revIDLastSave="0" documentId="13_ncr:1_{CC66CD2C-CEC8-4542-9EC7-0835D5DE0051}" xr6:coauthVersionLast="45" xr6:coauthVersionMax="45" xr10:uidLastSave="{00000000-0000-0000-0000-000000000000}"/>
  <bookViews>
    <workbookView xWindow="1530" yWindow="585" windowWidth="25920" windowHeight="14535" firstSheet="6" xr2:uid="{5384504D-6727-334D-8532-C0C118A2956A}"/>
  </bookViews>
  <sheets>
    <sheet name="scenario" sheetId="1" r:id="rId1"/>
    <sheet name="YN" sheetId="15" r:id="rId2"/>
    <sheet name="eep" sheetId="13" r:id="rId3"/>
    <sheet name="pre1980" sheetId="6" r:id="rId4"/>
    <sheet name="yr80" sheetId="7" r:id="rId5"/>
    <sheet name="yesno" sheetId="2" r:id="rId6"/>
    <sheet name="crops" sheetId="3" r:id="rId7"/>
    <sheet name="covercrops" sheetId="4" r:id="rId8"/>
    <sheet name="treesvines" sheetId="5" r:id="rId9"/>
    <sheet name="TF" sheetId="16" r:id="rId10"/>
    <sheet name="binary" sheetId="9" r:id="rId11"/>
    <sheet name="tillagetype" sheetId="10" r:id="rId12"/>
    <sheet name="napplicationtype" sheetId="11" r:id="rId13"/>
    <sheet name="napplicationmethod" sheetId="12" r:id="rId14"/>
    <sheet name="tillage" sheetId="8" r:id="rId15"/>
    <sheet name="CRP" sheetId="14" r:id="rId16"/>
  </sheets>
  <externalReferences>
    <externalReference r:id="rId17"/>
  </externalReferences>
  <definedNames>
    <definedName name="Crops">[1]Units!$A$2:$A$34</definedName>
    <definedName name="No">yesno!$A$1:$A$4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4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1" i="1"/>
  <c r="H22" i="1"/>
  <c r="H53" i="1"/>
  <c r="H51" i="1"/>
  <c r="H49" i="1"/>
  <c r="H47" i="1"/>
  <c r="H45" i="1"/>
  <c r="H40" i="1"/>
  <c r="H38" i="1"/>
  <c r="H36" i="1"/>
  <c r="H34" i="1"/>
  <c r="H32" i="1"/>
  <c r="H30" i="1"/>
  <c r="H28" i="1"/>
  <c r="H26" i="1"/>
  <c r="H24" i="1"/>
  <c r="C22" i="1"/>
  <c r="P45" i="1"/>
  <c r="P46" i="1"/>
  <c r="P47" i="1"/>
  <c r="P48" i="1"/>
  <c r="P49" i="1"/>
  <c r="P50" i="1"/>
  <c r="P51" i="1"/>
  <c r="P52" i="1"/>
  <c r="P53" i="1"/>
  <c r="P44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N53" i="1"/>
  <c r="N51" i="1"/>
  <c r="N49" i="1"/>
  <c r="N47" i="1"/>
  <c r="N45" i="1"/>
  <c r="N40" i="1"/>
  <c r="N38" i="1"/>
  <c r="N36" i="1"/>
  <c r="N34" i="1"/>
  <c r="N32" i="1"/>
  <c r="N30" i="1"/>
  <c r="N28" i="1"/>
  <c r="N26" i="1"/>
  <c r="N24" i="1"/>
  <c r="N22" i="1"/>
  <c r="N46" i="1"/>
  <c r="N48" i="1"/>
  <c r="N50" i="1"/>
  <c r="N52" i="1"/>
  <c r="N44" i="1"/>
  <c r="N23" i="1"/>
  <c r="N25" i="1"/>
  <c r="N27" i="1"/>
  <c r="N29" i="1"/>
  <c r="N31" i="1"/>
  <c r="N33" i="1"/>
  <c r="N35" i="1"/>
  <c r="N37" i="1"/>
  <c r="N39" i="1"/>
  <c r="N21" i="1"/>
  <c r="L45" i="1"/>
  <c r="L46" i="1"/>
  <c r="L47" i="1"/>
  <c r="L48" i="1"/>
  <c r="L49" i="1"/>
  <c r="L50" i="1"/>
  <c r="L51" i="1"/>
  <c r="L52" i="1"/>
  <c r="L53" i="1"/>
  <c r="L44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1" i="1"/>
  <c r="J52" i="1"/>
  <c r="J50" i="1"/>
  <c r="J48" i="1"/>
  <c r="J46" i="1"/>
  <c r="J44" i="1"/>
  <c r="J53" i="1"/>
  <c r="J51" i="1"/>
  <c r="J49" i="1"/>
  <c r="J47" i="1"/>
  <c r="J45" i="1"/>
  <c r="J40" i="1"/>
  <c r="J38" i="1"/>
  <c r="J36" i="1"/>
  <c r="J34" i="1"/>
  <c r="J32" i="1"/>
  <c r="J30" i="1"/>
  <c r="J28" i="1"/>
  <c r="J26" i="1"/>
  <c r="J24" i="1"/>
  <c r="J22" i="1"/>
  <c r="C53" i="1"/>
  <c r="C51" i="1"/>
  <c r="C49" i="1"/>
  <c r="C47" i="1"/>
  <c r="C45" i="1"/>
  <c r="C40" i="1"/>
  <c r="C38" i="1"/>
  <c r="C36" i="1"/>
  <c r="C34" i="1"/>
  <c r="C32" i="1"/>
  <c r="C30" i="1"/>
  <c r="C28" i="1"/>
  <c r="C26" i="1"/>
  <c r="C24" i="1"/>
  <c r="C23" i="1"/>
  <c r="C25" i="1"/>
  <c r="C27" i="1"/>
  <c r="C29" i="1"/>
  <c r="C31" i="1"/>
  <c r="C33" i="1"/>
  <c r="C35" i="1"/>
  <c r="C37" i="1"/>
  <c r="C39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2E135710-60BB-1745-B52B-3B4F61DF71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Conservation Reserve Program</t>
        </r>
      </text>
    </comment>
  </commentList>
</comments>
</file>

<file path=xl/sharedStrings.xml><?xml version="1.0" encoding="utf-8"?>
<sst xmlns="http://schemas.openxmlformats.org/spreadsheetml/2006/main" count="447" uniqueCount="276">
  <si>
    <t>Yes</t>
  </si>
  <si>
    <t>No</t>
  </si>
  <si>
    <t>Alfalfa</t>
  </si>
  <si>
    <t>Barley</t>
  </si>
  <si>
    <t>Broccoli-Coast</t>
  </si>
  <si>
    <t>Broccoli-Desert</t>
  </si>
  <si>
    <t>Cauliflower</t>
  </si>
  <si>
    <t>Clover</t>
  </si>
  <si>
    <t>Corn</t>
  </si>
  <si>
    <t>Corn Silage</t>
  </si>
  <si>
    <t>Cotton</t>
  </si>
  <si>
    <t>Dry Field Beans</t>
  </si>
  <si>
    <t>Fallow</t>
  </si>
  <si>
    <t>Grass</t>
  </si>
  <si>
    <t>Grass-Legume Mix</t>
  </si>
  <si>
    <t>Lettuce-Head</t>
  </si>
  <si>
    <t>Lettuce-Romaine</t>
  </si>
  <si>
    <t>Lettuce-Leaf</t>
  </si>
  <si>
    <t>Millet</t>
  </si>
  <si>
    <t>Oats</t>
  </si>
  <si>
    <t>Peanut</t>
  </si>
  <si>
    <t>Potato</t>
  </si>
  <si>
    <t>Rice - Flooded</t>
  </si>
  <si>
    <t>Rye</t>
  </si>
  <si>
    <t>Sorghum</t>
  </si>
  <si>
    <t>Sorghum Silage</t>
  </si>
  <si>
    <t>Soybean</t>
  </si>
  <si>
    <t>Spring Wheat</t>
  </si>
  <si>
    <t>Strawberry</t>
  </si>
  <si>
    <t>Sugar Beets</t>
  </si>
  <si>
    <t>Sunflower</t>
  </si>
  <si>
    <t>Switchgrass</t>
  </si>
  <si>
    <t>Tomatoes, Fresh</t>
  </si>
  <si>
    <t>Tomatoes, Processing</t>
  </si>
  <si>
    <t>Winter Wheat</t>
  </si>
  <si>
    <t>yield unit</t>
  </si>
  <si>
    <t>crop</t>
  </si>
  <si>
    <t>tons/ac</t>
  </si>
  <si>
    <t>bu/ac</t>
  </si>
  <si>
    <t>cwt/ac</t>
  </si>
  <si>
    <t>lbs/ac</t>
  </si>
  <si>
    <t>Cover Crops</t>
  </si>
  <si>
    <t>Annual Rye - Legume - Radish</t>
  </si>
  <si>
    <t>Annual Rye</t>
  </si>
  <si>
    <t>Cereal Rye</t>
  </si>
  <si>
    <t>Forage Radish</t>
  </si>
  <si>
    <t>Oilseed Radish</t>
  </si>
  <si>
    <t>Winter Grain-Other</t>
  </si>
  <si>
    <t>Vetch</t>
  </si>
  <si>
    <t>Trees/Vines</t>
  </si>
  <si>
    <t>Almond</t>
  </si>
  <si>
    <t>Grape, Raisin</t>
  </si>
  <si>
    <t>Grape, Table</t>
  </si>
  <si>
    <t>Grape, Wine (&lt;1390 GDD)</t>
  </si>
  <si>
    <t>Grape, Wine (1391-1670 GDD)</t>
  </si>
  <si>
    <t>Grape, Wine (1671-1950 GDD)</t>
  </si>
  <si>
    <t>Grape, Wine (&gt;1950 GDD)</t>
  </si>
  <si>
    <t>Grapefruit</t>
  </si>
  <si>
    <t>Lemons &amp; Limes</t>
  </si>
  <si>
    <t>Oranges</t>
  </si>
  <si>
    <t>Pistachio</t>
  </si>
  <si>
    <t>Tangerines &amp; Mandarins</t>
  </si>
  <si>
    <t>English Walnuts</t>
  </si>
  <si>
    <t>Email</t>
  </si>
  <si>
    <t>dpollard@ecotrust.org</t>
  </si>
  <si>
    <t>CRP</t>
  </si>
  <si>
    <t>GEOM</t>
  </si>
  <si>
    <t>pre_80</t>
  </si>
  <si>
    <t>till80_200</t>
  </si>
  <si>
    <t>yr80_2000</t>
  </si>
  <si>
    <t>crop_scenario_name</t>
  </si>
  <si>
    <t>CROP_NUMBER</t>
  </si>
  <si>
    <t>Ccop_name</t>
  </si>
  <si>
    <t>planting_date</t>
  </si>
  <si>
    <t>continue_from_previous_year</t>
  </si>
  <si>
    <t>harvest_date</t>
  </si>
  <si>
    <t>grain</t>
  </si>
  <si>
    <t>yield</t>
  </si>
  <si>
    <t>straw_stover_hay_removal</t>
  </si>
  <si>
    <t>tillage_date</t>
  </si>
  <si>
    <t>tillage_type</t>
  </si>
  <si>
    <t>n_application_date</t>
  </si>
  <si>
    <t>n_application_type</t>
  </si>
  <si>
    <t>Irrigation (Pre 1980s)</t>
  </si>
  <si>
    <t> Livestock Grazing</t>
  </si>
  <si>
    <t> Lowland Non-Irrigated Pre-1980s</t>
  </si>
  <si>
    <t> Upland Non-irrigated Pre-1980s</t>
  </si>
  <si>
    <t>Irrigated: Annual Crops in Rotation</t>
  </si>
  <si>
    <t>Irrigated: Continuous Hay</t>
  </si>
  <si>
    <t>Irrigated: Orchard or Vineyard</t>
  </si>
  <si>
    <t>Irrigated: Annual Crops with Hay/Pasture in Rotation</t>
  </si>
  <si>
    <t>Non-Irrigated: Annual Crops in Rotation</t>
  </si>
  <si>
    <t>Non-Irrigated: Continuous Hay</t>
  </si>
  <si>
    <t>Non-Irrigated: Livestock Grazing</t>
  </si>
  <si>
    <t>Non-Irrigated: Fallow-Grain</t>
  </si>
  <si>
    <t>Non-Irrigated: Orchard or Vineyard</t>
  </si>
  <si>
    <t>Intensive Tillage</t>
  </si>
  <si>
    <t>Reduced Tillage</t>
  </si>
  <si>
    <t>No Till</t>
  </si>
  <si>
    <t>"1"</t>
  </si>
  <si>
    <t>"2"</t>
  </si>
  <si>
    <t>Broad-spectrum herbicide</t>
  </si>
  <si>
    <t>Crimp</t>
  </si>
  <si>
    <t>Mow</t>
  </si>
  <si>
    <t>Mulch Tillage</t>
  </si>
  <si>
    <t>Ridge Tillage</t>
  </si>
  <si>
    <t>Strip Tillage</t>
  </si>
  <si>
    <t>No Tillage</t>
  </si>
  <si>
    <t>Growing Season Cultivation</t>
  </si>
  <si>
    <t>Ammonium Nitrate</t>
  </si>
  <si>
    <t>Anhydrous Ammonia</t>
  </si>
  <si>
    <t>Ammonium Sulfate</t>
  </si>
  <si>
    <t>Urea</t>
  </si>
  <si>
    <t>UAN</t>
  </si>
  <si>
    <t>Compost</t>
  </si>
  <si>
    <t>Mixed Blends</t>
  </si>
  <si>
    <t>Mono-Ammonium Phosphate</t>
  </si>
  <si>
    <t>Di-Ammonium Phosphate</t>
  </si>
  <si>
    <t>id</t>
  </si>
  <si>
    <t>AREA</t>
  </si>
  <si>
    <t>SRID</t>
  </si>
  <si>
    <t>None</t>
  </si>
  <si>
    <t>CRPType</t>
  </si>
  <si>
    <t>Surface Broadcast</t>
  </si>
  <si>
    <t>Surface Band / Sidedress</t>
  </si>
  <si>
    <t>Incorporate / Inject</t>
  </si>
  <si>
    <t>Fertigation</t>
  </si>
  <si>
    <t>Aerial Application</t>
  </si>
  <si>
    <t>n_application_method</t>
  </si>
  <si>
    <t>n_application_amount</t>
  </si>
  <si>
    <t>eep</t>
  </si>
  <si>
    <t>Slow Release</t>
  </si>
  <si>
    <t>Nitrification Inhibitor</t>
  </si>
  <si>
    <t>did_you_burn_residue</t>
  </si>
  <si>
    <t>Year</t>
  </si>
  <si>
    <t>Yes, 100% Grass</t>
  </si>
  <si>
    <t>Yes, Grain or Legume Mix</t>
  </si>
  <si>
    <t>"01/01/2000"</t>
  </si>
  <si>
    <t>"01/01/2001"</t>
  </si>
  <si>
    <t>"01/01/2002"</t>
  </si>
  <si>
    <t>"01/01/2003"</t>
  </si>
  <si>
    <t>"01/01/2004"</t>
  </si>
  <si>
    <t>"01/01/2005"</t>
  </si>
  <si>
    <t>"01/01/2006"</t>
  </si>
  <si>
    <t>"01/01/2007"</t>
  </si>
  <si>
    <t>"01/01/2008"</t>
  </si>
  <si>
    <t>"01/01/2009"</t>
  </si>
  <si>
    <t>"01/01/2010"</t>
  </si>
  <si>
    <t>"01/01/2011"</t>
  </si>
  <si>
    <t>"01/01/2012"</t>
  </si>
  <si>
    <t>"01/01/2013"</t>
  </si>
  <si>
    <t>"01/01/2014"</t>
  </si>
  <si>
    <t>"01/01/2015"</t>
  </si>
  <si>
    <t>"01/01/2016"</t>
  </si>
  <si>
    <t>"01/01/2017"</t>
  </si>
  <si>
    <t>"01/01/2018"</t>
  </si>
  <si>
    <t>"01/01/2019"</t>
  </si>
  <si>
    <t>"01/01/2020"</t>
  </si>
  <si>
    <t>"01/01/2021"</t>
  </si>
  <si>
    <t>"01/01/2022"</t>
  </si>
  <si>
    <t>"01/01/2023"</t>
  </si>
  <si>
    <t>"01/01/2024"</t>
  </si>
  <si>
    <t>"01/01/2025"</t>
  </si>
  <si>
    <t>"01/01/2026"</t>
  </si>
  <si>
    <t>"01/01/2027"</t>
  </si>
  <si>
    <t>"01/01/2028"</t>
  </si>
  <si>
    <t>"01/01/2029"</t>
  </si>
  <si>
    <t>N</t>
  </si>
  <si>
    <t>Y</t>
  </si>
  <si>
    <t>"10/01/2000"</t>
  </si>
  <si>
    <t>"10/01/2001"</t>
  </si>
  <si>
    <t>"10/01/2002"</t>
  </si>
  <si>
    <t>"10/01/2003"</t>
  </si>
  <si>
    <t>"10/01/2004"</t>
  </si>
  <si>
    <t>"10/01/2005"</t>
  </si>
  <si>
    <t>"10/01/2008"</t>
  </si>
  <si>
    <t>"10/01/2007"</t>
  </si>
  <si>
    <t>"10/01/2006"</t>
  </si>
  <si>
    <t>"10/01/2009"</t>
  </si>
  <si>
    <t>"10/01/2010"</t>
  </si>
  <si>
    <t>"10/01/2011"</t>
  </si>
  <si>
    <t>"10/01/2012"</t>
  </si>
  <si>
    <t>"10/01/2013"</t>
  </si>
  <si>
    <t>"10/01/2014"</t>
  </si>
  <si>
    <t>"10/01/2015"</t>
  </si>
  <si>
    <t>"10/01/2016"</t>
  </si>
  <si>
    <t>"10/01/2017"</t>
  </si>
  <si>
    <t>"10/01/2018"</t>
  </si>
  <si>
    <t>"10/01/2019"</t>
  </si>
  <si>
    <t>"10/01/2020"</t>
  </si>
  <si>
    <t>"10/01/2021"</t>
  </si>
  <si>
    <t>"10/01/2022"</t>
  </si>
  <si>
    <t>"10/01/2023"</t>
  </si>
  <si>
    <t>"10/01/2024"</t>
  </si>
  <si>
    <t>"10/01/2025"</t>
  </si>
  <si>
    <t>"10/01/2026"</t>
  </si>
  <si>
    <t>"10/01/2027"</t>
  </si>
  <si>
    <t>"10/01/2028"</t>
  </si>
  <si>
    <t>"10/01/2029"</t>
  </si>
  <si>
    <t>"05/01/2000"</t>
  </si>
  <si>
    <t>"05/01/2001"</t>
  </si>
  <si>
    <t>"05/01/2002"</t>
  </si>
  <si>
    <t>"05/01/2003"</t>
  </si>
  <si>
    <t>"05/01/2004"</t>
  </si>
  <si>
    <t>"05/01/2005"</t>
  </si>
  <si>
    <t>"05/01/2006"</t>
  </si>
  <si>
    <t>"05/01/2007"</t>
  </si>
  <si>
    <t>"05/01/2008"</t>
  </si>
  <si>
    <t>"05/01/2009"</t>
  </si>
  <si>
    <t>"05/01/2010"</t>
  </si>
  <si>
    <t>"05/01/2011"</t>
  </si>
  <si>
    <t>"05/01/2012"</t>
  </si>
  <si>
    <t>"05/01/2013"</t>
  </si>
  <si>
    <t>"05/01/2014"</t>
  </si>
  <si>
    <t>"05/01/2015"</t>
  </si>
  <si>
    <t>"05/01/2016"</t>
  </si>
  <si>
    <t>"05/01/2017"</t>
  </si>
  <si>
    <t>"05/01/2018"</t>
  </si>
  <si>
    <t>"05/01/2019"</t>
  </si>
  <si>
    <t>"05/01/2021"</t>
  </si>
  <si>
    <t>"05/01/2020"</t>
  </si>
  <si>
    <t>"05/01/2022"</t>
  </si>
  <si>
    <t>"05/01/2023"</t>
  </si>
  <si>
    <t>"05/01/2024"</t>
  </si>
  <si>
    <t>"05/01/2025"</t>
  </si>
  <si>
    <t>"05/01/2026"</t>
  </si>
  <si>
    <t>"05/01/2027"</t>
  </si>
  <si>
    <t>"05/01/2028"</t>
  </si>
  <si>
    <t>"05/01/2029"</t>
  </si>
  <si>
    <t>"05/09/2000"</t>
  </si>
  <si>
    <t>"05/09/2001"</t>
  </si>
  <si>
    <t>"05/09/2002"</t>
  </si>
  <si>
    <t>"05/09/2003"</t>
  </si>
  <si>
    <t>"05/09/2004"</t>
  </si>
  <si>
    <t>"05/09/2005"</t>
  </si>
  <si>
    <t>"05/09/2006"</t>
  </si>
  <si>
    <t>"05/09/2007"</t>
  </si>
  <si>
    <t>"05/09/2008"</t>
  </si>
  <si>
    <t>"05/09/2009"</t>
  </si>
  <si>
    <t>"05/09/2010"</t>
  </si>
  <si>
    <t>"05/09/2011"</t>
  </si>
  <si>
    <t>"05/09/2012"</t>
  </si>
  <si>
    <t>"05/09/2013"</t>
  </si>
  <si>
    <t>"05/09/2014"</t>
  </si>
  <si>
    <t>"05/09/2015"</t>
  </si>
  <si>
    <t>"05/09/2016"</t>
  </si>
  <si>
    <t>"05/09/2017"</t>
  </si>
  <si>
    <t>"05/09/2018"</t>
  </si>
  <si>
    <t>"05/09/2019"</t>
  </si>
  <si>
    <t>"05/09/2020"</t>
  </si>
  <si>
    <t>"05/09/2021"</t>
  </si>
  <si>
    <t>"05/09/2022"</t>
  </si>
  <si>
    <t>"05/09/2023"</t>
  </si>
  <si>
    <t>"05/09/2024"</t>
  </si>
  <si>
    <t>"05/09/2025"</t>
  </si>
  <si>
    <t>"05/09/2026"</t>
  </si>
  <si>
    <t>"05/09/2027"</t>
  </si>
  <si>
    <t>"05/09/2028"</t>
  </si>
  <si>
    <t>"05/09/2029"</t>
  </si>
  <si>
    <t>Current Scenario</t>
  </si>
  <si>
    <t>future_scenario_a</t>
  </si>
  <si>
    <t>current_scenario</t>
  </si>
  <si>
    <t>test</t>
  </si>
  <si>
    <t>barley - no till</t>
  </si>
  <si>
    <t>Scenario Name</t>
  </si>
  <si>
    <t>Crop</t>
  </si>
  <si>
    <t>Cover crop</t>
  </si>
  <si>
    <t>Rotate fallow</t>
  </si>
  <si>
    <t>Tillage type</t>
  </si>
  <si>
    <t>N_application type</t>
  </si>
  <si>
    <t>N_application amount</t>
  </si>
  <si>
    <t>NA</t>
  </si>
  <si>
    <t>Conservation scenario definitions</t>
  </si>
  <si>
    <t>Baseline definitions</t>
  </si>
  <si>
    <t>N_application_method</t>
  </si>
  <si>
    <t>Barley no_till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</si>
</sst>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color rgb="FF2A2C2C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 tint="0.499984740745262"/>
      <name val="Calibri (Body)"/>
    </font>
    <font>
      <sz val="11"/>
      <color theme="1" tint="0.499984740745262"/>
      <name val="Calibri (Body)"/>
    </font>
    <font>
      <b/>
      <sz val="13"/>
      <color theme="1" tint="0.499984740745262"/>
      <name val="Calibri (Body)"/>
    </font>
    <font>
      <b/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 tint="-0.24997711111789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/>
    <xf numFmtId="0" fontId="4" fillId="0" borderId="0" xfId="0" applyFont="1"/>
    <xf numFmtId="0" fontId="0" fillId="0" borderId="0" xfId="0" applyFill="1" applyAlignment="1" applyProtection="1">
      <alignment vertical="center"/>
      <protection locked="0"/>
    </xf>
    <xf numFmtId="0" fontId="2" fillId="0" borderId="0" xfId="1" applyFill="1" applyAlignment="1" applyProtection="1">
      <alignment vertical="center"/>
      <protection locked="0"/>
    </xf>
    <xf numFmtId="0" fontId="6" fillId="0" borderId="0" xfId="0" applyFont="1"/>
    <xf numFmtId="0" fontId="0" fillId="0" borderId="0" xfId="0" quotePrefix="1" applyFill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/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4" fillId="2" borderId="3" xfId="0" applyFont="1" applyFill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vertical="center"/>
      <protection locked="0"/>
    </xf>
    <xf numFmtId="0" fontId="11" fillId="4" borderId="0" xfId="0" applyFont="1" applyFill="1" applyBorder="1" applyAlignment="1" applyProtection="1">
      <alignment vertical="center"/>
      <protection locked="0"/>
    </xf>
    <xf numFmtId="0" fontId="0" fillId="4" borderId="3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13" fillId="0" borderId="3" xfId="0" applyFont="1" applyBorder="1" applyAlignment="1" applyProtection="1">
      <alignment horizontal="left" vertical="center" indent="2"/>
      <protection locked="0"/>
    </xf>
    <xf numFmtId="0" fontId="0" fillId="0" borderId="0" xfId="0" applyNumberFormat="1" applyAlignment="1" applyProtection="1">
      <alignment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llard/projects/comet/COMET-Farm/comet_api_example/File%20Specification%20-%20Update_3.26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ollard@ecotrust.or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D4AE-FA7D-CA44-BF82-B5408D6E0BCF}">
  <sheetPr codeName="Sheet1"/>
  <dimension ref="A1:Q68"/>
  <sheetViews>
    <sheetView tabSelected="1" topLeftCell="A4" zoomScale="80" zoomScaleNormal="80" workbookViewId="0">
      <selection activeCell="A4" sqref="A4"/>
    </sheetView>
  </sheetViews>
  <sheetFormatPr defaultColWidth="10.85546875" defaultRowHeight="24.95" customHeight="1" outlineLevelRow="1"/>
  <cols>
    <col min="1" max="1" width="18.28515625" style="16" customWidth="1"/>
    <col min="2" max="2" width="20.140625" style="4" customWidth="1"/>
    <col min="3" max="3" width="21.42578125" style="4" customWidth="1"/>
    <col min="4" max="4" width="12.28515625" style="4" bestFit="1" customWidth="1"/>
    <col min="5" max="5" width="14.140625" style="4" customWidth="1"/>
    <col min="6" max="6" width="15.140625" style="4" customWidth="1"/>
    <col min="7" max="7" width="11.85546875" style="4" customWidth="1"/>
    <col min="8" max="8" width="11.42578125" style="4" customWidth="1"/>
    <col min="9" max="9" width="11" style="4" bestFit="1" customWidth="1"/>
    <col min="10" max="10" width="20.85546875" style="4" customWidth="1"/>
    <col min="11" max="15" width="10.85546875" style="4"/>
    <col min="16" max="16" width="21" style="4" customWidth="1"/>
    <col min="17" max="16384" width="10.85546875" style="4"/>
  </cols>
  <sheetData>
    <row r="1" spans="1:4" ht="24.95" customHeight="1">
      <c r="A1" s="14" t="s">
        <v>264</v>
      </c>
      <c r="B1" s="4" t="s">
        <v>275</v>
      </c>
    </row>
    <row r="2" spans="1:4" ht="24.95" customHeight="1">
      <c r="A2" s="14" t="s">
        <v>273</v>
      </c>
    </row>
    <row r="3" spans="1:4" ht="24.95" customHeight="1">
      <c r="A3" s="28" t="s">
        <v>265</v>
      </c>
      <c r="B3" s="31" t="s">
        <v>3</v>
      </c>
    </row>
    <row r="4" spans="1:4" ht="24.95" customHeight="1">
      <c r="A4" s="28" t="s">
        <v>266</v>
      </c>
      <c r="B4" s="31" t="s">
        <v>121</v>
      </c>
    </row>
    <row r="5" spans="1:4" ht="24.95" customHeight="1">
      <c r="A5" s="28" t="s">
        <v>267</v>
      </c>
      <c r="B5" s="31" t="s">
        <v>168</v>
      </c>
    </row>
    <row r="6" spans="1:4" ht="24.95" customHeight="1">
      <c r="A6" s="28" t="s">
        <v>268</v>
      </c>
      <c r="B6" s="32" t="s">
        <v>97</v>
      </c>
      <c r="C6" s="27"/>
    </row>
    <row r="7" spans="1:4" ht="24.95" customHeight="1">
      <c r="A7" s="28" t="s">
        <v>269</v>
      </c>
      <c r="B7" s="32" t="s">
        <v>109</v>
      </c>
    </row>
    <row r="8" spans="1:4" ht="24.95" customHeight="1">
      <c r="A8" s="28" t="s">
        <v>270</v>
      </c>
      <c r="B8" s="31">
        <v>100</v>
      </c>
    </row>
    <row r="9" spans="1:4" ht="24.95" customHeight="1">
      <c r="A9" s="28" t="s">
        <v>274</v>
      </c>
      <c r="B9" s="32" t="s">
        <v>123</v>
      </c>
    </row>
    <row r="10" spans="1:4" ht="24.95" customHeight="1">
      <c r="A10" s="14" t="s">
        <v>272</v>
      </c>
      <c r="B10" s="31"/>
    </row>
    <row r="11" spans="1:4" ht="24.95" customHeight="1">
      <c r="A11" s="28" t="s">
        <v>265</v>
      </c>
      <c r="B11" s="31" t="s">
        <v>3</v>
      </c>
    </row>
    <row r="12" spans="1:4" ht="24.95" customHeight="1">
      <c r="A12" s="28" t="s">
        <v>266</v>
      </c>
      <c r="B12" s="31" t="s">
        <v>121</v>
      </c>
    </row>
    <row r="13" spans="1:4" ht="24.95" customHeight="1">
      <c r="A13" s="28" t="s">
        <v>267</v>
      </c>
      <c r="B13" s="31" t="s">
        <v>167</v>
      </c>
      <c r="D13" s="29"/>
    </row>
    <row r="14" spans="1:4" ht="24.95" customHeight="1">
      <c r="A14" s="28" t="s">
        <v>268</v>
      </c>
      <c r="B14" s="32" t="s">
        <v>107</v>
      </c>
    </row>
    <row r="15" spans="1:4" ht="24.95" customHeight="1">
      <c r="A15" s="28" t="s">
        <v>269</v>
      </c>
      <c r="B15" s="32" t="s">
        <v>114</v>
      </c>
    </row>
    <row r="16" spans="1:4" ht="24.95" customHeight="1">
      <c r="A16" s="28" t="s">
        <v>270</v>
      </c>
      <c r="B16" s="31">
        <v>100</v>
      </c>
    </row>
    <row r="17" spans="1:17" ht="24.95" customHeight="1">
      <c r="A17" s="28" t="s">
        <v>274</v>
      </c>
      <c r="B17" s="32" t="s">
        <v>123</v>
      </c>
    </row>
    <row r="18" spans="1:17" ht="24.95" customHeight="1">
      <c r="A18" s="28"/>
      <c r="B18" s="7"/>
    </row>
    <row r="19" spans="1:17" s="19" customFormat="1" ht="24.95" customHeight="1">
      <c r="A19" s="20" t="s">
        <v>261</v>
      </c>
      <c r="B19" s="18" t="s">
        <v>259</v>
      </c>
    </row>
    <row r="20" spans="1:17" s="11" customFormat="1" ht="24.95" customHeight="1">
      <c r="A20" s="17"/>
      <c r="B20" s="21" t="s">
        <v>134</v>
      </c>
      <c r="C20" s="21" t="s">
        <v>72</v>
      </c>
      <c r="D20" s="21" t="s">
        <v>73</v>
      </c>
      <c r="E20" s="21" t="s">
        <v>74</v>
      </c>
      <c r="F20" s="21" t="s">
        <v>75</v>
      </c>
      <c r="G20" s="21" t="s">
        <v>77</v>
      </c>
      <c r="H20" s="21" t="s">
        <v>76</v>
      </c>
      <c r="I20" s="21" t="s">
        <v>78</v>
      </c>
      <c r="J20" s="21" t="s">
        <v>80</v>
      </c>
      <c r="K20" s="21" t="s">
        <v>79</v>
      </c>
      <c r="L20" s="21" t="s">
        <v>82</v>
      </c>
      <c r="M20" s="21" t="s">
        <v>81</v>
      </c>
      <c r="N20" s="22" t="s">
        <v>129</v>
      </c>
      <c r="O20" s="21" t="s">
        <v>130</v>
      </c>
      <c r="P20" s="22" t="s">
        <v>128</v>
      </c>
      <c r="Q20" s="21" t="s">
        <v>133</v>
      </c>
    </row>
    <row r="21" spans="1:17" ht="24.95" customHeight="1">
      <c r="A21" s="15"/>
      <c r="B21" s="7">
        <v>2000</v>
      </c>
      <c r="C21" s="4" t="str">
        <f>$B$3</f>
        <v>Barley</v>
      </c>
      <c r="D21" s="7" t="s">
        <v>137</v>
      </c>
      <c r="E21" s="10" t="str">
        <f>IF($B$3="ALFALFA","Y",IF($B$3="CLOVER","Y",IF($B$3="Grass","Y",IF($B$3="Switchgrass","Y","N"))))</f>
        <v>N</v>
      </c>
      <c r="F21" s="7" t="s">
        <v>169</v>
      </c>
      <c r="G21">
        <v>60</v>
      </c>
      <c r="H21" s="10" t="b">
        <v>1</v>
      </c>
      <c r="I21" s="7">
        <v>0</v>
      </c>
      <c r="J21" s="7" t="s">
        <v>97</v>
      </c>
      <c r="K21" s="7" t="s">
        <v>199</v>
      </c>
      <c r="L21" s="7" t="str">
        <f>$B$7</f>
        <v>Ammonium Nitrate</v>
      </c>
      <c r="M21" s="7" t="s">
        <v>229</v>
      </c>
      <c r="N21" s="7">
        <f>$B$8</f>
        <v>100</v>
      </c>
      <c r="O21" s="7" t="s">
        <v>121</v>
      </c>
      <c r="P21" s="7" t="str">
        <f>$B$9</f>
        <v>Surface Broadcast</v>
      </c>
      <c r="Q21" s="10" t="s">
        <v>1</v>
      </c>
    </row>
    <row r="22" spans="1:17" ht="24.95" customHeight="1">
      <c r="A22" s="15"/>
      <c r="B22" s="7">
        <v>2001</v>
      </c>
      <c r="C22" s="4" t="str">
        <f>IF($B$5="Y","Fallow",$B$3)</f>
        <v>Fallow</v>
      </c>
      <c r="D22" s="7" t="s">
        <v>138</v>
      </c>
      <c r="E22" s="10" t="str">
        <f t="shared" ref="E22:E40" si="0">IF($B$3="ALFALFA","Y",IF($B$3="CLOVER","Y",IF($B$3="Grass","Y",IF($B$3="Switchgrass","Y","N"))))</f>
        <v>N</v>
      </c>
      <c r="F22" s="7" t="s">
        <v>170</v>
      </c>
      <c r="G22">
        <v>0</v>
      </c>
      <c r="H22" s="30" t="str">
        <f>IF($B$5="Y","FALSE","TRUE")</f>
        <v>FALSE</v>
      </c>
      <c r="I22" s="7">
        <v>0</v>
      </c>
      <c r="J22" s="4" t="str">
        <f>IF($B$5="Y","No Tillage",$B$6)</f>
        <v>No Tillage</v>
      </c>
      <c r="K22" s="7" t="s">
        <v>200</v>
      </c>
      <c r="L22" s="7" t="str">
        <f t="shared" ref="L22:L40" si="1">$B$7</f>
        <v>Ammonium Nitrate</v>
      </c>
      <c r="M22" s="7" t="s">
        <v>230</v>
      </c>
      <c r="N22" s="4">
        <f>IF($B$5="Y",0,$B$7)</f>
        <v>0</v>
      </c>
      <c r="O22" s="7" t="s">
        <v>121</v>
      </c>
      <c r="P22" s="7" t="str">
        <f t="shared" ref="P22:P40" si="2">$B$9</f>
        <v>Surface Broadcast</v>
      </c>
      <c r="Q22" s="10" t="s">
        <v>1</v>
      </c>
    </row>
    <row r="23" spans="1:17" ht="24.95" customHeight="1">
      <c r="A23" s="15"/>
      <c r="B23" s="7">
        <v>2002</v>
      </c>
      <c r="C23" s="4" t="str">
        <f t="shared" ref="C23:C39" si="3">$B$3</f>
        <v>Barley</v>
      </c>
      <c r="D23" s="4" t="s">
        <v>139</v>
      </c>
      <c r="E23" s="10" t="str">
        <f t="shared" si="0"/>
        <v>N</v>
      </c>
      <c r="F23" s="4" t="s">
        <v>171</v>
      </c>
      <c r="G23">
        <v>53</v>
      </c>
      <c r="H23" s="10" t="b">
        <v>1</v>
      </c>
      <c r="I23" s="7">
        <v>0</v>
      </c>
      <c r="J23" s="7" t="s">
        <v>97</v>
      </c>
      <c r="K23" s="4" t="s">
        <v>201</v>
      </c>
      <c r="L23" s="7" t="str">
        <f t="shared" si="1"/>
        <v>Ammonium Nitrate</v>
      </c>
      <c r="M23" s="4" t="s">
        <v>231</v>
      </c>
      <c r="N23" s="7">
        <f t="shared" ref="N23:N39" si="4">$B$8</f>
        <v>100</v>
      </c>
      <c r="O23" s="7" t="s">
        <v>121</v>
      </c>
      <c r="P23" s="7" t="str">
        <f t="shared" si="2"/>
        <v>Surface Broadcast</v>
      </c>
      <c r="Q23" s="10" t="s">
        <v>1</v>
      </c>
    </row>
    <row r="24" spans="1:17" ht="24.95" customHeight="1">
      <c r="A24" s="15"/>
      <c r="B24" s="7">
        <v>2003</v>
      </c>
      <c r="C24" s="4" t="str">
        <f>IF($B$5="Y","Fallow",$B$3)</f>
        <v>Fallow</v>
      </c>
      <c r="D24" s="4" t="s">
        <v>140</v>
      </c>
      <c r="E24" s="10" t="str">
        <f t="shared" si="0"/>
        <v>N</v>
      </c>
      <c r="F24" s="4" t="s">
        <v>172</v>
      </c>
      <c r="G24">
        <v>0</v>
      </c>
      <c r="H24" s="30" t="str">
        <f>IF($B$5="Y","FALSE","TRUE")</f>
        <v>FALSE</v>
      </c>
      <c r="I24" s="7">
        <v>0</v>
      </c>
      <c r="J24" s="4" t="str">
        <f>IF($B$5="Y","No Tillage",$B$6)</f>
        <v>No Tillage</v>
      </c>
      <c r="K24" s="4" t="s">
        <v>202</v>
      </c>
      <c r="L24" s="7" t="str">
        <f t="shared" si="1"/>
        <v>Ammonium Nitrate</v>
      </c>
      <c r="M24" s="4" t="s">
        <v>232</v>
      </c>
      <c r="N24" s="4">
        <f>IF($B$5="Y",0,$B$7)</f>
        <v>0</v>
      </c>
      <c r="O24" s="7" t="s">
        <v>121</v>
      </c>
      <c r="P24" s="7" t="str">
        <f t="shared" si="2"/>
        <v>Surface Broadcast</v>
      </c>
      <c r="Q24" s="10" t="s">
        <v>1</v>
      </c>
    </row>
    <row r="25" spans="1:17" ht="24.95" customHeight="1">
      <c r="A25" s="15"/>
      <c r="B25" s="7">
        <v>2004</v>
      </c>
      <c r="C25" s="4" t="str">
        <f t="shared" si="3"/>
        <v>Barley</v>
      </c>
      <c r="D25" s="4" t="s">
        <v>141</v>
      </c>
      <c r="E25" s="10" t="str">
        <f t="shared" si="0"/>
        <v>N</v>
      </c>
      <c r="F25" s="4" t="s">
        <v>173</v>
      </c>
      <c r="G25">
        <v>73</v>
      </c>
      <c r="H25" s="10" t="b">
        <v>1</v>
      </c>
      <c r="I25" s="7">
        <v>0</v>
      </c>
      <c r="J25" s="7" t="s">
        <v>97</v>
      </c>
      <c r="K25" s="4" t="s">
        <v>203</v>
      </c>
      <c r="L25" s="7" t="str">
        <f t="shared" si="1"/>
        <v>Ammonium Nitrate</v>
      </c>
      <c r="M25" s="4" t="s">
        <v>233</v>
      </c>
      <c r="N25" s="7">
        <f t="shared" si="4"/>
        <v>100</v>
      </c>
      <c r="O25" s="7" t="s">
        <v>121</v>
      </c>
      <c r="P25" s="7" t="str">
        <f t="shared" si="2"/>
        <v>Surface Broadcast</v>
      </c>
      <c r="Q25" s="10" t="s">
        <v>1</v>
      </c>
    </row>
    <row r="26" spans="1:17" ht="24.95" customHeight="1">
      <c r="A26" s="15"/>
      <c r="B26" s="7">
        <v>2005</v>
      </c>
      <c r="C26" s="4" t="str">
        <f>IF($B$5="Y","Fallow",$B$3)</f>
        <v>Fallow</v>
      </c>
      <c r="D26" s="4" t="s">
        <v>142</v>
      </c>
      <c r="E26" s="10" t="str">
        <f t="shared" si="0"/>
        <v>N</v>
      </c>
      <c r="F26" s="4" t="s">
        <v>174</v>
      </c>
      <c r="G26">
        <v>0</v>
      </c>
      <c r="H26" s="30" t="str">
        <f>IF($B$5="Y","FALSE","TRUE")</f>
        <v>FALSE</v>
      </c>
      <c r="I26" s="7">
        <v>0</v>
      </c>
      <c r="J26" s="4" t="str">
        <f>IF($B$5="Y","No Tillage",$B$6)</f>
        <v>No Tillage</v>
      </c>
      <c r="K26" s="4" t="s">
        <v>204</v>
      </c>
      <c r="L26" s="7" t="str">
        <f t="shared" si="1"/>
        <v>Ammonium Nitrate</v>
      </c>
      <c r="M26" s="4" t="s">
        <v>234</v>
      </c>
      <c r="N26" s="4">
        <f>IF($B$5="Y",0,$B$7)</f>
        <v>0</v>
      </c>
      <c r="O26" s="7" t="s">
        <v>121</v>
      </c>
      <c r="P26" s="7" t="str">
        <f t="shared" si="2"/>
        <v>Surface Broadcast</v>
      </c>
      <c r="Q26" s="10" t="s">
        <v>1</v>
      </c>
    </row>
    <row r="27" spans="1:17" ht="24.95" customHeight="1">
      <c r="A27" s="15"/>
      <c r="B27" s="7">
        <v>2006</v>
      </c>
      <c r="C27" s="4" t="str">
        <f t="shared" si="3"/>
        <v>Barley</v>
      </c>
      <c r="D27" s="4" t="s">
        <v>143</v>
      </c>
      <c r="E27" s="10" t="str">
        <f t="shared" si="0"/>
        <v>N</v>
      </c>
      <c r="F27" s="4" t="s">
        <v>177</v>
      </c>
      <c r="G27">
        <v>58</v>
      </c>
      <c r="H27" s="10" t="b">
        <v>1</v>
      </c>
      <c r="I27" s="7">
        <v>0</v>
      </c>
      <c r="J27" s="7" t="s">
        <v>97</v>
      </c>
      <c r="K27" s="4" t="s">
        <v>205</v>
      </c>
      <c r="L27" s="7" t="str">
        <f t="shared" si="1"/>
        <v>Ammonium Nitrate</v>
      </c>
      <c r="M27" s="4" t="s">
        <v>235</v>
      </c>
      <c r="N27" s="7">
        <f t="shared" si="4"/>
        <v>100</v>
      </c>
      <c r="O27" s="7" t="s">
        <v>121</v>
      </c>
      <c r="P27" s="7" t="str">
        <f t="shared" si="2"/>
        <v>Surface Broadcast</v>
      </c>
      <c r="Q27" s="10" t="s">
        <v>1</v>
      </c>
    </row>
    <row r="28" spans="1:17" ht="24.95" customHeight="1">
      <c r="A28" s="15"/>
      <c r="B28" s="7">
        <v>2007</v>
      </c>
      <c r="C28" s="4" t="str">
        <f>IF($B$5="Y","Fallow",$B$3)</f>
        <v>Fallow</v>
      </c>
      <c r="D28" s="4" t="s">
        <v>144</v>
      </c>
      <c r="E28" s="10" t="str">
        <f t="shared" si="0"/>
        <v>N</v>
      </c>
      <c r="F28" s="4" t="s">
        <v>176</v>
      </c>
      <c r="G28">
        <v>0</v>
      </c>
      <c r="H28" s="30" t="str">
        <f>IF($B$5="Y","FALSE","TRUE")</f>
        <v>FALSE</v>
      </c>
      <c r="I28" s="7">
        <v>0</v>
      </c>
      <c r="J28" s="4" t="str">
        <f>IF($B$5="Y","No Tillage",$B$6)</f>
        <v>No Tillage</v>
      </c>
      <c r="K28" s="4" t="s">
        <v>206</v>
      </c>
      <c r="L28" s="7" t="str">
        <f t="shared" si="1"/>
        <v>Ammonium Nitrate</v>
      </c>
      <c r="M28" s="4" t="s">
        <v>236</v>
      </c>
      <c r="N28" s="4">
        <f>IF($B$5="Y",0,$B$7)</f>
        <v>0</v>
      </c>
      <c r="O28" s="7" t="s">
        <v>121</v>
      </c>
      <c r="P28" s="7" t="str">
        <f t="shared" si="2"/>
        <v>Surface Broadcast</v>
      </c>
      <c r="Q28" s="10" t="s">
        <v>1</v>
      </c>
    </row>
    <row r="29" spans="1:17" ht="24.95" customHeight="1">
      <c r="A29" s="15"/>
      <c r="B29" s="7">
        <v>2008</v>
      </c>
      <c r="C29" s="4" t="str">
        <f t="shared" si="3"/>
        <v>Barley</v>
      </c>
      <c r="D29" s="4" t="s">
        <v>145</v>
      </c>
      <c r="E29" s="10" t="str">
        <f t="shared" si="0"/>
        <v>N</v>
      </c>
      <c r="F29" s="4" t="s">
        <v>175</v>
      </c>
      <c r="G29">
        <v>50</v>
      </c>
      <c r="H29" s="10" t="b">
        <v>1</v>
      </c>
      <c r="I29" s="7">
        <v>0</v>
      </c>
      <c r="J29" s="7" t="s">
        <v>97</v>
      </c>
      <c r="K29" s="4" t="s">
        <v>207</v>
      </c>
      <c r="L29" s="7" t="str">
        <f t="shared" si="1"/>
        <v>Ammonium Nitrate</v>
      </c>
      <c r="M29" s="4" t="s">
        <v>237</v>
      </c>
      <c r="N29" s="7">
        <f t="shared" si="4"/>
        <v>100</v>
      </c>
      <c r="O29" s="7" t="s">
        <v>121</v>
      </c>
      <c r="P29" s="7" t="str">
        <f t="shared" si="2"/>
        <v>Surface Broadcast</v>
      </c>
      <c r="Q29" s="10" t="s">
        <v>1</v>
      </c>
    </row>
    <row r="30" spans="1:17" ht="24.95" customHeight="1">
      <c r="A30" s="15"/>
      <c r="B30" s="7">
        <v>2009</v>
      </c>
      <c r="C30" s="4" t="str">
        <f>IF($B$5="Y","Fallow",$B$3)</f>
        <v>Fallow</v>
      </c>
      <c r="D30" s="4" t="s">
        <v>146</v>
      </c>
      <c r="E30" s="10" t="str">
        <f t="shared" si="0"/>
        <v>N</v>
      </c>
      <c r="F30" s="4" t="s">
        <v>178</v>
      </c>
      <c r="G30">
        <v>0</v>
      </c>
      <c r="H30" s="30" t="str">
        <f>IF($B$5="Y","FALSE","TRUE")</f>
        <v>FALSE</v>
      </c>
      <c r="I30" s="7">
        <v>0</v>
      </c>
      <c r="J30" s="4" t="str">
        <f>IF($B$5="Y","No Tillage",$B$6)</f>
        <v>No Tillage</v>
      </c>
      <c r="K30" s="4" t="s">
        <v>208</v>
      </c>
      <c r="L30" s="7" t="str">
        <f t="shared" si="1"/>
        <v>Ammonium Nitrate</v>
      </c>
      <c r="M30" s="4" t="s">
        <v>238</v>
      </c>
      <c r="N30" s="4">
        <f>IF($B$5="Y",0,$B$7)</f>
        <v>0</v>
      </c>
      <c r="O30" s="7" t="s">
        <v>121</v>
      </c>
      <c r="P30" s="7" t="str">
        <f t="shared" si="2"/>
        <v>Surface Broadcast</v>
      </c>
      <c r="Q30" s="10" t="s">
        <v>1</v>
      </c>
    </row>
    <row r="31" spans="1:17" ht="24.95" customHeight="1">
      <c r="A31" s="15"/>
      <c r="B31" s="7">
        <v>2010</v>
      </c>
      <c r="C31" s="4" t="str">
        <f t="shared" si="3"/>
        <v>Barley</v>
      </c>
      <c r="D31" s="4" t="s">
        <v>147</v>
      </c>
      <c r="E31" s="10" t="str">
        <f t="shared" si="0"/>
        <v>N</v>
      </c>
      <c r="F31" s="4" t="s">
        <v>179</v>
      </c>
      <c r="G31">
        <v>74</v>
      </c>
      <c r="H31" s="10" t="b">
        <v>1</v>
      </c>
      <c r="I31" s="7">
        <v>0</v>
      </c>
      <c r="J31" s="7" t="s">
        <v>97</v>
      </c>
      <c r="K31" s="4" t="s">
        <v>209</v>
      </c>
      <c r="L31" s="7" t="str">
        <f t="shared" si="1"/>
        <v>Ammonium Nitrate</v>
      </c>
      <c r="M31" s="4" t="s">
        <v>239</v>
      </c>
      <c r="N31" s="7">
        <f t="shared" si="4"/>
        <v>100</v>
      </c>
      <c r="O31" s="7" t="s">
        <v>121</v>
      </c>
      <c r="P31" s="7" t="str">
        <f t="shared" si="2"/>
        <v>Surface Broadcast</v>
      </c>
      <c r="Q31" s="10" t="s">
        <v>1</v>
      </c>
    </row>
    <row r="32" spans="1:17" ht="24.95" customHeight="1">
      <c r="A32" s="15"/>
      <c r="B32" s="7">
        <v>2011</v>
      </c>
      <c r="C32" s="4" t="str">
        <f>IF($B$5="Y","Fallow",$B$3)</f>
        <v>Fallow</v>
      </c>
      <c r="D32" s="4" t="s">
        <v>148</v>
      </c>
      <c r="E32" s="10" t="str">
        <f t="shared" si="0"/>
        <v>N</v>
      </c>
      <c r="F32" s="4" t="s">
        <v>180</v>
      </c>
      <c r="G32">
        <v>0</v>
      </c>
      <c r="H32" s="30" t="str">
        <f>IF($B$5="Y","FALSE","TRUE")</f>
        <v>FALSE</v>
      </c>
      <c r="I32" s="7">
        <v>0</v>
      </c>
      <c r="J32" s="4" t="str">
        <f>IF($B$5="Y","No Tillage",$B$6)</f>
        <v>No Tillage</v>
      </c>
      <c r="K32" s="4" t="s">
        <v>210</v>
      </c>
      <c r="L32" s="7" t="str">
        <f t="shared" si="1"/>
        <v>Ammonium Nitrate</v>
      </c>
      <c r="M32" s="4" t="s">
        <v>240</v>
      </c>
      <c r="N32" s="4">
        <f>IF($B$5="Y",0,$B$7)</f>
        <v>0</v>
      </c>
      <c r="O32" s="7" t="s">
        <v>121</v>
      </c>
      <c r="P32" s="7" t="str">
        <f t="shared" si="2"/>
        <v>Surface Broadcast</v>
      </c>
      <c r="Q32" s="10" t="s">
        <v>1</v>
      </c>
    </row>
    <row r="33" spans="1:17" ht="24.95" customHeight="1">
      <c r="A33" s="15"/>
      <c r="B33" s="7">
        <v>2012</v>
      </c>
      <c r="C33" s="4" t="str">
        <f t="shared" si="3"/>
        <v>Barley</v>
      </c>
      <c r="D33" s="4" t="s">
        <v>149</v>
      </c>
      <c r="E33" s="10" t="str">
        <f t="shared" si="0"/>
        <v>N</v>
      </c>
      <c r="F33" s="4" t="s">
        <v>181</v>
      </c>
      <c r="G33">
        <v>72</v>
      </c>
      <c r="H33" s="10" t="b">
        <v>1</v>
      </c>
      <c r="I33" s="7">
        <v>0</v>
      </c>
      <c r="J33" s="7" t="s">
        <v>97</v>
      </c>
      <c r="K33" s="4" t="s">
        <v>211</v>
      </c>
      <c r="L33" s="7" t="str">
        <f t="shared" si="1"/>
        <v>Ammonium Nitrate</v>
      </c>
      <c r="M33" s="4" t="s">
        <v>241</v>
      </c>
      <c r="N33" s="7">
        <f t="shared" si="4"/>
        <v>100</v>
      </c>
      <c r="O33" s="7" t="s">
        <v>121</v>
      </c>
      <c r="P33" s="7" t="str">
        <f t="shared" si="2"/>
        <v>Surface Broadcast</v>
      </c>
      <c r="Q33" s="10" t="s">
        <v>1</v>
      </c>
    </row>
    <row r="34" spans="1:17" ht="24.95" customHeight="1">
      <c r="A34" s="15"/>
      <c r="B34" s="7">
        <v>2013</v>
      </c>
      <c r="C34" s="4" t="str">
        <f>IF($B$5="Y","Fallow",$B$3)</f>
        <v>Fallow</v>
      </c>
      <c r="D34" s="4" t="s">
        <v>150</v>
      </c>
      <c r="E34" s="10" t="str">
        <f t="shared" si="0"/>
        <v>N</v>
      </c>
      <c r="F34" s="4" t="s">
        <v>182</v>
      </c>
      <c r="G34">
        <v>0</v>
      </c>
      <c r="H34" s="30" t="str">
        <f>IF($B$5="Y","FALSE","TRUE")</f>
        <v>FALSE</v>
      </c>
      <c r="I34" s="7">
        <v>0</v>
      </c>
      <c r="J34" s="4" t="str">
        <f>IF($B$5="Y","No Tillage",$B$6)</f>
        <v>No Tillage</v>
      </c>
      <c r="K34" s="4" t="s">
        <v>212</v>
      </c>
      <c r="L34" s="7" t="str">
        <f t="shared" si="1"/>
        <v>Ammonium Nitrate</v>
      </c>
      <c r="M34" s="4" t="s">
        <v>242</v>
      </c>
      <c r="N34" s="4">
        <f>IF($B$5="Y",0,$B$7)</f>
        <v>0</v>
      </c>
      <c r="O34" s="7" t="s">
        <v>121</v>
      </c>
      <c r="P34" s="7" t="str">
        <f t="shared" si="2"/>
        <v>Surface Broadcast</v>
      </c>
      <c r="Q34" s="10" t="s">
        <v>1</v>
      </c>
    </row>
    <row r="35" spans="1:17" ht="24.95" customHeight="1">
      <c r="A35" s="15"/>
      <c r="B35" s="7">
        <v>2014</v>
      </c>
      <c r="C35" s="4" t="str">
        <f t="shared" si="3"/>
        <v>Barley</v>
      </c>
      <c r="D35" s="4" t="s">
        <v>151</v>
      </c>
      <c r="E35" s="10" t="str">
        <f t="shared" si="0"/>
        <v>N</v>
      </c>
      <c r="F35" s="4" t="s">
        <v>183</v>
      </c>
      <c r="G35">
        <v>50</v>
      </c>
      <c r="H35" s="10" t="b">
        <v>1</v>
      </c>
      <c r="I35" s="7">
        <v>0</v>
      </c>
      <c r="J35" s="7" t="s">
        <v>97</v>
      </c>
      <c r="K35" s="4" t="s">
        <v>213</v>
      </c>
      <c r="L35" s="7" t="str">
        <f t="shared" si="1"/>
        <v>Ammonium Nitrate</v>
      </c>
      <c r="M35" s="4" t="s">
        <v>243</v>
      </c>
      <c r="N35" s="7">
        <f t="shared" si="4"/>
        <v>100</v>
      </c>
      <c r="O35" s="7" t="s">
        <v>121</v>
      </c>
      <c r="P35" s="7" t="str">
        <f t="shared" si="2"/>
        <v>Surface Broadcast</v>
      </c>
      <c r="Q35" s="10" t="s">
        <v>1</v>
      </c>
    </row>
    <row r="36" spans="1:17" ht="24.95" customHeight="1">
      <c r="A36" s="15"/>
      <c r="B36" s="7">
        <v>2015</v>
      </c>
      <c r="C36" s="4" t="str">
        <f>IF($B$5="Y","Fallow",$B$3)</f>
        <v>Fallow</v>
      </c>
      <c r="D36" s="4" t="s">
        <v>152</v>
      </c>
      <c r="E36" s="10" t="str">
        <f t="shared" si="0"/>
        <v>N</v>
      </c>
      <c r="F36" s="4" t="s">
        <v>184</v>
      </c>
      <c r="G36">
        <v>0</v>
      </c>
      <c r="H36" s="30" t="str">
        <f>IF($B$5="Y","FALSE","TRUE")</f>
        <v>FALSE</v>
      </c>
      <c r="I36" s="7">
        <v>0</v>
      </c>
      <c r="J36" s="4" t="str">
        <f>IF($B$5="Y","No Tillage",$B$6)</f>
        <v>No Tillage</v>
      </c>
      <c r="K36" s="4" t="s">
        <v>214</v>
      </c>
      <c r="L36" s="7" t="str">
        <f t="shared" si="1"/>
        <v>Ammonium Nitrate</v>
      </c>
      <c r="M36" s="4" t="s">
        <v>244</v>
      </c>
      <c r="N36" s="4">
        <f>IF($B$5="Y",0,$B$7)</f>
        <v>0</v>
      </c>
      <c r="O36" s="7" t="s">
        <v>121</v>
      </c>
      <c r="P36" s="7" t="str">
        <f t="shared" si="2"/>
        <v>Surface Broadcast</v>
      </c>
      <c r="Q36" s="10" t="s">
        <v>1</v>
      </c>
    </row>
    <row r="37" spans="1:17" ht="24.95" customHeight="1">
      <c r="A37" s="15"/>
      <c r="B37" s="7">
        <v>2016</v>
      </c>
      <c r="C37" s="4" t="str">
        <f t="shared" si="3"/>
        <v>Barley</v>
      </c>
      <c r="D37" s="4" t="s">
        <v>153</v>
      </c>
      <c r="E37" s="10" t="str">
        <f t="shared" si="0"/>
        <v>N</v>
      </c>
      <c r="F37" s="4" t="s">
        <v>185</v>
      </c>
      <c r="G37">
        <v>67</v>
      </c>
      <c r="H37" s="10" t="b">
        <v>1</v>
      </c>
      <c r="I37" s="7">
        <v>0</v>
      </c>
      <c r="J37" s="7" t="s">
        <v>97</v>
      </c>
      <c r="K37" s="4" t="s">
        <v>215</v>
      </c>
      <c r="L37" s="7" t="str">
        <f t="shared" si="1"/>
        <v>Ammonium Nitrate</v>
      </c>
      <c r="M37" s="4" t="s">
        <v>245</v>
      </c>
      <c r="N37" s="7">
        <f t="shared" si="4"/>
        <v>100</v>
      </c>
      <c r="O37" s="7" t="s">
        <v>121</v>
      </c>
      <c r="P37" s="7" t="str">
        <f t="shared" si="2"/>
        <v>Surface Broadcast</v>
      </c>
      <c r="Q37" s="10" t="s">
        <v>1</v>
      </c>
    </row>
    <row r="38" spans="1:17" ht="24.95" customHeight="1">
      <c r="A38" s="15"/>
      <c r="B38" s="7">
        <v>2017</v>
      </c>
      <c r="C38" s="4" t="str">
        <f>IF($B$5="Y","Fallow",$B$3)</f>
        <v>Fallow</v>
      </c>
      <c r="D38" s="7" t="s">
        <v>154</v>
      </c>
      <c r="E38" s="10" t="str">
        <f t="shared" si="0"/>
        <v>N</v>
      </c>
      <c r="F38" s="7" t="s">
        <v>186</v>
      </c>
      <c r="G38">
        <v>0</v>
      </c>
      <c r="H38" s="30" t="str">
        <f>IF($B$5="Y","FALSE","TRUE")</f>
        <v>FALSE</v>
      </c>
      <c r="I38" s="7">
        <v>0</v>
      </c>
      <c r="J38" s="4" t="str">
        <f>IF($B$5="Y","No Tillage",$B$6)</f>
        <v>No Tillage</v>
      </c>
      <c r="K38" s="7" t="s">
        <v>216</v>
      </c>
      <c r="L38" s="7" t="str">
        <f t="shared" si="1"/>
        <v>Ammonium Nitrate</v>
      </c>
      <c r="M38" s="7" t="s">
        <v>246</v>
      </c>
      <c r="N38" s="4">
        <f>IF($B$5="Y",0,$B$7)</f>
        <v>0</v>
      </c>
      <c r="O38" s="7" t="s">
        <v>121</v>
      </c>
      <c r="P38" s="7" t="str">
        <f t="shared" si="2"/>
        <v>Surface Broadcast</v>
      </c>
      <c r="Q38" s="10" t="s">
        <v>1</v>
      </c>
    </row>
    <row r="39" spans="1:17" ht="24.95" customHeight="1">
      <c r="A39" s="15"/>
      <c r="B39" s="4">
        <v>2018</v>
      </c>
      <c r="C39" s="4" t="str">
        <f t="shared" si="3"/>
        <v>Barley</v>
      </c>
      <c r="D39" s="7" t="s">
        <v>155</v>
      </c>
      <c r="E39" s="10" t="str">
        <f t="shared" si="0"/>
        <v>N</v>
      </c>
      <c r="F39" s="7" t="s">
        <v>187</v>
      </c>
      <c r="G39">
        <v>53</v>
      </c>
      <c r="H39" s="10" t="b">
        <v>1</v>
      </c>
      <c r="I39" s="7">
        <v>0</v>
      </c>
      <c r="J39" s="7" t="s">
        <v>97</v>
      </c>
      <c r="K39" s="7" t="s">
        <v>217</v>
      </c>
      <c r="L39" s="7" t="str">
        <f t="shared" si="1"/>
        <v>Ammonium Nitrate</v>
      </c>
      <c r="M39" s="7" t="s">
        <v>247</v>
      </c>
      <c r="N39" s="7">
        <f t="shared" si="4"/>
        <v>100</v>
      </c>
      <c r="O39" s="7" t="s">
        <v>121</v>
      </c>
      <c r="P39" s="7" t="str">
        <f t="shared" si="2"/>
        <v>Surface Broadcast</v>
      </c>
      <c r="Q39" s="10" t="s">
        <v>1</v>
      </c>
    </row>
    <row r="40" spans="1:17" ht="24.95" customHeight="1">
      <c r="A40" s="15"/>
      <c r="B40" s="4">
        <v>2019</v>
      </c>
      <c r="C40" s="4" t="str">
        <f>IF($B$5="Y","Fallow",$B$3)</f>
        <v>Fallow</v>
      </c>
      <c r="D40" s="7" t="s">
        <v>156</v>
      </c>
      <c r="E40" s="10" t="str">
        <f t="shared" si="0"/>
        <v>N</v>
      </c>
      <c r="F40" s="7" t="s">
        <v>188</v>
      </c>
      <c r="G40">
        <v>0</v>
      </c>
      <c r="H40" s="30" t="str">
        <f>IF($B$5="Y","FALSE","TRUE")</f>
        <v>FALSE</v>
      </c>
      <c r="I40" s="7">
        <v>0</v>
      </c>
      <c r="J40" s="4" t="str">
        <f>IF($B$5="Y","No Tillage",$B$6)</f>
        <v>No Tillage</v>
      </c>
      <c r="K40" s="7" t="s">
        <v>218</v>
      </c>
      <c r="L40" s="7" t="str">
        <f t="shared" si="1"/>
        <v>Ammonium Nitrate</v>
      </c>
      <c r="M40" s="7" t="s">
        <v>248</v>
      </c>
      <c r="N40" s="4">
        <f>IF($B$5="Y",0,$B$7)</f>
        <v>0</v>
      </c>
      <c r="O40" s="7" t="s">
        <v>121</v>
      </c>
      <c r="P40" s="7" t="str">
        <f t="shared" si="2"/>
        <v>Surface Broadcast</v>
      </c>
      <c r="Q40" s="10" t="s">
        <v>1</v>
      </c>
    </row>
    <row r="41" spans="1:17" ht="24.95" customHeight="1">
      <c r="A41" s="17"/>
      <c r="D41" s="7"/>
      <c r="E41" s="10"/>
      <c r="F41" s="7"/>
      <c r="G41" s="7"/>
      <c r="H41" s="10"/>
      <c r="I41" s="7"/>
      <c r="J41" s="7"/>
      <c r="K41" s="7"/>
      <c r="L41" s="7"/>
      <c r="M41" s="7"/>
      <c r="N41" s="7"/>
      <c r="O41" s="7"/>
      <c r="P41" s="7"/>
      <c r="Q41" s="10"/>
    </row>
    <row r="42" spans="1:17" s="25" customFormat="1" ht="24.95" customHeight="1">
      <c r="A42" s="23" t="s">
        <v>260</v>
      </c>
      <c r="B42" s="24" t="s">
        <v>263</v>
      </c>
    </row>
    <row r="43" spans="1:17" s="11" customFormat="1" ht="24.95" customHeight="1">
      <c r="A43" s="16"/>
      <c r="B43" s="21" t="s">
        <v>134</v>
      </c>
      <c r="C43" s="21" t="s">
        <v>72</v>
      </c>
      <c r="D43" s="21" t="s">
        <v>73</v>
      </c>
      <c r="E43" s="21" t="s">
        <v>74</v>
      </c>
      <c r="F43" s="21" t="s">
        <v>75</v>
      </c>
      <c r="G43" s="21" t="s">
        <v>77</v>
      </c>
      <c r="H43" s="21" t="s">
        <v>76</v>
      </c>
      <c r="I43" s="21" t="s">
        <v>78</v>
      </c>
      <c r="J43" s="21" t="s">
        <v>80</v>
      </c>
      <c r="K43" s="21" t="s">
        <v>79</v>
      </c>
      <c r="L43" s="21" t="s">
        <v>82</v>
      </c>
      <c r="M43" s="21" t="s">
        <v>81</v>
      </c>
      <c r="N43" s="22" t="s">
        <v>129</v>
      </c>
      <c r="O43" s="21" t="s">
        <v>130</v>
      </c>
      <c r="P43" s="22" t="s">
        <v>128</v>
      </c>
      <c r="Q43" s="21" t="s">
        <v>133</v>
      </c>
    </row>
    <row r="44" spans="1:17" ht="24.95" customHeight="1" outlineLevel="1">
      <c r="A44" s="26"/>
      <c r="B44" s="4">
        <v>2020</v>
      </c>
      <c r="C44" s="4" t="s">
        <v>3</v>
      </c>
      <c r="D44" s="4" t="s">
        <v>157</v>
      </c>
      <c r="E44" s="10" t="str">
        <f>IF($B$11="ALFALFA","Y",IF($B$11="CLOVER","Y",IF($B$11="Grass","Y",IF($B$11="Switchgrass","Y","N"))))</f>
        <v>N</v>
      </c>
      <c r="F44" s="4" t="s">
        <v>189</v>
      </c>
      <c r="G44">
        <v>60</v>
      </c>
      <c r="H44" s="10" t="b">
        <v>1</v>
      </c>
      <c r="I44" s="7">
        <v>0</v>
      </c>
      <c r="J44" s="7" t="str">
        <f>$B$14</f>
        <v>No Tillage</v>
      </c>
      <c r="K44" s="4" t="s">
        <v>220</v>
      </c>
      <c r="L44" s="7" t="str">
        <f>$B$15</f>
        <v>Compost</v>
      </c>
      <c r="M44" s="4" t="s">
        <v>249</v>
      </c>
      <c r="N44" s="7">
        <f>$B$16</f>
        <v>100</v>
      </c>
      <c r="O44" s="7" t="s">
        <v>121</v>
      </c>
      <c r="P44" s="7" t="str">
        <f>$B$17</f>
        <v>Surface Broadcast</v>
      </c>
      <c r="Q44" s="10" t="s">
        <v>1</v>
      </c>
    </row>
    <row r="45" spans="1:17" ht="24.95" customHeight="1" outlineLevel="1">
      <c r="A45" s="26"/>
      <c r="B45" s="4">
        <v>2021</v>
      </c>
      <c r="C45" s="4" t="str">
        <f>IF($B$13="Y","Fallow",$B$11)</f>
        <v>Barley</v>
      </c>
      <c r="D45" s="4" t="s">
        <v>158</v>
      </c>
      <c r="E45" s="10" t="str">
        <f t="shared" ref="E45:E53" si="5">IF($B$11="ALFALFA","Y",IF($B$11="CLOVER","Y",IF($B$11="Grass","Y",IF($B$11="Switchgrass","Y","N"))))</f>
        <v>N</v>
      </c>
      <c r="F45" s="4" t="s">
        <v>190</v>
      </c>
      <c r="G45">
        <v>60</v>
      </c>
      <c r="H45" s="30" t="str">
        <f>IF($B$13="Y","FALSE","TRUE")</f>
        <v>TRUE</v>
      </c>
      <c r="I45" s="7">
        <v>0</v>
      </c>
      <c r="J45" s="4" t="str">
        <f>IF($B$13="Y","No Tillage",$B$14)</f>
        <v>No Tillage</v>
      </c>
      <c r="K45" s="4" t="s">
        <v>219</v>
      </c>
      <c r="L45" s="7" t="str">
        <f t="shared" ref="L45:L53" si="6">$B$15</f>
        <v>Compost</v>
      </c>
      <c r="M45" s="4" t="s">
        <v>250</v>
      </c>
      <c r="N45" s="4">
        <f>IF($B$13="Y",0,$B$16)</f>
        <v>100</v>
      </c>
      <c r="O45" s="7" t="s">
        <v>121</v>
      </c>
      <c r="P45" s="7" t="str">
        <f t="shared" ref="P45:P53" si="7">$B$17</f>
        <v>Surface Broadcast</v>
      </c>
      <c r="Q45" s="10" t="s">
        <v>1</v>
      </c>
    </row>
    <row r="46" spans="1:17" ht="24.95" customHeight="1" outlineLevel="1">
      <c r="A46" s="26"/>
      <c r="B46" s="4">
        <v>2022</v>
      </c>
      <c r="C46" s="4" t="s">
        <v>3</v>
      </c>
      <c r="D46" s="4" t="s">
        <v>159</v>
      </c>
      <c r="E46" s="10" t="str">
        <f t="shared" si="5"/>
        <v>N</v>
      </c>
      <c r="F46" s="4" t="s">
        <v>191</v>
      </c>
      <c r="G46">
        <v>60</v>
      </c>
      <c r="H46" s="10" t="b">
        <v>1</v>
      </c>
      <c r="I46" s="7">
        <v>0</v>
      </c>
      <c r="J46" s="7" t="str">
        <f>$B$14</f>
        <v>No Tillage</v>
      </c>
      <c r="K46" s="4" t="s">
        <v>221</v>
      </c>
      <c r="L46" s="7" t="str">
        <f t="shared" si="6"/>
        <v>Compost</v>
      </c>
      <c r="M46" s="4" t="s">
        <v>251</v>
      </c>
      <c r="N46" s="7">
        <f>$B$16</f>
        <v>100</v>
      </c>
      <c r="O46" s="7" t="s">
        <v>121</v>
      </c>
      <c r="P46" s="7" t="str">
        <f t="shared" si="7"/>
        <v>Surface Broadcast</v>
      </c>
      <c r="Q46" s="10" t="s">
        <v>1</v>
      </c>
    </row>
    <row r="47" spans="1:17" ht="24.95" customHeight="1" outlineLevel="1">
      <c r="A47" s="26"/>
      <c r="B47" s="4">
        <v>2023</v>
      </c>
      <c r="C47" s="4" t="str">
        <f>IF($B$13="Y","Fallow",$B$11)</f>
        <v>Barley</v>
      </c>
      <c r="D47" s="4" t="s">
        <v>160</v>
      </c>
      <c r="E47" s="10" t="str">
        <f t="shared" si="5"/>
        <v>N</v>
      </c>
      <c r="F47" s="4" t="s">
        <v>192</v>
      </c>
      <c r="G47">
        <v>60</v>
      </c>
      <c r="H47" s="30" t="str">
        <f>IF($B$13="Y","FALSE","TRUE")</f>
        <v>TRUE</v>
      </c>
      <c r="I47" s="7">
        <v>0</v>
      </c>
      <c r="J47" s="4" t="str">
        <f>IF($B$13="Y","No Tillage",$B$14)</f>
        <v>No Tillage</v>
      </c>
      <c r="K47" s="4" t="s">
        <v>222</v>
      </c>
      <c r="L47" s="7" t="str">
        <f t="shared" si="6"/>
        <v>Compost</v>
      </c>
      <c r="M47" s="4" t="s">
        <v>252</v>
      </c>
      <c r="N47" s="4">
        <f>IF($B$13="Y",0,$B$16)</f>
        <v>100</v>
      </c>
      <c r="O47" s="7" t="s">
        <v>121</v>
      </c>
      <c r="P47" s="7" t="str">
        <f t="shared" si="7"/>
        <v>Surface Broadcast</v>
      </c>
      <c r="Q47" s="10" t="s">
        <v>1</v>
      </c>
    </row>
    <row r="48" spans="1:17" ht="24.95" customHeight="1" outlineLevel="1">
      <c r="A48" s="26"/>
      <c r="B48" s="4">
        <v>2024</v>
      </c>
      <c r="C48" s="4" t="s">
        <v>3</v>
      </c>
      <c r="D48" s="4" t="s">
        <v>161</v>
      </c>
      <c r="E48" s="10" t="str">
        <f t="shared" si="5"/>
        <v>N</v>
      </c>
      <c r="F48" s="4" t="s">
        <v>193</v>
      </c>
      <c r="G48">
        <v>60</v>
      </c>
      <c r="H48" s="10" t="b">
        <v>1</v>
      </c>
      <c r="I48" s="7">
        <v>0</v>
      </c>
      <c r="J48" s="7" t="str">
        <f>$B$14</f>
        <v>No Tillage</v>
      </c>
      <c r="K48" s="4" t="s">
        <v>223</v>
      </c>
      <c r="L48" s="7" t="str">
        <f t="shared" si="6"/>
        <v>Compost</v>
      </c>
      <c r="M48" s="4" t="s">
        <v>253</v>
      </c>
      <c r="N48" s="7">
        <f>$B$16</f>
        <v>100</v>
      </c>
      <c r="O48" s="7" t="s">
        <v>121</v>
      </c>
      <c r="P48" s="7" t="str">
        <f t="shared" si="7"/>
        <v>Surface Broadcast</v>
      </c>
      <c r="Q48" s="10" t="s">
        <v>1</v>
      </c>
    </row>
    <row r="49" spans="1:17" ht="24.95" customHeight="1" outlineLevel="1">
      <c r="A49" s="26"/>
      <c r="B49" s="4">
        <v>2025</v>
      </c>
      <c r="C49" s="4" t="str">
        <f>IF($B$13="Y","Fallow",$B$11)</f>
        <v>Barley</v>
      </c>
      <c r="D49" s="4" t="s">
        <v>162</v>
      </c>
      <c r="E49" s="10" t="str">
        <f t="shared" si="5"/>
        <v>N</v>
      </c>
      <c r="F49" s="4" t="s">
        <v>194</v>
      </c>
      <c r="G49">
        <v>60</v>
      </c>
      <c r="H49" s="30" t="str">
        <f>IF($B$13="Y","FALSE","TRUE")</f>
        <v>TRUE</v>
      </c>
      <c r="I49" s="7">
        <v>0</v>
      </c>
      <c r="J49" s="4" t="str">
        <f>IF($B$13="Y","No Tillage",$B$14)</f>
        <v>No Tillage</v>
      </c>
      <c r="K49" s="4" t="s">
        <v>224</v>
      </c>
      <c r="L49" s="7" t="str">
        <f t="shared" si="6"/>
        <v>Compost</v>
      </c>
      <c r="M49" s="4" t="s">
        <v>254</v>
      </c>
      <c r="N49" s="4">
        <f>IF($B$13="Y",0,$B$16)</f>
        <v>100</v>
      </c>
      <c r="O49" s="7" t="s">
        <v>121</v>
      </c>
      <c r="P49" s="7" t="str">
        <f t="shared" si="7"/>
        <v>Surface Broadcast</v>
      </c>
      <c r="Q49" s="10" t="s">
        <v>1</v>
      </c>
    </row>
    <row r="50" spans="1:17" ht="24.95" customHeight="1" outlineLevel="1">
      <c r="A50" s="26"/>
      <c r="B50" s="4">
        <v>2026</v>
      </c>
      <c r="C50" s="4" t="s">
        <v>3</v>
      </c>
      <c r="D50" s="4" t="s">
        <v>163</v>
      </c>
      <c r="E50" s="10" t="str">
        <f t="shared" si="5"/>
        <v>N</v>
      </c>
      <c r="F50" s="4" t="s">
        <v>195</v>
      </c>
      <c r="G50">
        <v>60</v>
      </c>
      <c r="H50" s="10" t="b">
        <v>1</v>
      </c>
      <c r="I50" s="7">
        <v>0</v>
      </c>
      <c r="J50" s="7" t="str">
        <f>$B$14</f>
        <v>No Tillage</v>
      </c>
      <c r="K50" s="4" t="s">
        <v>225</v>
      </c>
      <c r="L50" s="7" t="str">
        <f t="shared" si="6"/>
        <v>Compost</v>
      </c>
      <c r="M50" s="4" t="s">
        <v>255</v>
      </c>
      <c r="N50" s="7">
        <f>$B$16</f>
        <v>100</v>
      </c>
      <c r="O50" s="7" t="s">
        <v>121</v>
      </c>
      <c r="P50" s="7" t="str">
        <f t="shared" si="7"/>
        <v>Surface Broadcast</v>
      </c>
      <c r="Q50" s="10" t="s">
        <v>1</v>
      </c>
    </row>
    <row r="51" spans="1:17" ht="24.95" customHeight="1" outlineLevel="1">
      <c r="A51" s="26"/>
      <c r="B51" s="4">
        <v>2027</v>
      </c>
      <c r="C51" s="4" t="str">
        <f>IF($B$13="Y","Fallow",$B$11)</f>
        <v>Barley</v>
      </c>
      <c r="D51" s="4" t="s">
        <v>164</v>
      </c>
      <c r="E51" s="10" t="str">
        <f t="shared" si="5"/>
        <v>N</v>
      </c>
      <c r="F51" s="4" t="s">
        <v>196</v>
      </c>
      <c r="G51">
        <v>60</v>
      </c>
      <c r="H51" s="30" t="str">
        <f>IF($B$13="Y","FALSE","TRUE")</f>
        <v>TRUE</v>
      </c>
      <c r="I51" s="7">
        <v>0</v>
      </c>
      <c r="J51" s="4" t="str">
        <f>IF($B$13="Y","No Tillage",$B$14)</f>
        <v>No Tillage</v>
      </c>
      <c r="K51" s="4" t="s">
        <v>226</v>
      </c>
      <c r="L51" s="7" t="str">
        <f t="shared" si="6"/>
        <v>Compost</v>
      </c>
      <c r="M51" s="4" t="s">
        <v>256</v>
      </c>
      <c r="N51" s="4">
        <f>IF($B$13="Y",0,$B$16)</f>
        <v>100</v>
      </c>
      <c r="O51" s="7" t="s">
        <v>121</v>
      </c>
      <c r="P51" s="7" t="str">
        <f t="shared" si="7"/>
        <v>Surface Broadcast</v>
      </c>
      <c r="Q51" s="10" t="s">
        <v>1</v>
      </c>
    </row>
    <row r="52" spans="1:17" ht="24.95" customHeight="1" outlineLevel="1">
      <c r="A52" s="26"/>
      <c r="B52" s="4">
        <v>2028</v>
      </c>
      <c r="C52" s="4" t="s">
        <v>3</v>
      </c>
      <c r="D52" s="4" t="s">
        <v>165</v>
      </c>
      <c r="E52" s="10" t="str">
        <f t="shared" si="5"/>
        <v>N</v>
      </c>
      <c r="F52" s="4" t="s">
        <v>197</v>
      </c>
      <c r="G52">
        <v>60</v>
      </c>
      <c r="H52" s="10" t="b">
        <v>1</v>
      </c>
      <c r="I52" s="7">
        <v>0</v>
      </c>
      <c r="J52" s="7" t="str">
        <f>$B$14</f>
        <v>No Tillage</v>
      </c>
      <c r="K52" s="4" t="s">
        <v>227</v>
      </c>
      <c r="L52" s="7" t="str">
        <f t="shared" si="6"/>
        <v>Compost</v>
      </c>
      <c r="M52" s="4" t="s">
        <v>257</v>
      </c>
      <c r="N52" s="7">
        <f>$B$16</f>
        <v>100</v>
      </c>
      <c r="O52" s="7" t="s">
        <v>121</v>
      </c>
      <c r="P52" s="7" t="str">
        <f t="shared" si="7"/>
        <v>Surface Broadcast</v>
      </c>
      <c r="Q52" s="10" t="s">
        <v>1</v>
      </c>
    </row>
    <row r="53" spans="1:17" ht="24.95" customHeight="1" outlineLevel="1">
      <c r="A53" s="26"/>
      <c r="B53" s="4">
        <v>2029</v>
      </c>
      <c r="C53" s="4" t="str">
        <f>IF($B$13="Y","Fallow",$B$11)</f>
        <v>Barley</v>
      </c>
      <c r="D53" s="4" t="s">
        <v>166</v>
      </c>
      <c r="E53" s="10" t="str">
        <f t="shared" si="5"/>
        <v>N</v>
      </c>
      <c r="F53" s="4" t="s">
        <v>198</v>
      </c>
      <c r="G53">
        <v>60</v>
      </c>
      <c r="H53" s="30" t="str">
        <f>IF($B$13="Y","FALSE","TRUE")</f>
        <v>TRUE</v>
      </c>
      <c r="I53" s="7">
        <v>0</v>
      </c>
      <c r="J53" s="4" t="str">
        <f>IF($B$13="Y","No Tillage",$B$14)</f>
        <v>No Tillage</v>
      </c>
      <c r="K53" s="4" t="s">
        <v>228</v>
      </c>
      <c r="L53" s="7" t="str">
        <f t="shared" si="6"/>
        <v>Compost</v>
      </c>
      <c r="M53" s="4" t="s">
        <v>258</v>
      </c>
      <c r="N53" s="4">
        <f>IF($B$13="Y",0,$B$16)</f>
        <v>100</v>
      </c>
      <c r="O53" s="7" t="s">
        <v>121</v>
      </c>
      <c r="P53" s="7" t="str">
        <f t="shared" si="7"/>
        <v>Surface Broadcast</v>
      </c>
      <c r="Q53" s="10" t="s">
        <v>1</v>
      </c>
    </row>
    <row r="57" spans="1:17" s="3" customFormat="1" ht="24.95" customHeight="1">
      <c r="A57" s="13" t="s">
        <v>63</v>
      </c>
      <c r="B57" s="8" t="s">
        <v>64</v>
      </c>
    </row>
    <row r="58" spans="1:17" ht="24.95" customHeight="1">
      <c r="A58" s="13" t="s">
        <v>67</v>
      </c>
      <c r="B58" s="7" t="s">
        <v>86</v>
      </c>
    </row>
    <row r="59" spans="1:17" ht="24.95" customHeight="1">
      <c r="A59" s="13" t="s">
        <v>69</v>
      </c>
      <c r="B59" s="7" t="s">
        <v>92</v>
      </c>
    </row>
    <row r="60" spans="1:17" ht="24.95" customHeight="1">
      <c r="A60" s="13" t="s">
        <v>68</v>
      </c>
      <c r="B60" s="7" t="s">
        <v>98</v>
      </c>
    </row>
    <row r="61" spans="1:17" ht="24.95" customHeight="1">
      <c r="A61" s="13" t="s">
        <v>65</v>
      </c>
      <c r="B61" s="12" t="s">
        <v>1</v>
      </c>
    </row>
    <row r="62" spans="1:17" ht="24.95" customHeight="1">
      <c r="A62" s="13" t="s">
        <v>122</v>
      </c>
      <c r="B62" s="12" t="s">
        <v>121</v>
      </c>
    </row>
    <row r="63" spans="1:17" ht="24.95" customHeight="1">
      <c r="A63" s="13" t="s">
        <v>70</v>
      </c>
      <c r="B63" s="7" t="s">
        <v>262</v>
      </c>
    </row>
    <row r="64" spans="1:17" ht="24.95" customHeight="1">
      <c r="A64" s="13" t="s">
        <v>71</v>
      </c>
      <c r="B64" s="7" t="s">
        <v>99</v>
      </c>
      <c r="C64"/>
    </row>
    <row r="65" spans="1:1" ht="24.95" customHeight="1">
      <c r="A65" s="13" t="s">
        <v>118</v>
      </c>
    </row>
    <row r="66" spans="1:1" ht="24.95" customHeight="1">
      <c r="A66" s="13" t="s">
        <v>66</v>
      </c>
    </row>
    <row r="67" spans="1:1" ht="24.95" customHeight="1">
      <c r="A67" s="13" t="s">
        <v>119</v>
      </c>
    </row>
    <row r="68" spans="1:1" ht="24.95" customHeight="1">
      <c r="A68" s="13" t="s">
        <v>120</v>
      </c>
    </row>
  </sheetData>
  <hyperlinks>
    <hyperlink ref="B57" r:id="rId1" xr:uid="{650DF36D-F416-3E41-A014-4E7E8C3979E2}"/>
  </hyperlinks>
  <pageMargins left="0.7" right="0.7" top="0.75" bottom="0.75" header="0.3" footer="0.3"/>
  <pageSetup orientation="portrait" r:id="rId2"/>
  <ignoredErrors>
    <ignoredError sqref="C21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Title="Choose" prompt="Make a choice" xr:uid="{C3AD2C11-A234-5E47-8591-D75A01B1DC7E}">
          <x14:formula1>
            <xm:f>yesno!$A$1:$A$2</xm:f>
          </x14:formula1>
          <xm:sqref>I21:I41 B61 I44:I53 Q21:Q41 Q44:Q53</xm:sqref>
        </x14:dataValidation>
        <x14:dataValidation type="list" allowBlank="1" showInputMessage="1" showErrorMessage="1" errorTitle="Choose a crop" error="Choose a crop" promptTitle="Crop" prompt="choose crop" xr:uid="{97E5F41B-79F3-664A-BF6C-E828031A2348}">
          <x14:formula1>
            <xm:f>crops!$A$2:$A$34</xm:f>
          </x14:formula1>
          <xm:sqref>C41 B11 D63 B3 C44 C46 C48 C50 C52</xm:sqref>
        </x14:dataValidation>
        <x14:dataValidation type="list" allowBlank="1" showInputMessage="1" showErrorMessage="1" xr:uid="{C662B32F-7BC6-3241-AB1A-835972BD7A98}">
          <x14:formula1>
            <xm:f>'pre1980'!$A$1:$A$4</xm:f>
          </x14:formula1>
          <xm:sqref>B58</xm:sqref>
        </x14:dataValidation>
        <x14:dataValidation type="list" allowBlank="1" showInputMessage="1" showErrorMessage="1" xr:uid="{CCDB6A5C-E9F5-6245-BC32-084800935ED7}">
          <x14:formula1>
            <xm:f>'yr80'!$A$1:$A$9</xm:f>
          </x14:formula1>
          <xm:sqref>B59</xm:sqref>
        </x14:dataValidation>
        <x14:dataValidation type="list" allowBlank="1" showInputMessage="1" showErrorMessage="1" xr:uid="{A7694CF7-8399-CC4F-8262-DA676248F9C3}">
          <x14:formula1>
            <xm:f>tillage!$A:$A</xm:f>
          </x14:formula1>
          <xm:sqref>B60</xm:sqref>
        </x14:dataValidation>
        <x14:dataValidation type="list" allowBlank="1" showInputMessage="1" showErrorMessage="1" xr:uid="{820F4AB1-A385-A643-B9BE-3195C74F83D9}">
          <x14:formula1>
            <xm:f>tillagetype!$A:$A</xm:f>
          </x14:formula1>
          <xm:sqref>B14 J21 J23 J25 J27 J29 J31 J33 J35 J37 J39 J41 B6 J44 J50 J46 J48 J52</xm:sqref>
        </x14:dataValidation>
        <x14:dataValidation type="list" allowBlank="1" showInputMessage="1" showErrorMessage="1" xr:uid="{62EC0EF5-D38F-C34F-A670-E8811702E4E5}">
          <x14:formula1>
            <xm:f>napplicationtype!$A:$A</xm:f>
          </x14:formula1>
          <xm:sqref>B15 L21:L41 B7 L44:L53</xm:sqref>
        </x14:dataValidation>
        <x14:dataValidation type="list" allowBlank="1" showInputMessage="1" showErrorMessage="1" xr:uid="{4B3F0D01-0C61-A842-820D-08C228960E92}">
          <x14:formula1>
            <xm:f>napplicationmethod!$A:$A</xm:f>
          </x14:formula1>
          <xm:sqref>B17:B18 P41 B9</xm:sqref>
        </x14:dataValidation>
        <x14:dataValidation type="list" allowBlank="1" showInputMessage="1" showErrorMessage="1" xr:uid="{99E16EBF-9E61-1645-BD5E-612799654BF7}">
          <x14:formula1>
            <xm:f>eep!$A:$A</xm:f>
          </x14:formula1>
          <xm:sqref>O21:O41 O44:O53</xm:sqref>
        </x14:dataValidation>
        <x14:dataValidation type="list" allowBlank="1" showInputMessage="1" showErrorMessage="1" promptTitle="Choose" prompt="Make a choice" xr:uid="{06A2A93F-3AE0-7547-A6B8-80C32B43ECDC}">
          <x14:formula1>
            <xm:f>CRP!$A$1:$A$3</xm:f>
          </x14:formula1>
          <xm:sqref>B62</xm:sqref>
        </x14:dataValidation>
        <x14:dataValidation type="list" allowBlank="1" showInputMessage="1" showErrorMessage="1" xr:uid="{1876C627-C0B8-8143-B7E3-48E6C3FB7181}">
          <x14:formula1>
            <xm:f>binary!$A:$A</xm:f>
          </x14:formula1>
          <xm:sqref>B64</xm:sqref>
        </x14:dataValidation>
        <x14:dataValidation type="list" allowBlank="1" showInputMessage="1" showErrorMessage="1" promptTitle="Choose" prompt="Make a choice" xr:uid="{8F48DC1A-6F30-9F4D-AF45-BC62A834EB1F}">
          <x14:formula1>
            <xm:f>TF!$A$1:$A$2</xm:f>
          </x14:formula1>
          <xm:sqref>H41 H44 H46 H48 H50 H52</xm:sqref>
        </x14:dataValidation>
        <x14:dataValidation type="list" allowBlank="1" showInputMessage="1" showErrorMessage="1" promptTitle="Choose" prompt="Make a choice" xr:uid="{E7666449-C24D-574C-B125-F28CC372BDB7}">
          <x14:formula1>
            <xm:f>YN!$A$1:$A$2</xm:f>
          </x14:formula1>
          <xm:sqref>E41</xm:sqref>
        </x14:dataValidation>
        <x14:dataValidation type="list" allowBlank="1" showInputMessage="1" showErrorMessage="1" errorTitle="Choose a crop" error="Choose a crop" promptTitle="Cover crop" prompt="choose cover crop" xr:uid="{C30448D0-0C72-45CC-8D72-D39810425B99}">
          <x14:formula1>
            <xm:f>covercrops!$A$2:$A$34</xm:f>
          </x14:formula1>
          <xm:sqref>B4 B12</xm:sqref>
        </x14:dataValidation>
        <x14:dataValidation type="list" allowBlank="1" showInputMessage="1" showErrorMessage="1" errorTitle="Choose a crop" error="Choose a crop" promptTitle="Rotate fallow" prompt="Choose whether field is left fallow every other year (starting after first crop rotation)" xr:uid="{3FA69AFF-EF9A-4B56-AB5B-930242C70D53}">
          <x14:formula1>
            <xm:f>YN!$A$1:$A$2</xm:f>
          </x14:formula1>
          <xm:sqref>B5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B87-79B2-534A-945E-D61302BCD4A9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b">
        <v>1</v>
      </c>
    </row>
    <row r="2" spans="1:1">
      <c r="A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3F6A-7E39-6C4F-A01B-DC7DE0459EB8}">
  <sheetPr codeName="Sheet9"/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99</v>
      </c>
    </row>
    <row r="2" spans="1:1">
      <c r="A2" t="s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703A-3DA3-1343-819D-167B46A84488}">
  <sheetPr codeName="Sheet10"/>
  <dimension ref="A1:A10"/>
  <sheetViews>
    <sheetView workbookViewId="0">
      <selection activeCell="B13" sqref="B13"/>
    </sheetView>
  </sheetViews>
  <sheetFormatPr defaultColWidth="10.85546875" defaultRowHeight="15"/>
  <cols>
    <col min="1" max="16384" width="10.8554687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104</v>
      </c>
    </row>
    <row r="4" spans="1:1">
      <c r="A4" s="6" t="s">
        <v>105</v>
      </c>
    </row>
    <row r="5" spans="1:1">
      <c r="A5" s="6" t="s">
        <v>106</v>
      </c>
    </row>
    <row r="6" spans="1:1">
      <c r="A6" s="6" t="s">
        <v>107</v>
      </c>
    </row>
    <row r="7" spans="1:1">
      <c r="A7" s="6" t="s">
        <v>108</v>
      </c>
    </row>
    <row r="8" spans="1:1">
      <c r="A8" s="6" t="s">
        <v>103</v>
      </c>
    </row>
    <row r="9" spans="1:1">
      <c r="A9" s="6" t="s">
        <v>102</v>
      </c>
    </row>
    <row r="10" spans="1:1">
      <c r="A10" s="6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4B03-164D-154C-8A71-3191222F40FA}">
  <sheetPr codeName="Sheet11"/>
  <dimension ref="A1:A9"/>
  <sheetViews>
    <sheetView workbookViewId="0">
      <selection activeCell="K48" sqref="K48"/>
    </sheetView>
  </sheetViews>
  <sheetFormatPr defaultColWidth="10.85546875" defaultRowHeight="15"/>
  <cols>
    <col min="1" max="1" width="23.85546875" style="2" bestFit="1" customWidth="1"/>
    <col min="2" max="16384" width="10.85546875" style="2"/>
  </cols>
  <sheetData>
    <row r="1" spans="1:1">
      <c r="A1" s="6" t="s">
        <v>109</v>
      </c>
    </row>
    <row r="2" spans="1:1">
      <c r="A2" s="6" t="s">
        <v>110</v>
      </c>
    </row>
    <row r="3" spans="1:1">
      <c r="A3" s="6" t="s">
        <v>111</v>
      </c>
    </row>
    <row r="4" spans="1:1">
      <c r="A4" s="6" t="s">
        <v>112</v>
      </c>
    </row>
    <row r="5" spans="1:1">
      <c r="A5" s="6" t="s">
        <v>113</v>
      </c>
    </row>
    <row r="6" spans="1:1">
      <c r="A6" s="6" t="s">
        <v>114</v>
      </c>
    </row>
    <row r="7" spans="1:1">
      <c r="A7" s="6" t="s">
        <v>115</v>
      </c>
    </row>
    <row r="8" spans="1:1">
      <c r="A8" s="6" t="s">
        <v>116</v>
      </c>
    </row>
    <row r="9" spans="1:1">
      <c r="A9" s="6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9515-4904-A94F-84AB-7579174EE5B8}">
  <sheetPr codeName="Sheet12"/>
  <dimension ref="A1:A5"/>
  <sheetViews>
    <sheetView workbookViewId="0">
      <selection activeCell="A9" sqref="A9"/>
    </sheetView>
  </sheetViews>
  <sheetFormatPr defaultColWidth="11.42578125" defaultRowHeight="15"/>
  <sheetData>
    <row r="1" spans="1:1">
      <c r="A1" s="9" t="s">
        <v>123</v>
      </c>
    </row>
    <row r="2" spans="1:1">
      <c r="A2" s="9" t="s">
        <v>124</v>
      </c>
    </row>
    <row r="3" spans="1:1">
      <c r="A3" s="9" t="s">
        <v>125</v>
      </c>
    </row>
    <row r="4" spans="1:1">
      <c r="A4" s="9" t="s">
        <v>126</v>
      </c>
    </row>
    <row r="5" spans="1:1">
      <c r="A5" s="9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20C7-4691-BF4C-99FC-BAF63356F37A}">
  <sheetPr codeName="Sheet13"/>
  <dimension ref="A1:A3"/>
  <sheetViews>
    <sheetView workbookViewId="0">
      <selection activeCell="A4" sqref="A4"/>
    </sheetView>
  </sheetViews>
  <sheetFormatPr defaultColWidth="10.85546875" defaultRowHeight="15"/>
  <cols>
    <col min="1" max="16384" width="10.8554687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A43D-C66D-794A-B955-261E54B68E02}">
  <sheetPr codeName="Sheet14"/>
  <dimension ref="A1:A3"/>
  <sheetViews>
    <sheetView workbookViewId="0">
      <selection activeCell="A4" sqref="A4"/>
    </sheetView>
  </sheetViews>
  <sheetFormatPr defaultColWidth="11.42578125" defaultRowHeight="15"/>
  <sheetData>
    <row r="1" spans="1:1">
      <c r="A1" t="s">
        <v>135</v>
      </c>
    </row>
    <row r="2" spans="1:1">
      <c r="A2" t="s">
        <v>136</v>
      </c>
    </row>
    <row r="3" spans="1:1">
      <c r="A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B9D2-9681-884A-A06D-234A743A182D}">
  <dimension ref="A1:A2"/>
  <sheetViews>
    <sheetView workbookViewId="0">
      <selection activeCell="A2" sqref="A1:A2"/>
    </sheetView>
  </sheetViews>
  <sheetFormatPr defaultColWidth="11.42578125" defaultRowHeight="15"/>
  <sheetData>
    <row r="1" spans="1:1">
      <c r="A1" t="s">
        <v>168</v>
      </c>
    </row>
    <row r="2" spans="1:1">
      <c r="A2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D2F5-09C0-5D41-B791-F567343A980B}">
  <sheetPr codeName="Sheet2"/>
  <dimension ref="A1:A3"/>
  <sheetViews>
    <sheetView workbookViewId="0"/>
  </sheetViews>
  <sheetFormatPr defaultColWidth="11.42578125" defaultRowHeight="15"/>
  <sheetData>
    <row r="1" spans="1:1">
      <c r="A1" s="9" t="s">
        <v>121</v>
      </c>
    </row>
    <row r="2" spans="1:1">
      <c r="A2" s="9" t="s">
        <v>131</v>
      </c>
    </row>
    <row r="3" spans="1:1">
      <c r="A3" s="9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609B-1F57-E245-805C-345CE448249A}">
  <sheetPr codeName="Sheet3"/>
  <dimension ref="A1:A4"/>
  <sheetViews>
    <sheetView workbookViewId="0"/>
  </sheetViews>
  <sheetFormatPr defaultColWidth="10.85546875" defaultRowHeight="15"/>
  <cols>
    <col min="1" max="1" width="26.7109375" style="2" bestFit="1" customWidth="1"/>
    <col min="2" max="16384" width="10.85546875" style="2"/>
  </cols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712-AC41-924C-A9AE-3E51B7EDF505}">
  <sheetPr codeName="Sheet4"/>
  <dimension ref="A1:A9"/>
  <sheetViews>
    <sheetView workbookViewId="0">
      <selection activeCell="A2" sqref="A1:A9"/>
    </sheetView>
  </sheetViews>
  <sheetFormatPr defaultColWidth="11.42578125" defaultRowHeight="15"/>
  <sheetData>
    <row r="1" spans="1:1">
      <c r="A1" s="6" t="s">
        <v>87</v>
      </c>
    </row>
    <row r="2" spans="1:1">
      <c r="A2" s="6" t="s">
        <v>90</v>
      </c>
    </row>
    <row r="3" spans="1:1">
      <c r="A3" s="6" t="s">
        <v>88</v>
      </c>
    </row>
    <row r="4" spans="1:1">
      <c r="A4" s="6" t="s">
        <v>89</v>
      </c>
    </row>
    <row r="5" spans="1:1">
      <c r="A5" s="6" t="s">
        <v>91</v>
      </c>
    </row>
    <row r="6" spans="1:1">
      <c r="A6" s="6" t="s">
        <v>92</v>
      </c>
    </row>
    <row r="7" spans="1:1">
      <c r="A7" s="6" t="s">
        <v>93</v>
      </c>
    </row>
    <row r="8" spans="1:1">
      <c r="A8" s="6" t="s">
        <v>94</v>
      </c>
    </row>
    <row r="9" spans="1:1">
      <c r="A9" s="6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19AE-C34D-9342-969B-07301959E3E1}">
  <sheetPr codeName="Sheet5"/>
  <dimension ref="A1:A3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0</v>
      </c>
    </row>
    <row r="2" spans="1:1">
      <c r="A2" t="s">
        <v>1</v>
      </c>
    </row>
    <row r="3" spans="1:1">
      <c r="A3" s="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F5CA-9031-6442-8BE3-8F7DE6802028}">
  <sheetPr codeName="Sheet6"/>
  <dimension ref="A1:B34"/>
  <sheetViews>
    <sheetView topLeftCell="A2" workbookViewId="0">
      <selection activeCell="B36" sqref="B36"/>
    </sheetView>
  </sheetViews>
  <sheetFormatPr defaultColWidth="11.42578125" defaultRowHeight="15"/>
  <cols>
    <col min="1" max="1" width="17.42578125" bestFit="1" customWidth="1"/>
  </cols>
  <sheetData>
    <row r="1" spans="1:2">
      <c r="A1" s="1" t="s">
        <v>36</v>
      </c>
      <c r="B1" s="1" t="s">
        <v>35</v>
      </c>
    </row>
    <row r="2" spans="1:2">
      <c r="A2" t="s">
        <v>2</v>
      </c>
      <c r="B2" t="s">
        <v>37</v>
      </c>
    </row>
    <row r="3" spans="1:2">
      <c r="A3" t="s">
        <v>3</v>
      </c>
      <c r="B3" t="s">
        <v>38</v>
      </c>
    </row>
    <row r="4" spans="1:2">
      <c r="A4" t="s">
        <v>4</v>
      </c>
      <c r="B4" t="s">
        <v>39</v>
      </c>
    </row>
    <row r="5" spans="1:2">
      <c r="A5" t="s">
        <v>5</v>
      </c>
      <c r="B5" t="s">
        <v>39</v>
      </c>
    </row>
    <row r="6" spans="1:2">
      <c r="A6" t="s">
        <v>6</v>
      </c>
      <c r="B6" t="s">
        <v>38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38</v>
      </c>
    </row>
    <row r="9" spans="1:2">
      <c r="A9" t="s">
        <v>9</v>
      </c>
      <c r="B9" t="s">
        <v>37</v>
      </c>
    </row>
    <row r="10" spans="1:2">
      <c r="A10" t="s">
        <v>10</v>
      </c>
      <c r="B10" t="s">
        <v>40</v>
      </c>
    </row>
    <row r="11" spans="1:2">
      <c r="A11" t="s">
        <v>11</v>
      </c>
      <c r="B11" t="s">
        <v>39</v>
      </c>
    </row>
    <row r="12" spans="1:2">
      <c r="A12" t="s">
        <v>12</v>
      </c>
      <c r="B12" t="s">
        <v>38</v>
      </c>
    </row>
    <row r="13" spans="1:2">
      <c r="A13" t="s">
        <v>13</v>
      </c>
      <c r="B13" t="s">
        <v>37</v>
      </c>
    </row>
    <row r="14" spans="1:2">
      <c r="A14" t="s">
        <v>14</v>
      </c>
      <c r="B14" t="s">
        <v>37</v>
      </c>
    </row>
    <row r="15" spans="1:2">
      <c r="A15" t="s">
        <v>15</v>
      </c>
      <c r="B15" t="s">
        <v>39</v>
      </c>
    </row>
    <row r="16" spans="1:2">
      <c r="A16" t="s">
        <v>16</v>
      </c>
      <c r="B16" t="s">
        <v>39</v>
      </c>
    </row>
    <row r="17" spans="1:2">
      <c r="A17" t="s">
        <v>17</v>
      </c>
      <c r="B17" t="s">
        <v>39</v>
      </c>
    </row>
    <row r="18" spans="1:2">
      <c r="A18" t="s">
        <v>18</v>
      </c>
      <c r="B18" t="s">
        <v>38</v>
      </c>
    </row>
    <row r="19" spans="1:2">
      <c r="A19" t="s">
        <v>19</v>
      </c>
      <c r="B19" t="s">
        <v>38</v>
      </c>
    </row>
    <row r="20" spans="1:2">
      <c r="A20" t="s">
        <v>20</v>
      </c>
      <c r="B20" t="s">
        <v>40</v>
      </c>
    </row>
    <row r="21" spans="1:2">
      <c r="A21" t="s">
        <v>21</v>
      </c>
      <c r="B21" t="s">
        <v>39</v>
      </c>
    </row>
    <row r="22" spans="1:2">
      <c r="A22" t="s">
        <v>22</v>
      </c>
      <c r="B22" t="s">
        <v>39</v>
      </c>
    </row>
    <row r="23" spans="1:2">
      <c r="A23" t="s">
        <v>23</v>
      </c>
      <c r="B23" t="s">
        <v>38</v>
      </c>
    </row>
    <row r="24" spans="1:2">
      <c r="A24" t="s">
        <v>24</v>
      </c>
      <c r="B24" t="s">
        <v>38</v>
      </c>
    </row>
    <row r="25" spans="1:2">
      <c r="A25" t="s">
        <v>25</v>
      </c>
      <c r="B25" t="s">
        <v>38</v>
      </c>
    </row>
    <row r="26" spans="1:2">
      <c r="A26" t="s">
        <v>26</v>
      </c>
      <c r="B26" t="s">
        <v>38</v>
      </c>
    </row>
    <row r="27" spans="1:2">
      <c r="A27" t="s">
        <v>27</v>
      </c>
      <c r="B27" t="s">
        <v>38</v>
      </c>
    </row>
    <row r="28" spans="1:2">
      <c r="A28" t="s">
        <v>28</v>
      </c>
      <c r="B28" t="s">
        <v>39</v>
      </c>
    </row>
    <row r="29" spans="1:2">
      <c r="A29" t="s">
        <v>29</v>
      </c>
      <c r="B29" t="s">
        <v>37</v>
      </c>
    </row>
    <row r="30" spans="1:2">
      <c r="A30" t="s">
        <v>30</v>
      </c>
      <c r="B30" t="s">
        <v>40</v>
      </c>
    </row>
    <row r="31" spans="1:2">
      <c r="A31" t="s">
        <v>31</v>
      </c>
      <c r="B31" t="s">
        <v>37</v>
      </c>
    </row>
    <row r="32" spans="1:2">
      <c r="A32" t="s">
        <v>32</v>
      </c>
      <c r="B32" t="s">
        <v>39</v>
      </c>
    </row>
    <row r="33" spans="1:2">
      <c r="A33" t="s">
        <v>33</v>
      </c>
      <c r="B33" t="s">
        <v>37</v>
      </c>
    </row>
    <row r="34" spans="1:2">
      <c r="A34" t="s">
        <v>34</v>
      </c>
      <c r="B3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7384-76BF-B542-A9B2-05B92B0EBBB8}">
  <sheetPr codeName="Sheet7"/>
  <dimension ref="A1:B15"/>
  <sheetViews>
    <sheetView topLeftCell="A2" workbookViewId="0">
      <selection activeCell="E7" sqref="E7"/>
    </sheetView>
  </sheetViews>
  <sheetFormatPr defaultColWidth="11.42578125" defaultRowHeight="15"/>
  <cols>
    <col min="1" max="1" width="23" bestFit="1" customWidth="1"/>
  </cols>
  <sheetData>
    <row r="1" spans="1:2">
      <c r="A1" s="1" t="s">
        <v>41</v>
      </c>
      <c r="B1" s="1" t="s">
        <v>35</v>
      </c>
    </row>
    <row r="2" spans="1:2">
      <c r="A2" t="s">
        <v>121</v>
      </c>
      <c r="B2" t="s">
        <v>271</v>
      </c>
    </row>
    <row r="3" spans="1:2">
      <c r="A3" t="s">
        <v>42</v>
      </c>
      <c r="B3" t="s">
        <v>37</v>
      </c>
    </row>
    <row r="4" spans="1:2">
      <c r="A4" t="s">
        <v>42</v>
      </c>
      <c r="B4" t="s">
        <v>37</v>
      </c>
    </row>
    <row r="5" spans="1:2">
      <c r="A5" t="s">
        <v>43</v>
      </c>
      <c r="B5" t="s">
        <v>37</v>
      </c>
    </row>
    <row r="6" spans="1:2">
      <c r="A6" t="s">
        <v>44</v>
      </c>
      <c r="B6" t="s">
        <v>37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37</v>
      </c>
    </row>
    <row r="9" spans="1:2">
      <c r="A9" t="s">
        <v>45</v>
      </c>
      <c r="B9" t="s">
        <v>37</v>
      </c>
    </row>
    <row r="10" spans="1:2">
      <c r="A10" t="s">
        <v>18</v>
      </c>
      <c r="B10" t="s">
        <v>37</v>
      </c>
    </row>
    <row r="11" spans="1:2">
      <c r="A11" t="s">
        <v>46</v>
      </c>
      <c r="B11" t="s">
        <v>37</v>
      </c>
    </row>
    <row r="12" spans="1:2">
      <c r="A12" t="s">
        <v>47</v>
      </c>
      <c r="B12" t="s">
        <v>37</v>
      </c>
    </row>
    <row r="13" spans="1:2">
      <c r="A13" t="s">
        <v>24</v>
      </c>
      <c r="B13" t="s">
        <v>37</v>
      </c>
    </row>
    <row r="14" spans="1:2">
      <c r="A14" t="s">
        <v>48</v>
      </c>
      <c r="B14" t="s">
        <v>37</v>
      </c>
    </row>
    <row r="15" spans="1:2">
      <c r="A15" t="s">
        <v>34</v>
      </c>
      <c r="B15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A86C-720F-E54A-B3B0-93F1CA124C2E}">
  <sheetPr codeName="Sheet8"/>
  <dimension ref="A1:B14"/>
  <sheetViews>
    <sheetView workbookViewId="0">
      <selection sqref="A1:B14"/>
    </sheetView>
  </sheetViews>
  <sheetFormatPr defaultColWidth="11.42578125" defaultRowHeight="15"/>
  <cols>
    <col min="1" max="1" width="24.42578125" bestFit="1" customWidth="1"/>
  </cols>
  <sheetData>
    <row r="1" spans="1:2">
      <c r="A1" s="1" t="s">
        <v>49</v>
      </c>
      <c r="B1" s="1" t="s">
        <v>35</v>
      </c>
    </row>
    <row r="2" spans="1:2">
      <c r="A2" t="s">
        <v>50</v>
      </c>
    </row>
    <row r="3" spans="1:2">
      <c r="A3" t="s">
        <v>51</v>
      </c>
    </row>
    <row r="4" spans="1:2">
      <c r="A4" t="s">
        <v>52</v>
      </c>
    </row>
    <row r="5" spans="1:2">
      <c r="A5" t="s">
        <v>53</v>
      </c>
    </row>
    <row r="6" spans="1:2">
      <c r="A6" t="s">
        <v>54</v>
      </c>
    </row>
    <row r="7" spans="1:2">
      <c r="A7" t="s">
        <v>55</v>
      </c>
    </row>
    <row r="8" spans="1:2">
      <c r="A8" t="s">
        <v>56</v>
      </c>
    </row>
    <row r="9" spans="1:2">
      <c r="A9" t="s">
        <v>57</v>
      </c>
    </row>
    <row r="10" spans="1:2">
      <c r="A10" t="s">
        <v>58</v>
      </c>
    </row>
    <row r="11" spans="1:2">
      <c r="A11" t="s">
        <v>59</v>
      </c>
    </row>
    <row r="12" spans="1:2">
      <c r="A12" t="s">
        <v>60</v>
      </c>
    </row>
    <row r="13" spans="1:2">
      <c r="A13" t="s">
        <v>61</v>
      </c>
    </row>
    <row r="14" spans="1:2">
      <c r="A1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scenario</vt:lpstr>
      <vt:lpstr>YN</vt:lpstr>
      <vt:lpstr>eep</vt:lpstr>
      <vt:lpstr>pre1980</vt:lpstr>
      <vt:lpstr>yr80</vt:lpstr>
      <vt:lpstr>yesno</vt:lpstr>
      <vt:lpstr>crops</vt:lpstr>
      <vt:lpstr>covercrops</vt:lpstr>
      <vt:lpstr>treesvines</vt:lpstr>
      <vt:lpstr>TF</vt:lpstr>
      <vt:lpstr>binary</vt:lpstr>
      <vt:lpstr>tillagetype</vt:lpstr>
      <vt:lpstr>napplicationtype</vt:lpstr>
      <vt:lpstr>napplicationmethod</vt:lpstr>
      <vt:lpstr>tillage</vt:lpstr>
      <vt:lpstr>CRP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Mertens</cp:lastModifiedBy>
  <dcterms:created xsi:type="dcterms:W3CDTF">2019-05-13T23:24:51Z</dcterms:created>
  <dcterms:modified xsi:type="dcterms:W3CDTF">2020-06-05T22:08:40Z</dcterms:modified>
</cp:coreProperties>
</file>