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dson.DESKTOP-2HN0AES\Documents\"/>
    </mc:Choice>
  </mc:AlternateContent>
  <xr:revisionPtr revIDLastSave="0" documentId="13_ncr:1_{CB0CF41C-F994-4348-9FB7-D0EEDEC7EFA2}" xr6:coauthVersionLast="47" xr6:coauthVersionMax="47" xr10:uidLastSave="{00000000-0000-0000-0000-000000000000}"/>
  <bookViews>
    <workbookView xWindow="-120" yWindow="-120" windowWidth="38640" windowHeight="21240" tabRatio="0" xr2:uid="{05BAB4EB-0C3B-4CCF-A316-6DFD1E84A489}"/>
  </bookViews>
  <sheets>
    <sheet name="Investimento" sheetId="1" r:id="rId1"/>
    <sheet name="FII" sheetId="10" r:id="rId2"/>
    <sheet name="Valores" sheetId="4" r:id="rId3"/>
  </sheets>
  <definedNames>
    <definedName name="aporte">Investimento!$D$18</definedName>
    <definedName name="patrimonio">Investimento!$D$21</definedName>
    <definedName name="patrimônio">Investimento!$D$21</definedName>
    <definedName name="qtd_meses">Investimento!$D$19</definedName>
    <definedName name="qtd_rendimento">Investimento!$D$20</definedName>
    <definedName name="rendimento_carteira">Investimento!$D$13</definedName>
    <definedName name="salario">Investimento!$D$12</definedName>
    <definedName name="salário">Investimento!$D$12</definedName>
    <definedName name="sugestao">Investimento!$D$14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1" i="1" s="1"/>
  <c r="D22" i="1" s="1"/>
  <c r="C33" i="1"/>
  <c r="D14" i="1"/>
  <c r="C37" i="1"/>
  <c r="C38" i="1"/>
  <c r="C39" i="1"/>
  <c r="C40" i="1"/>
  <c r="C41" i="1"/>
  <c r="C42" i="1"/>
  <c r="D31" i="10"/>
  <c r="B25" i="10"/>
  <c r="B26" i="10"/>
  <c r="B27" i="10"/>
  <c r="B28" i="10"/>
  <c r="B29" i="10"/>
  <c r="B24" i="10"/>
  <c r="B15" i="10"/>
  <c r="B6" i="10"/>
  <c r="B16" i="10"/>
  <c r="B17" i="10"/>
  <c r="B18" i="10"/>
  <c r="B19" i="10"/>
  <c r="B20" i="10"/>
  <c r="B7" i="10"/>
  <c r="B8" i="10"/>
  <c r="B9" i="10"/>
  <c r="B10" i="10"/>
  <c r="B11" i="10"/>
  <c r="C28" i="1" l="1"/>
  <c r="D28" i="1" s="1"/>
  <c r="C29" i="1"/>
  <c r="D29" i="1" s="1"/>
  <c r="C27" i="1"/>
  <c r="D27" i="1" s="1"/>
  <c r="C30" i="1"/>
  <c r="D30" i="1" s="1"/>
  <c r="C26" i="1"/>
  <c r="D26" i="1" s="1"/>
  <c r="D41" i="1"/>
  <c r="D40" i="1"/>
  <c r="D37" i="1"/>
  <c r="D38" i="1"/>
  <c r="D39" i="1"/>
  <c r="D42" i="1"/>
  <c r="D43" i="1" l="1"/>
</calcChain>
</file>

<file path=xl/sharedStrings.xml><?xml version="1.0" encoding="utf-8"?>
<sst xmlns="http://schemas.openxmlformats.org/spreadsheetml/2006/main" count="89" uniqueCount="41">
  <si>
    <t>Taxa de Rendimentos Mensal</t>
  </si>
  <si>
    <t>Patrimônio Acumulado</t>
  </si>
  <si>
    <t>Dividendos Mensais</t>
  </si>
  <si>
    <t>Salário</t>
  </si>
  <si>
    <t>investimento mensal</t>
  </si>
  <si>
    <t>cenários</t>
  </si>
  <si>
    <t>Por quantos meses?</t>
  </si>
  <si>
    <t>Quanto em 2 anos?</t>
  </si>
  <si>
    <t>Quanto em 1 ano?</t>
  </si>
  <si>
    <t>Quanto em 5 anos?</t>
  </si>
  <si>
    <t>Quanto em 15 anos?</t>
  </si>
  <si>
    <t>Quanto em 20 anos?</t>
  </si>
  <si>
    <t>Patrimônio</t>
  </si>
  <si>
    <t>Rendimento</t>
  </si>
  <si>
    <t>Rendimentos Carteira/mensal</t>
  </si>
  <si>
    <t>Base de dados</t>
  </si>
  <si>
    <t>Perfis de investimento</t>
  </si>
  <si>
    <t>Agressivo</t>
  </si>
  <si>
    <t>Conservador</t>
  </si>
  <si>
    <t>Valor a ser Investido por Mês</t>
  </si>
  <si>
    <t>Moderado</t>
  </si>
  <si>
    <t>PERFIL: Valores</t>
  </si>
  <si>
    <t>para</t>
  </si>
  <si>
    <t>Valores</t>
  </si>
  <si>
    <t>Percentual</t>
  </si>
  <si>
    <t>Tipos de FII</t>
  </si>
  <si>
    <t>Papel</t>
  </si>
  <si>
    <t>Tijolo</t>
  </si>
  <si>
    <t>Híbridos</t>
  </si>
  <si>
    <t>FOFs</t>
  </si>
  <si>
    <t>Desenvolvimento</t>
  </si>
  <si>
    <t>TOTAL</t>
  </si>
  <si>
    <t>Investimentos: fii</t>
  </si>
  <si>
    <t>Perfil</t>
  </si>
  <si>
    <t>Tipo de FII</t>
  </si>
  <si>
    <t>Hotelaria</t>
  </si>
  <si>
    <t>Chave</t>
  </si>
  <si>
    <t>Moderado-Tijolo</t>
  </si>
  <si>
    <t>Sugestão de Investimentos (30%)</t>
  </si>
  <si>
    <t>Quanto investir ao mês? (Conserv.)</t>
  </si>
  <si>
    <t xml:space="preserve">          Escolha ao 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</si>
</sst>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opperplate Gothic Bold"/>
      <family val="2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0"/>
      <name val="Copperplate Gothic Bold"/>
      <family val="2"/>
    </font>
    <font>
      <sz val="14"/>
      <name val="Calibri"/>
      <family val="2"/>
      <scheme val="minor"/>
    </font>
    <font>
      <sz val="16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59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E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3" borderId="0" xfId="0" applyFill="1" applyBorder="1"/>
    <xf numFmtId="0" fontId="4" fillId="5" borderId="11" xfId="0" applyFont="1" applyFill="1" applyBorder="1"/>
    <xf numFmtId="0" fontId="4" fillId="5" borderId="9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4" fillId="4" borderId="9" xfId="0" applyFont="1" applyFill="1" applyBorder="1" applyAlignment="1">
      <alignment horizontal="center" vertical="center"/>
    </xf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8" fontId="5" fillId="4" borderId="12" xfId="0" applyNumberFormat="1" applyFont="1" applyFill="1" applyBorder="1" applyAlignment="1">
      <alignment horizontal="center" vertical="center"/>
    </xf>
    <xf numFmtId="8" fontId="5" fillId="4" borderId="15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5" borderId="11" xfId="0" applyFill="1" applyBorder="1"/>
    <xf numFmtId="0" fontId="0" fillId="5" borderId="13" xfId="0" applyFill="1" applyBorder="1"/>
    <xf numFmtId="0" fontId="0" fillId="5" borderId="17" xfId="0" applyFont="1" applyFill="1" applyBorder="1"/>
    <xf numFmtId="0" fontId="0" fillId="5" borderId="9" xfId="0" applyFont="1" applyFill="1" applyBorder="1"/>
    <xf numFmtId="0" fontId="0" fillId="5" borderId="14" xfId="0" applyFont="1" applyFill="1" applyBorder="1"/>
    <xf numFmtId="0" fontId="0" fillId="0" borderId="0" xfId="0" applyFont="1" applyBorder="1"/>
    <xf numFmtId="8" fontId="8" fillId="5" borderId="18" xfId="0" applyNumberFormat="1" applyFont="1" applyFill="1" applyBorder="1" applyAlignment="1">
      <alignment horizontal="center"/>
    </xf>
    <xf numFmtId="8" fontId="2" fillId="5" borderId="9" xfId="0" applyNumberFormat="1" applyFont="1" applyFill="1" applyBorder="1" applyAlignment="1">
      <alignment horizontal="center" vertical="center"/>
    </xf>
    <xf numFmtId="8" fontId="2" fillId="5" borderId="17" xfId="0" applyNumberFormat="1" applyFont="1" applyFill="1" applyBorder="1" applyAlignment="1">
      <alignment horizontal="center" vertical="center"/>
    </xf>
    <xf numFmtId="8" fontId="8" fillId="5" borderId="12" xfId="0" applyNumberFormat="1" applyFont="1" applyFill="1" applyBorder="1" applyAlignment="1">
      <alignment horizontal="center"/>
    </xf>
    <xf numFmtId="8" fontId="2" fillId="5" borderId="14" xfId="0" applyNumberFormat="1" applyFont="1" applyFill="1" applyBorder="1" applyAlignment="1">
      <alignment horizontal="center" vertical="center"/>
    </xf>
    <xf numFmtId="8" fontId="8" fillId="5" borderId="15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/>
    </xf>
    <xf numFmtId="164" fontId="2" fillId="5" borderId="18" xfId="0" applyNumberFormat="1" applyFont="1" applyFill="1" applyBorder="1" applyAlignment="1">
      <alignment horizontal="center" vertical="center"/>
    </xf>
    <xf numFmtId="10" fontId="2" fillId="3" borderId="12" xfId="0" applyNumberFormat="1" applyFont="1" applyFill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/>
    </xf>
    <xf numFmtId="0" fontId="9" fillId="5" borderId="16" xfId="0" applyFont="1" applyFill="1" applyBorder="1"/>
    <xf numFmtId="0" fontId="9" fillId="5" borderId="11" xfId="0" applyFont="1" applyFill="1" applyBorder="1"/>
    <xf numFmtId="0" fontId="9" fillId="5" borderId="13" xfId="0" applyFont="1" applyFill="1" applyBorder="1"/>
    <xf numFmtId="0" fontId="4" fillId="5" borderId="16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11" fillId="5" borderId="13" xfId="0" applyFont="1" applyFill="1" applyBorder="1" applyAlignment="1">
      <alignment horizontal="center" vertical="center"/>
    </xf>
    <xf numFmtId="164" fontId="8" fillId="5" borderId="15" xfId="0" applyNumberFormat="1" applyFont="1" applyFill="1" applyBorder="1" applyAlignment="1">
      <alignment horizontal="center" vertical="center"/>
    </xf>
    <xf numFmtId="164" fontId="2" fillId="5" borderId="12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9" fontId="2" fillId="5" borderId="17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9" fontId="2" fillId="5" borderId="12" xfId="0" applyNumberFormat="1" applyFont="1" applyFill="1" applyBorder="1" applyAlignment="1">
      <alignment horizontal="center" vertical="center"/>
    </xf>
    <xf numFmtId="9" fontId="2" fillId="5" borderId="15" xfId="0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9" fontId="2" fillId="5" borderId="9" xfId="0" applyNumberFormat="1" applyFont="1" applyFill="1" applyBorder="1" applyAlignment="1">
      <alignment horizontal="center" vertical="center"/>
    </xf>
    <xf numFmtId="0" fontId="0" fillId="5" borderId="16" xfId="0" applyFill="1" applyBorder="1"/>
    <xf numFmtId="0" fontId="2" fillId="5" borderId="17" xfId="0" applyFont="1" applyFill="1" applyBorder="1" applyAlignment="1">
      <alignment horizontal="center" vertical="center"/>
    </xf>
    <xf numFmtId="9" fontId="2" fillId="5" borderId="18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64" fontId="14" fillId="7" borderId="6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164" fontId="13" fillId="7" borderId="8" xfId="0" applyNumberFormat="1" applyFont="1" applyFill="1" applyBorder="1" applyAlignment="1">
      <alignment horizontal="center" vertical="center"/>
    </xf>
    <xf numFmtId="9" fontId="2" fillId="5" borderId="14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164" fontId="5" fillId="8" borderId="21" xfId="0" applyNumberFormat="1" applyFont="1" applyFill="1" applyBorder="1" applyAlignment="1">
      <alignment horizontal="center" vertical="center"/>
    </xf>
    <xf numFmtId="9" fontId="1" fillId="9" borderId="0" xfId="0" applyNumberFormat="1" applyFont="1" applyFill="1" applyAlignment="1">
      <alignment horizontal="center" vertical="center"/>
    </xf>
    <xf numFmtId="0" fontId="15" fillId="5" borderId="9" xfId="0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3" borderId="5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1" fontId="6" fillId="2" borderId="20" xfId="0" applyNumberFormat="1" applyFont="1" applyFill="1" applyBorder="1" applyAlignment="1">
      <alignment horizontal="center" vertical="center"/>
    </xf>
    <xf numFmtId="11" fontId="6" fillId="2" borderId="24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C0"/>
      <color rgb="FF00759E"/>
      <color rgb="FF00506C"/>
      <color rgb="FF0063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69-4C7C-8B9A-2CC55A19B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69-4C7C-8B9A-2CC55A19B7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69-4C7C-8B9A-2CC55A19B7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69-4C7C-8B9A-2CC55A19B7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69-4C7C-8B9A-2CC55A19B7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69-4C7C-8B9A-2CC55A19B7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Investimento!$C$37:$C$42</c:f>
              <c:numCache>
                <c:formatCode>0%</c:formatCode>
                <c:ptCount val="6"/>
                <c:pt idx="0">
                  <c:v>0.25</c:v>
                </c:pt>
                <c:pt idx="1">
                  <c:v>0.4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7-4934-B9E9-A9D3D8B8BD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69-4C7C-8B9A-2CC55A19B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69-4C7C-8B9A-2CC55A19B7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69-4C7C-8B9A-2CC55A19B7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69-4C7C-8B9A-2CC55A19B7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069-4C7C-8B9A-2CC55A19B7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069-4C7C-8B9A-2CC55A19B7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Investimento!$D$37:$D$42</c:f>
              <c:numCache>
                <c:formatCode>"R$"\ #,##0.00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7-4934-B9E9-A9D3D8B8BD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438149</xdr:colOff>
      <xdr:row>1</xdr:row>
      <xdr:rowOff>104775</xdr:rowOff>
    </xdr:from>
    <xdr:to>
      <xdr:col>4</xdr:col>
      <xdr:colOff>47625</xdr:colOff>
      <xdr:row>7</xdr:row>
      <xdr:rowOff>180975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B3C061E-17D0-4160-A877-8142A628E0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1" t="21573" r="5522" b="20815"/>
        <a:stretch/>
      </xdr:blipFill>
      <xdr:spPr>
        <a:xfrm>
          <a:off x="438149" y="295275"/>
          <a:ext cx="6705601" cy="1219200"/>
        </a:xfrm>
        <a:prstGeom prst="rect">
          <a:avLst/>
        </a:prstGeom>
      </xdr:spPr>
    </xdr:pic>
    <xdr:clientData/>
  </xdr:twoCellAnchor>
  <xdr:twoCellAnchor>
    <xdr:from>
      <xdr:col>1</xdr:col>
      <xdr:colOff>1047750</xdr:colOff>
      <xdr:row>44</xdr:row>
      <xdr:rowOff>138111</xdr:rowOff>
    </xdr:from>
    <xdr:to>
      <xdr:col>3</xdr:col>
      <xdr:colOff>1200150</xdr:colOff>
      <xdr:row>61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0ABBCB-DCBF-450C-8EB2-53BD0318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85725</xdr:colOff>
      <xdr:row>17</xdr:row>
      <xdr:rowOff>0</xdr:rowOff>
    </xdr:from>
    <xdr:to>
      <xdr:col>2</xdr:col>
      <xdr:colOff>352425</xdr:colOff>
      <xdr:row>18</xdr:row>
      <xdr:rowOff>19050</xdr:rowOff>
    </xdr:to>
    <xdr:pic>
      <xdr:nvPicPr>
        <xdr:cNvPr id="3" name="Gráfico 2" descr="Seta: curva no sentido horário com preenchimento sólido">
          <a:extLst>
            <a:ext uri="{FF2B5EF4-FFF2-40B4-BE49-F238E27FC236}">
              <a16:creationId xmlns:a16="http://schemas.microsoft.com/office/drawing/2014/main" id="{A7BF3F04-372E-4782-B048-4F9AC8F3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6615081">
          <a:off x="3324225" y="3990975"/>
          <a:ext cx="2667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C00000"/>
      </a:accent2>
      <a:accent3>
        <a:srgbClr val="FFC000"/>
      </a:accent3>
      <a:accent4>
        <a:srgbClr val="00B050"/>
      </a:accent4>
      <a:accent5>
        <a:srgbClr val="AB73D5"/>
      </a:accent5>
      <a:accent6>
        <a:srgbClr val="D7B5C6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8F2C-595D-4A84-AC3A-AD9978FE3C76}">
  <dimension ref="A1:Q83"/>
  <sheetViews>
    <sheetView showGridLines="0" showRowColHeaders="0" tabSelected="1" topLeftCell="A43" workbookViewId="0">
      <selection activeCell="E22" sqref="E22"/>
    </sheetView>
  </sheetViews>
  <sheetFormatPr defaultColWidth="0" defaultRowHeight="15" zeroHeight="1" x14ac:dyDescent="0.25"/>
  <cols>
    <col min="1" max="1" width="6.7109375" customWidth="1"/>
    <col min="2" max="2" width="41.85546875" bestFit="1" customWidth="1"/>
    <col min="3" max="3" width="28.5703125" customWidth="1"/>
    <col min="4" max="4" width="29.28515625" customWidth="1"/>
    <col min="5" max="5" width="6.7109375" customWidth="1"/>
    <col min="6" max="17" width="6.7109375" hidden="1" customWidth="1"/>
    <col min="18" max="16384" width="6.7109375" hidden="1"/>
  </cols>
  <sheetData>
    <row r="1" spans="1:17" x14ac:dyDescent="0.25">
      <c r="A1" s="69"/>
      <c r="B1" s="70"/>
      <c r="C1" s="70"/>
      <c r="D1" s="70"/>
      <c r="E1" s="71"/>
    </row>
    <row r="2" spans="1:17" x14ac:dyDescent="0.25">
      <c r="A2" s="72"/>
      <c r="B2" s="18"/>
      <c r="C2" s="18"/>
      <c r="D2" s="18"/>
      <c r="E2" s="73"/>
    </row>
    <row r="3" spans="1:17" x14ac:dyDescent="0.25">
      <c r="A3" s="72"/>
      <c r="B3" s="18"/>
      <c r="C3" s="18"/>
      <c r="D3" s="18"/>
      <c r="E3" s="73"/>
    </row>
    <row r="4" spans="1:17" x14ac:dyDescent="0.25">
      <c r="A4" s="72"/>
      <c r="B4" s="18"/>
      <c r="C4" s="18"/>
      <c r="D4" s="18"/>
      <c r="E4" s="73"/>
    </row>
    <row r="5" spans="1:17" x14ac:dyDescent="0.25">
      <c r="A5" s="72"/>
      <c r="B5" s="18"/>
      <c r="C5" s="18"/>
      <c r="D5" s="18"/>
      <c r="E5" s="73"/>
    </row>
    <row r="6" spans="1:17" x14ac:dyDescent="0.25">
      <c r="A6" s="72"/>
      <c r="B6" s="18"/>
      <c r="C6" s="18"/>
      <c r="D6" s="18"/>
      <c r="E6" s="73"/>
    </row>
    <row r="7" spans="1:17" x14ac:dyDescent="0.25">
      <c r="A7" s="72"/>
      <c r="B7" s="18"/>
      <c r="C7" s="18"/>
      <c r="D7" s="18"/>
      <c r="E7" s="73"/>
    </row>
    <row r="8" spans="1:17" ht="19.5" customHeight="1" x14ac:dyDescent="0.25">
      <c r="A8" s="72"/>
      <c r="B8" s="18"/>
      <c r="C8" s="18"/>
      <c r="D8" s="18"/>
      <c r="E8" s="73"/>
    </row>
    <row r="9" spans="1:17" ht="15" customHeight="1" thickBot="1" x14ac:dyDescent="0.3">
      <c r="A9" s="72"/>
      <c r="B9" s="18"/>
      <c r="C9" s="18"/>
      <c r="D9" s="18"/>
      <c r="E9" s="73"/>
    </row>
    <row r="10" spans="1:17" ht="19.5" customHeight="1" x14ac:dyDescent="0.25">
      <c r="A10" s="72"/>
      <c r="B10" s="81" t="s">
        <v>15</v>
      </c>
      <c r="C10" s="82"/>
      <c r="D10" s="83"/>
      <c r="E10" s="73"/>
    </row>
    <row r="11" spans="1:17" ht="19.5" customHeight="1" thickBot="1" x14ac:dyDescent="0.3">
      <c r="A11" s="72"/>
      <c r="B11" s="87"/>
      <c r="C11" s="88"/>
      <c r="D11" s="89"/>
      <c r="E11" s="73"/>
    </row>
    <row r="12" spans="1:17" ht="21.75" customHeight="1" x14ac:dyDescent="0.25">
      <c r="A12" s="72"/>
      <c r="B12" s="33" t="s">
        <v>3</v>
      </c>
      <c r="C12" s="15"/>
      <c r="D12" s="25">
        <v>5000</v>
      </c>
      <c r="E12" s="73"/>
    </row>
    <row r="13" spans="1:17" ht="21.75" customHeight="1" x14ac:dyDescent="0.25">
      <c r="A13" s="72"/>
      <c r="B13" s="34" t="s">
        <v>14</v>
      </c>
      <c r="C13" s="16"/>
      <c r="D13" s="28">
        <v>9.2999999999999992E-3</v>
      </c>
      <c r="E13" s="73"/>
    </row>
    <row r="14" spans="1:17" ht="19.5" thickBot="1" x14ac:dyDescent="0.35">
      <c r="A14" s="72"/>
      <c r="B14" s="12" t="s">
        <v>38</v>
      </c>
      <c r="C14" s="17"/>
      <c r="D14" s="29">
        <f>D12*30%</f>
        <v>1500</v>
      </c>
      <c r="E14" s="73"/>
      <c r="Q14" s="1"/>
    </row>
    <row r="15" spans="1:17" ht="33.75" customHeight="1" thickBot="1" x14ac:dyDescent="0.3">
      <c r="A15" s="72"/>
      <c r="B15" s="18"/>
      <c r="C15" s="18"/>
      <c r="D15" s="18"/>
      <c r="E15" s="73"/>
    </row>
    <row r="16" spans="1:17" ht="19.5" customHeight="1" x14ac:dyDescent="0.25">
      <c r="A16" s="72"/>
      <c r="B16" s="81" t="s">
        <v>4</v>
      </c>
      <c r="C16" s="82"/>
      <c r="D16" s="83"/>
      <c r="E16" s="73"/>
    </row>
    <row r="17" spans="1:16" ht="19.5" customHeight="1" x14ac:dyDescent="0.25">
      <c r="A17" s="72"/>
      <c r="B17" s="84"/>
      <c r="C17" s="85"/>
      <c r="D17" s="86"/>
      <c r="E17" s="73"/>
    </row>
    <row r="18" spans="1:16" ht="19.5" customHeight="1" x14ac:dyDescent="0.25">
      <c r="A18" s="72"/>
      <c r="B18" s="26" t="s">
        <v>39</v>
      </c>
      <c r="C18" s="68" t="s">
        <v>40</v>
      </c>
      <c r="D18" s="44">
        <f>IF(B18="Quanto investir ao mês? (Conserv.)", 1000, IF(B18="Quanto investir ao mês? (Moderado)", 2000, IF(B18="Quanto investir ao mês? (Agressivo)", 2500, 0)))</f>
        <v>1000</v>
      </c>
      <c r="E18" s="7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9.5" customHeight="1" x14ac:dyDescent="0.3">
      <c r="A19" s="72"/>
      <c r="B19" s="3" t="s">
        <v>6</v>
      </c>
      <c r="C19" s="4"/>
      <c r="D19" s="45">
        <v>120</v>
      </c>
      <c r="E19" s="7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9.5" customHeight="1" x14ac:dyDescent="0.3">
      <c r="A20" s="72"/>
      <c r="B20" s="3" t="s">
        <v>0</v>
      </c>
      <c r="C20" s="4"/>
      <c r="D20" s="28">
        <v>9.2999999999999992E-3</v>
      </c>
      <c r="E20" s="7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9.5" customHeight="1" x14ac:dyDescent="0.3">
      <c r="A21" s="72"/>
      <c r="B21" s="5" t="s">
        <v>1</v>
      </c>
      <c r="C21" s="6"/>
      <c r="D21" s="9">
        <f>FV(qtd_rendimento,qtd_meses,aporte*-1)</f>
        <v>219023.23387681486</v>
      </c>
      <c r="E21" s="7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9.5" customHeight="1" thickBot="1" x14ac:dyDescent="0.35">
      <c r="A22" s="72"/>
      <c r="B22" s="7" t="s">
        <v>2</v>
      </c>
      <c r="C22" s="8"/>
      <c r="D22" s="10">
        <f>patrimonio*rendimento_carteira</f>
        <v>2036.9160750543781</v>
      </c>
      <c r="E22" s="73"/>
      <c r="K22" s="1"/>
      <c r="L22" s="1"/>
    </row>
    <row r="23" spans="1:16" ht="33.75" customHeight="1" thickBot="1" x14ac:dyDescent="0.3">
      <c r="A23" s="72"/>
      <c r="B23" s="18"/>
      <c r="C23" s="18"/>
      <c r="D23" s="18"/>
      <c r="E23" s="73"/>
      <c r="K23" s="1"/>
    </row>
    <row r="24" spans="1:16" ht="19.5" customHeight="1" x14ac:dyDescent="0.25">
      <c r="A24" s="72"/>
      <c r="B24" s="90" t="s">
        <v>5</v>
      </c>
      <c r="C24" s="92" t="s">
        <v>12</v>
      </c>
      <c r="D24" s="94" t="s">
        <v>13</v>
      </c>
      <c r="E24" s="73"/>
    </row>
    <row r="25" spans="1:16" ht="19.5" customHeight="1" thickBot="1" x14ac:dyDescent="0.3">
      <c r="A25" s="72"/>
      <c r="B25" s="91"/>
      <c r="C25" s="93"/>
      <c r="D25" s="95"/>
      <c r="E25" s="73"/>
    </row>
    <row r="26" spans="1:16" ht="19.5" customHeight="1" x14ac:dyDescent="0.3">
      <c r="A26" s="75">
        <v>1</v>
      </c>
      <c r="B26" s="30" t="s">
        <v>8</v>
      </c>
      <c r="C26" s="21">
        <f>FV($D$20,$A26*12,$D$18*-1)</f>
        <v>12633.231946084043</v>
      </c>
      <c r="D26" s="19">
        <f>$C26*rendimento_carteira</f>
        <v>117.48905709858158</v>
      </c>
      <c r="E26" s="73"/>
    </row>
    <row r="27" spans="1:16" ht="19.5" customHeight="1" x14ac:dyDescent="0.3">
      <c r="A27" s="75">
        <v>2</v>
      </c>
      <c r="B27" s="31" t="s">
        <v>7</v>
      </c>
      <c r="C27" s="20">
        <f>FV($D$20,$A27*12,$D$18*-1)</f>
        <v>26750.730401621164</v>
      </c>
      <c r="D27" s="22">
        <f>$C27*rendimento_carteira</f>
        <v>248.78179273507681</v>
      </c>
      <c r="E27" s="73"/>
    </row>
    <row r="28" spans="1:16" ht="19.5" customHeight="1" x14ac:dyDescent="0.3">
      <c r="A28" s="75">
        <v>5</v>
      </c>
      <c r="B28" s="31" t="s">
        <v>9</v>
      </c>
      <c r="C28" s="20">
        <f>FV($D$20,$A28*12,$D$18*-1)</f>
        <v>79857.524396028079</v>
      </c>
      <c r="D28" s="22">
        <f>$C28*rendimento_carteira</f>
        <v>742.67497688306105</v>
      </c>
      <c r="E28" s="73"/>
    </row>
    <row r="29" spans="1:16" ht="19.5" customHeight="1" x14ac:dyDescent="0.3">
      <c r="A29" s="75">
        <v>15</v>
      </c>
      <c r="B29" s="31" t="s">
        <v>10</v>
      </c>
      <c r="C29" s="20">
        <f>FV($D$20,$A29*12,$D$18*-1)</f>
        <v>461543.83342915965</v>
      </c>
      <c r="D29" s="22">
        <f>$C29*rendimento_carteira</f>
        <v>4292.3576508911847</v>
      </c>
      <c r="E29" s="73"/>
    </row>
    <row r="30" spans="1:16" ht="19.5" customHeight="1" thickBot="1" x14ac:dyDescent="0.35">
      <c r="A30" s="75">
        <v>20</v>
      </c>
      <c r="B30" s="32" t="s">
        <v>11</v>
      </c>
      <c r="C30" s="23">
        <f>FV($D$20,$A30*12,$D$18*-1)</f>
        <v>884178.41364770848</v>
      </c>
      <c r="D30" s="24">
        <f>$C30*rendimento_carteira</f>
        <v>8222.8592469236883</v>
      </c>
      <c r="E30" s="73"/>
    </row>
    <row r="31" spans="1:16" ht="33.75" customHeight="1" thickBot="1" x14ac:dyDescent="0.3">
      <c r="A31" s="72"/>
      <c r="B31" s="18"/>
      <c r="C31" s="18"/>
      <c r="D31" s="18"/>
      <c r="E31" s="73"/>
    </row>
    <row r="32" spans="1:16" ht="39" customHeight="1" x14ac:dyDescent="0.25">
      <c r="A32" s="72"/>
      <c r="B32" s="96" t="s">
        <v>16</v>
      </c>
      <c r="C32" s="97"/>
      <c r="D32" s="98" t="s">
        <v>20</v>
      </c>
      <c r="E32" s="73"/>
    </row>
    <row r="33" spans="1:5" ht="19.5" customHeight="1" thickBot="1" x14ac:dyDescent="0.3">
      <c r="A33" s="72"/>
      <c r="B33" s="38" t="s">
        <v>19</v>
      </c>
      <c r="C33" s="39">
        <f>IF(D32="Conservador", 1000, IF(D32="Moderado", 2000, IF(D32="Agressivo", 2500, 0)))</f>
        <v>2000</v>
      </c>
      <c r="D33" s="99"/>
      <c r="E33" s="73"/>
    </row>
    <row r="34" spans="1:5" ht="33.75" customHeight="1" thickBot="1" x14ac:dyDescent="0.3">
      <c r="A34" s="72"/>
      <c r="B34" s="1"/>
      <c r="C34" s="1"/>
      <c r="D34" s="37"/>
      <c r="E34" s="73"/>
    </row>
    <row r="35" spans="1:5" ht="19.5" customHeight="1" x14ac:dyDescent="0.25">
      <c r="A35" s="72"/>
      <c r="B35" s="90" t="s">
        <v>25</v>
      </c>
      <c r="C35" s="92" t="s">
        <v>24</v>
      </c>
      <c r="D35" s="94" t="s">
        <v>23</v>
      </c>
      <c r="E35" s="73"/>
    </row>
    <row r="36" spans="1:5" ht="19.5" customHeight="1" thickBot="1" x14ac:dyDescent="0.3">
      <c r="A36" s="72"/>
      <c r="B36" s="91"/>
      <c r="C36" s="93"/>
      <c r="D36" s="95"/>
      <c r="E36" s="73"/>
    </row>
    <row r="37" spans="1:5" ht="19.5" customHeight="1" x14ac:dyDescent="0.25">
      <c r="A37" s="72"/>
      <c r="B37" s="33" t="s">
        <v>26</v>
      </c>
      <c r="C37" s="43">
        <f>VLOOKUP($D$32&amp;"-"&amp;B37,FII!$B:$E,4,FALSE)</f>
        <v>0.25</v>
      </c>
      <c r="D37" s="27">
        <f t="shared" ref="D37:D42" si="0">C37*$C$33</f>
        <v>500</v>
      </c>
      <c r="E37" s="73"/>
    </row>
    <row r="38" spans="1:5" ht="19.5" customHeight="1" x14ac:dyDescent="0.25">
      <c r="A38" s="72"/>
      <c r="B38" s="34" t="s">
        <v>27</v>
      </c>
      <c r="C38" s="54">
        <f>VLOOKUP($D$32&amp;"-"&amp;B38,FII!$B:$E,4,FALSE)</f>
        <v>0.4</v>
      </c>
      <c r="D38" s="40">
        <f t="shared" si="0"/>
        <v>800</v>
      </c>
      <c r="E38" s="73"/>
    </row>
    <row r="39" spans="1:5" ht="19.5" customHeight="1" x14ac:dyDescent="0.25">
      <c r="A39" s="72"/>
      <c r="B39" s="34" t="s">
        <v>28</v>
      </c>
      <c r="C39" s="54">
        <f>VLOOKUP($D$32&amp;"-"&amp;B39,FII!$B:$E,4,FALSE)</f>
        <v>0.05</v>
      </c>
      <c r="D39" s="40">
        <f t="shared" si="0"/>
        <v>100</v>
      </c>
      <c r="E39" s="73"/>
    </row>
    <row r="40" spans="1:5" ht="19.5" customHeight="1" x14ac:dyDescent="0.25">
      <c r="A40" s="72"/>
      <c r="B40" s="34" t="s">
        <v>29</v>
      </c>
      <c r="C40" s="54">
        <f>VLOOKUP($D$32&amp;"-"&amp;B40,FII!$B:$E,4,FALSE)</f>
        <v>0.1</v>
      </c>
      <c r="D40" s="40">
        <f t="shared" si="0"/>
        <v>200</v>
      </c>
      <c r="E40" s="73"/>
    </row>
    <row r="41" spans="1:5" ht="19.5" customHeight="1" x14ac:dyDescent="0.25">
      <c r="A41" s="72"/>
      <c r="B41" s="34" t="s">
        <v>30</v>
      </c>
      <c r="C41" s="54">
        <f>VLOOKUP($D$32&amp;"-"&amp;B41,FII!$B:$E,4,FALSE)</f>
        <v>0.1</v>
      </c>
      <c r="D41" s="40">
        <f t="shared" si="0"/>
        <v>200</v>
      </c>
      <c r="E41" s="73"/>
    </row>
    <row r="42" spans="1:5" ht="19.5" customHeight="1" thickBot="1" x14ac:dyDescent="0.3">
      <c r="A42" s="72"/>
      <c r="B42" s="12" t="s">
        <v>35</v>
      </c>
      <c r="C42" s="62">
        <f>VLOOKUP($D$32&amp;"-"&amp;B42,FII!$B:$E,4,FALSE)</f>
        <v>0.1</v>
      </c>
      <c r="D42" s="42">
        <f t="shared" si="0"/>
        <v>200</v>
      </c>
      <c r="E42" s="73"/>
    </row>
    <row r="43" spans="1:5" ht="26.25" customHeight="1" thickBot="1" x14ac:dyDescent="0.3">
      <c r="A43" s="72"/>
      <c r="B43" s="59" t="s">
        <v>31</v>
      </c>
      <c r="C43" s="60"/>
      <c r="D43" s="61">
        <f>SUM(D37:D42)</f>
        <v>2000</v>
      </c>
      <c r="E43" s="73"/>
    </row>
    <row r="44" spans="1:5" x14ac:dyDescent="0.25">
      <c r="A44" s="72"/>
      <c r="B44" s="18"/>
      <c r="C44" s="18"/>
      <c r="D44" s="18"/>
      <c r="E44" s="73"/>
    </row>
    <row r="45" spans="1:5" x14ac:dyDescent="0.25">
      <c r="A45" s="72"/>
      <c r="B45" s="18"/>
      <c r="C45" s="18"/>
      <c r="D45" s="18"/>
      <c r="E45" s="73"/>
    </row>
    <row r="46" spans="1:5" x14ac:dyDescent="0.25">
      <c r="A46" s="76"/>
      <c r="B46" s="1"/>
      <c r="C46" s="1"/>
      <c r="D46" s="1"/>
      <c r="E46" s="77"/>
    </row>
    <row r="47" spans="1:5" x14ac:dyDescent="0.25">
      <c r="A47" s="76"/>
      <c r="B47" s="1"/>
      <c r="C47" s="1"/>
      <c r="D47" s="1"/>
      <c r="E47" s="77"/>
    </row>
    <row r="48" spans="1:5" x14ac:dyDescent="0.25">
      <c r="A48" s="76"/>
      <c r="B48" s="1"/>
      <c r="C48" s="1"/>
      <c r="D48" s="1"/>
      <c r="E48" s="77"/>
    </row>
    <row r="49" spans="1:5" x14ac:dyDescent="0.25">
      <c r="A49" s="76"/>
      <c r="B49" s="1"/>
      <c r="C49" s="1"/>
      <c r="D49" s="1"/>
      <c r="E49" s="77"/>
    </row>
    <row r="50" spans="1:5" x14ac:dyDescent="0.25">
      <c r="A50" s="76"/>
      <c r="B50" s="1"/>
      <c r="C50" s="1"/>
      <c r="D50" s="1"/>
      <c r="E50" s="77"/>
    </row>
    <row r="51" spans="1:5" x14ac:dyDescent="0.25">
      <c r="A51" s="76"/>
      <c r="B51" s="1"/>
      <c r="C51" s="1"/>
      <c r="D51" s="1"/>
      <c r="E51" s="77"/>
    </row>
    <row r="52" spans="1:5" x14ac:dyDescent="0.25">
      <c r="A52" s="76"/>
      <c r="B52" s="1"/>
      <c r="C52" s="1"/>
      <c r="D52" s="1"/>
      <c r="E52" s="77"/>
    </row>
    <row r="53" spans="1:5" x14ac:dyDescent="0.25">
      <c r="A53" s="76"/>
      <c r="B53" s="1"/>
      <c r="C53" s="1"/>
      <c r="D53" s="1"/>
      <c r="E53" s="77"/>
    </row>
    <row r="54" spans="1:5" x14ac:dyDescent="0.25">
      <c r="A54" s="76"/>
      <c r="B54" s="1"/>
      <c r="C54" s="1"/>
      <c r="D54" s="1"/>
      <c r="E54" s="77"/>
    </row>
    <row r="55" spans="1:5" x14ac:dyDescent="0.25">
      <c r="A55" s="76"/>
      <c r="B55" s="1"/>
      <c r="C55" s="1"/>
      <c r="D55" s="1"/>
      <c r="E55" s="77"/>
    </row>
    <row r="56" spans="1:5" x14ac:dyDescent="0.25">
      <c r="A56" s="76"/>
      <c r="B56" s="1"/>
      <c r="C56" s="1"/>
      <c r="D56" s="1"/>
      <c r="E56" s="77"/>
    </row>
    <row r="57" spans="1:5" x14ac:dyDescent="0.25">
      <c r="A57" s="76"/>
      <c r="B57" s="1"/>
      <c r="C57" s="1"/>
      <c r="D57" s="1"/>
      <c r="E57" s="77"/>
    </row>
    <row r="58" spans="1:5" x14ac:dyDescent="0.25">
      <c r="A58" s="76"/>
      <c r="B58" s="1"/>
      <c r="C58" s="1"/>
      <c r="D58" s="1"/>
      <c r="E58" s="77"/>
    </row>
    <row r="59" spans="1:5" x14ac:dyDescent="0.25">
      <c r="A59" s="76"/>
      <c r="B59" s="1"/>
      <c r="C59" s="1"/>
      <c r="D59" s="1"/>
      <c r="E59" s="77"/>
    </row>
    <row r="60" spans="1:5" x14ac:dyDescent="0.25">
      <c r="A60" s="76"/>
      <c r="B60" s="1"/>
      <c r="C60" s="1"/>
      <c r="D60" s="1"/>
      <c r="E60" s="77"/>
    </row>
    <row r="61" spans="1:5" x14ac:dyDescent="0.25">
      <c r="A61" s="76"/>
      <c r="B61" s="1"/>
      <c r="C61" s="1"/>
      <c r="D61" s="1"/>
      <c r="E61" s="77"/>
    </row>
    <row r="62" spans="1:5" x14ac:dyDescent="0.25">
      <c r="A62" s="76"/>
      <c r="B62" s="1"/>
      <c r="C62" s="1"/>
      <c r="D62" s="1"/>
      <c r="E62" s="77"/>
    </row>
    <row r="63" spans="1:5" ht="15.75" thickBot="1" x14ac:dyDescent="0.3">
      <c r="A63" s="78"/>
      <c r="B63" s="79"/>
      <c r="C63" s="79"/>
      <c r="D63" s="79"/>
      <c r="E63" s="80"/>
    </row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</sheetData>
  <mergeCells count="10">
    <mergeCell ref="B16:D17"/>
    <mergeCell ref="B10:D11"/>
    <mergeCell ref="B35:B36"/>
    <mergeCell ref="C35:C36"/>
    <mergeCell ref="D35:D36"/>
    <mergeCell ref="B24:B25"/>
    <mergeCell ref="C24:C25"/>
    <mergeCell ref="D24:D25"/>
    <mergeCell ref="B32:C32"/>
    <mergeCell ref="D32:D33"/>
  </mergeCells>
  <dataValidations count="2">
    <dataValidation type="list" allowBlank="1" showInputMessage="1" showErrorMessage="1" sqref="D32" xr:uid="{0E6BFC42-E12C-48B0-8B29-5B7131CFFB4D}">
      <formula1>"Conservador, Moderado, Agressivo"</formula1>
    </dataValidation>
    <dataValidation type="list" allowBlank="1" showInputMessage="1" showErrorMessage="1" sqref="B18" xr:uid="{774569E9-0E7B-4D1B-8E90-75F049710A0A}">
      <formula1>"Quanto investir ao mês? (Conserv.), Quanto investir ao mês? (Moderado), Quanto investir ao mês? (Agressivo)"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F0C3-14FC-4100-AD5E-DF2C46027846}">
  <dimension ref="A1:F120"/>
  <sheetViews>
    <sheetView showGridLines="0" workbookViewId="0">
      <selection activeCell="D31" sqref="D31"/>
    </sheetView>
  </sheetViews>
  <sheetFormatPr defaultColWidth="0" defaultRowHeight="0" customHeight="1" zeroHeight="1" x14ac:dyDescent="0.25"/>
  <cols>
    <col min="1" max="1" width="9.140625" customWidth="1"/>
    <col min="2" max="5" width="19.5703125" customWidth="1"/>
    <col min="6" max="6" width="9.140625" customWidth="1"/>
    <col min="7" max="16384" width="9.140625" hidden="1"/>
  </cols>
  <sheetData>
    <row r="1" spans="2:5" ht="15" x14ac:dyDescent="0.25"/>
    <row r="2" spans="2:5" ht="15" customHeight="1" x14ac:dyDescent="0.25">
      <c r="B2" s="100" t="s">
        <v>32</v>
      </c>
      <c r="C2" s="100"/>
      <c r="D2" s="100"/>
      <c r="E2" s="101"/>
    </row>
    <row r="3" spans="2:5" ht="15" customHeight="1" x14ac:dyDescent="0.25">
      <c r="B3" s="100"/>
      <c r="C3" s="100"/>
      <c r="D3" s="100"/>
      <c r="E3" s="101"/>
    </row>
    <row r="4" spans="2:5" ht="15.75" thickBot="1" x14ac:dyDescent="0.3"/>
    <row r="5" spans="2:5" ht="18.75" x14ac:dyDescent="0.25">
      <c r="B5" s="48" t="s">
        <v>36</v>
      </c>
      <c r="C5" s="49" t="s">
        <v>33</v>
      </c>
      <c r="D5" s="49" t="s">
        <v>34</v>
      </c>
      <c r="E5" s="50" t="s">
        <v>24</v>
      </c>
    </row>
    <row r="6" spans="2:5" ht="17.25" x14ac:dyDescent="0.25">
      <c r="B6" s="13" t="str">
        <f t="shared" ref="B6:B11" si="0">$C$6&amp;"-"&amp;D6</f>
        <v>Conservador-Papel</v>
      </c>
      <c r="C6" s="11" t="s">
        <v>18</v>
      </c>
      <c r="D6" s="11" t="s">
        <v>26</v>
      </c>
      <c r="E6" s="46">
        <v>0.3</v>
      </c>
    </row>
    <row r="7" spans="2:5" ht="17.25" x14ac:dyDescent="0.25">
      <c r="B7" s="13" t="str">
        <f t="shared" si="0"/>
        <v>Conservador-Tijolo</v>
      </c>
      <c r="C7" s="11" t="s">
        <v>18</v>
      </c>
      <c r="D7" s="11" t="s">
        <v>27</v>
      </c>
      <c r="E7" s="46">
        <v>0.25</v>
      </c>
    </row>
    <row r="8" spans="2:5" ht="17.25" x14ac:dyDescent="0.25">
      <c r="B8" s="13" t="str">
        <f t="shared" si="0"/>
        <v>Conservador-Híbridos</v>
      </c>
      <c r="C8" s="11" t="s">
        <v>18</v>
      </c>
      <c r="D8" s="11" t="s">
        <v>28</v>
      </c>
      <c r="E8" s="46">
        <v>0.2</v>
      </c>
    </row>
    <row r="9" spans="2:5" ht="17.25" x14ac:dyDescent="0.25">
      <c r="B9" s="13" t="str">
        <f t="shared" si="0"/>
        <v>Conservador-FOFs</v>
      </c>
      <c r="C9" s="11" t="s">
        <v>18</v>
      </c>
      <c r="D9" s="11" t="s">
        <v>29</v>
      </c>
      <c r="E9" s="46">
        <v>0.15</v>
      </c>
    </row>
    <row r="10" spans="2:5" ht="17.25" x14ac:dyDescent="0.25">
      <c r="B10" s="13" t="str">
        <f t="shared" si="0"/>
        <v>Conservador-Desenvolvimento</v>
      </c>
      <c r="C10" s="11" t="s">
        <v>18</v>
      </c>
      <c r="D10" s="11" t="s">
        <v>30</v>
      </c>
      <c r="E10" s="46">
        <v>0.05</v>
      </c>
    </row>
    <row r="11" spans="2:5" ht="18" thickBot="1" x14ac:dyDescent="0.3">
      <c r="B11" s="14" t="str">
        <f t="shared" si="0"/>
        <v>Conservador-Hotelaria</v>
      </c>
      <c r="C11" s="41" t="s">
        <v>18</v>
      </c>
      <c r="D11" s="41" t="s">
        <v>35</v>
      </c>
      <c r="E11" s="47">
        <v>0.05</v>
      </c>
    </row>
    <row r="12" spans="2:5" ht="17.25" x14ac:dyDescent="0.25">
      <c r="B12" s="51"/>
      <c r="C12" s="52"/>
      <c r="D12" s="52"/>
      <c r="E12" s="53"/>
    </row>
    <row r="13" spans="2:5" ht="18" thickBot="1" x14ac:dyDescent="0.3">
      <c r="B13" s="51"/>
      <c r="C13" s="52"/>
      <c r="D13" s="52"/>
      <c r="E13" s="53"/>
    </row>
    <row r="14" spans="2:5" ht="19.5" thickBot="1" x14ac:dyDescent="0.3">
      <c r="B14" s="64" t="s">
        <v>36</v>
      </c>
      <c r="C14" s="65" t="s">
        <v>33</v>
      </c>
      <c r="D14" s="65" t="s">
        <v>34</v>
      </c>
      <c r="E14" s="66" t="s">
        <v>24</v>
      </c>
    </row>
    <row r="15" spans="2:5" ht="18.75" customHeight="1" x14ac:dyDescent="0.25">
      <c r="B15" s="55" t="str">
        <f>$C$15&amp;"-"&amp;D15</f>
        <v>Moderado-Papel</v>
      </c>
      <c r="C15" s="56" t="s">
        <v>20</v>
      </c>
      <c r="D15" s="56" t="s">
        <v>26</v>
      </c>
      <c r="E15" s="57">
        <v>0.25</v>
      </c>
    </row>
    <row r="16" spans="2:5" ht="18.75" customHeight="1" x14ac:dyDescent="0.25">
      <c r="B16" s="13" t="str">
        <f t="shared" ref="B16:B20" si="1">$C$15&amp;"-"&amp;D16</f>
        <v>Moderado-Tijolo</v>
      </c>
      <c r="C16" s="11" t="s">
        <v>20</v>
      </c>
      <c r="D16" s="11" t="s">
        <v>27</v>
      </c>
      <c r="E16" s="46">
        <v>0.4</v>
      </c>
    </row>
    <row r="17" spans="2:5" ht="18.75" customHeight="1" x14ac:dyDescent="0.25">
      <c r="B17" s="13" t="str">
        <f t="shared" si="1"/>
        <v>Moderado-Híbridos</v>
      </c>
      <c r="C17" s="11" t="s">
        <v>20</v>
      </c>
      <c r="D17" s="11" t="s">
        <v>28</v>
      </c>
      <c r="E17" s="46">
        <v>0.05</v>
      </c>
    </row>
    <row r="18" spans="2:5" ht="18.75" customHeight="1" x14ac:dyDescent="0.25">
      <c r="B18" s="13" t="str">
        <f t="shared" si="1"/>
        <v>Moderado-FOFs</v>
      </c>
      <c r="C18" s="11" t="s">
        <v>20</v>
      </c>
      <c r="D18" s="11" t="s">
        <v>29</v>
      </c>
      <c r="E18" s="46">
        <v>0.1</v>
      </c>
    </row>
    <row r="19" spans="2:5" ht="18.75" customHeight="1" x14ac:dyDescent="0.25">
      <c r="B19" s="13" t="str">
        <f t="shared" si="1"/>
        <v>Moderado-Desenvolvimento</v>
      </c>
      <c r="C19" s="11" t="s">
        <v>20</v>
      </c>
      <c r="D19" s="11" t="s">
        <v>30</v>
      </c>
      <c r="E19" s="46">
        <v>0.1</v>
      </c>
    </row>
    <row r="20" spans="2:5" ht="18.75" customHeight="1" thickBot="1" x14ac:dyDescent="0.3">
      <c r="B20" s="14" t="str">
        <f t="shared" si="1"/>
        <v>Moderado-Hotelaria</v>
      </c>
      <c r="C20" s="41" t="s">
        <v>20</v>
      </c>
      <c r="D20" s="41" t="s">
        <v>35</v>
      </c>
      <c r="E20" s="47">
        <v>0.1</v>
      </c>
    </row>
    <row r="21" spans="2:5" ht="17.25" x14ac:dyDescent="0.25">
      <c r="B21" s="51"/>
      <c r="C21" s="52"/>
      <c r="D21" s="52"/>
      <c r="E21" s="53"/>
    </row>
    <row r="22" spans="2:5" ht="18" thickBot="1" x14ac:dyDescent="0.3">
      <c r="B22" s="51"/>
      <c r="C22" s="52"/>
      <c r="D22" s="52"/>
      <c r="E22" s="53"/>
    </row>
    <row r="23" spans="2:5" ht="19.5" thickBot="1" x14ac:dyDescent="0.3">
      <c r="B23" s="64" t="s">
        <v>36</v>
      </c>
      <c r="C23" s="65" t="s">
        <v>33</v>
      </c>
      <c r="D23" s="65" t="s">
        <v>34</v>
      </c>
      <c r="E23" s="66" t="s">
        <v>24</v>
      </c>
    </row>
    <row r="24" spans="2:5" ht="18.75" customHeight="1" x14ac:dyDescent="0.25">
      <c r="B24" s="55" t="str">
        <f>$C$24&amp;"-"&amp;D24</f>
        <v>Agressivo-Papel</v>
      </c>
      <c r="C24" s="56" t="s">
        <v>17</v>
      </c>
      <c r="D24" s="56" t="s">
        <v>26</v>
      </c>
      <c r="E24" s="57">
        <v>0.5</v>
      </c>
    </row>
    <row r="25" spans="2:5" ht="18.75" customHeight="1" x14ac:dyDescent="0.25">
      <c r="B25" s="13" t="str">
        <f t="shared" ref="B25:B29" si="2">$C$24&amp;"-"&amp;D25</f>
        <v>Agressivo-Tijolo</v>
      </c>
      <c r="C25" s="11" t="s">
        <v>17</v>
      </c>
      <c r="D25" s="11" t="s">
        <v>27</v>
      </c>
      <c r="E25" s="46">
        <v>0.1</v>
      </c>
    </row>
    <row r="26" spans="2:5" ht="18.75" customHeight="1" x14ac:dyDescent="0.25">
      <c r="B26" s="13" t="str">
        <f t="shared" si="2"/>
        <v>Agressivo-Híbridos</v>
      </c>
      <c r="C26" s="11" t="s">
        <v>17</v>
      </c>
      <c r="D26" s="11" t="s">
        <v>28</v>
      </c>
      <c r="E26" s="46">
        <v>0.05</v>
      </c>
    </row>
    <row r="27" spans="2:5" ht="18.75" customHeight="1" x14ac:dyDescent="0.25">
      <c r="B27" s="13" t="str">
        <f t="shared" si="2"/>
        <v>Agressivo-FOFs</v>
      </c>
      <c r="C27" s="11" t="s">
        <v>17</v>
      </c>
      <c r="D27" s="11" t="s">
        <v>29</v>
      </c>
      <c r="E27" s="46">
        <v>0.05</v>
      </c>
    </row>
    <row r="28" spans="2:5" ht="18.75" customHeight="1" x14ac:dyDescent="0.25">
      <c r="B28" s="13" t="str">
        <f t="shared" si="2"/>
        <v>Agressivo-Desenvolvimento</v>
      </c>
      <c r="C28" s="58" t="s">
        <v>17</v>
      </c>
      <c r="D28" s="11" t="s">
        <v>30</v>
      </c>
      <c r="E28" s="46">
        <v>0.2</v>
      </c>
    </row>
    <row r="29" spans="2:5" ht="18.75" customHeight="1" thickBot="1" x14ac:dyDescent="0.3">
      <c r="B29" s="14" t="str">
        <f t="shared" si="2"/>
        <v>Agressivo-Hotelaria</v>
      </c>
      <c r="C29" s="41" t="s">
        <v>17</v>
      </c>
      <c r="D29" s="41" t="s">
        <v>35</v>
      </c>
      <c r="E29" s="47">
        <v>0.1</v>
      </c>
    </row>
    <row r="30" spans="2:5" ht="18.75" customHeight="1" x14ac:dyDescent="0.25">
      <c r="B30" s="51"/>
      <c r="C30" s="52"/>
      <c r="D30" s="52"/>
      <c r="E30" s="53"/>
    </row>
    <row r="31" spans="2:5" ht="15" x14ac:dyDescent="0.25">
      <c r="C31" s="63" t="s">
        <v>37</v>
      </c>
      <c r="D31" s="67">
        <f>VLOOKUP(C31,$B:$E,4,FALSE)</f>
        <v>0.4</v>
      </c>
    </row>
    <row r="32" spans="2:5" ht="15" hidden="1" x14ac:dyDescent="0.25"/>
    <row r="33" ht="15" hidden="1" x14ac:dyDescent="0.25"/>
    <row r="34" ht="15" hidden="1" x14ac:dyDescent="0.25"/>
    <row r="35" ht="15" hidden="1" x14ac:dyDescent="0.25"/>
    <row r="36" ht="15" hidden="1" x14ac:dyDescent="0.25"/>
    <row r="37" ht="15" hidden="1" x14ac:dyDescent="0.25"/>
    <row r="38" ht="15" hidden="1" x14ac:dyDescent="0.25"/>
    <row r="39" ht="15" hidden="1" x14ac:dyDescent="0.25"/>
    <row r="40" ht="15" hidden="1" x14ac:dyDescent="0.25"/>
    <row r="41" ht="15" hidden="1" x14ac:dyDescent="0.25"/>
    <row r="42" ht="15" hidden="1" x14ac:dyDescent="0.25"/>
    <row r="43" ht="15" hidden="1" x14ac:dyDescent="0.25"/>
    <row r="44" ht="15" hidden="1" x14ac:dyDescent="0.25"/>
    <row r="45" ht="15" hidden="1" x14ac:dyDescent="0.25"/>
    <row r="46" ht="15" hidden="1" x14ac:dyDescent="0.25"/>
    <row r="47" ht="15" hidden="1" x14ac:dyDescent="0.25"/>
    <row r="48" ht="15" hidden="1" x14ac:dyDescent="0.25"/>
    <row r="49" ht="15" hidden="1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x14ac:dyDescent="0.25"/>
    <row r="64" ht="15" hidden="1" x14ac:dyDescent="0.25"/>
    <row r="65" ht="15" hidden="1" x14ac:dyDescent="0.25"/>
    <row r="66" ht="15" hidden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113" customFormat="1" ht="0" hidden="1" customHeight="1" x14ac:dyDescent="0.25"/>
    <row r="114" customFormat="1" ht="0" hidden="1" customHeight="1" x14ac:dyDescent="0.25"/>
    <row r="115" customFormat="1" ht="0" hidden="1" customHeight="1" x14ac:dyDescent="0.25"/>
    <row r="116" customFormat="1" ht="0" hidden="1" customHeight="1" x14ac:dyDescent="0.25"/>
    <row r="117" customFormat="1" ht="0" hidden="1" customHeight="1" x14ac:dyDescent="0.25"/>
    <row r="118" customFormat="1" ht="0" hidden="1" customHeight="1" x14ac:dyDescent="0.25"/>
    <row r="119" customFormat="1" ht="0" hidden="1" customHeight="1" x14ac:dyDescent="0.25"/>
    <row r="120" customFormat="1" ht="0" hidden="1" customHeight="1" x14ac:dyDescent="0.25"/>
  </sheetData>
  <mergeCells count="1">
    <mergeCell ref="B2:E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35F2-275D-4627-A7B4-9FE7E1C9C33C}">
  <dimension ref="A1:E8"/>
  <sheetViews>
    <sheetView showGridLines="0" workbookViewId="0">
      <selection activeCell="A8" sqref="A8"/>
    </sheetView>
  </sheetViews>
  <sheetFormatPr defaultColWidth="0" defaultRowHeight="15" customHeight="1" zeroHeight="1" x14ac:dyDescent="0.25"/>
  <cols>
    <col min="1" max="1" width="9.140625" customWidth="1"/>
    <col min="2" max="2" width="17.85546875" customWidth="1"/>
    <col min="3" max="3" width="9.140625" customWidth="1"/>
    <col min="4" max="4" width="19.28515625" customWidth="1"/>
    <col min="5" max="5" width="9.140625" customWidth="1"/>
    <col min="6" max="16384" width="9.140625" hidden="1"/>
  </cols>
  <sheetData>
    <row r="1" spans="2:4" ht="15.75" thickBot="1" x14ac:dyDescent="0.3"/>
    <row r="2" spans="2:4" ht="15" customHeight="1" x14ac:dyDescent="0.25">
      <c r="B2" s="81" t="s">
        <v>21</v>
      </c>
      <c r="C2" s="82"/>
      <c r="D2" s="83"/>
    </row>
    <row r="3" spans="2:4" ht="15" customHeight="1" x14ac:dyDescent="0.25">
      <c r="B3" s="102"/>
      <c r="C3" s="100"/>
      <c r="D3" s="101"/>
    </row>
    <row r="4" spans="2:4" x14ac:dyDescent="0.25"/>
    <row r="5" spans="2:4" ht="17.25" x14ac:dyDescent="0.25">
      <c r="B5" s="35" t="s">
        <v>18</v>
      </c>
      <c r="C5" s="11" t="s">
        <v>22</v>
      </c>
      <c r="D5" s="36">
        <v>1000</v>
      </c>
    </row>
    <row r="6" spans="2:4" ht="17.25" x14ac:dyDescent="0.25">
      <c r="B6" s="35" t="s">
        <v>20</v>
      </c>
      <c r="C6" s="11" t="s">
        <v>22</v>
      </c>
      <c r="D6" s="36">
        <v>2000</v>
      </c>
    </row>
    <row r="7" spans="2:4" ht="17.25" x14ac:dyDescent="0.25">
      <c r="B7" s="35" t="s">
        <v>17</v>
      </c>
      <c r="C7" s="11" t="s">
        <v>22</v>
      </c>
      <c r="D7" s="36">
        <v>2500</v>
      </c>
    </row>
    <row r="8" spans="2:4" x14ac:dyDescent="0.25"/>
  </sheetData>
  <mergeCells count="1">
    <mergeCell ref="B2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Investimento</vt:lpstr>
      <vt:lpstr>FII</vt:lpstr>
      <vt:lpstr>Valores</vt:lpstr>
      <vt:lpstr>aporte</vt:lpstr>
      <vt:lpstr>patrimonio</vt:lpstr>
      <vt:lpstr>patrimônio</vt:lpstr>
      <vt:lpstr>qtd_meses</vt:lpstr>
      <vt:lpstr>qtd_rendimento</vt:lpstr>
      <vt:lpstr>rendimento_carteira</vt:lpstr>
      <vt:lpstr>salario</vt:lpstr>
      <vt:lpstr>salário</vt:lpstr>
      <vt:lpstr>sugestao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2025-06-09T17:25:30Z</dcterms:created>
  <dcterms:modified xsi:type="dcterms:W3CDTF">2025-06-10T21:19:56Z</dcterms:modified>
</cp:coreProperties>
</file>