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1540" yWindow="520" windowWidth="25600" windowHeight="16060" tabRatio="885"/>
  </bookViews>
  <sheets>
    <sheet name="Board" sheetId="16" r:id="rId1"/>
    <sheet name="Availability Estimate" sheetId="2" r:id="rId2"/>
    <sheet name="Actual Spent Time" sheetId="18" r:id="rId3"/>
    <sheet name="Product BackLog" sheetId="15" r:id="rId4"/>
    <sheet name="1st Sprint" sheetId="25" r:id="rId5"/>
    <sheet name="2nd Sprint" sheetId="22" r:id="rId6"/>
    <sheet name="3rd Sprint" sheetId="23" r:id="rId7"/>
    <sheet name="4th Sprint" sheetId="24" r:id="rId8"/>
    <sheet name="5th Sprint" sheetId="21" r:id="rId9"/>
    <sheet name="Check" sheetId="14" r:id="rId10"/>
  </sheets>
  <externalReferences>
    <externalReference r:id="rId11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25" l="1"/>
  <c r="F5" i="25"/>
  <c r="P15" i="25"/>
  <c r="G5" i="25"/>
  <c r="Q15" i="25"/>
  <c r="H5" i="25"/>
  <c r="R15" i="25"/>
  <c r="I5" i="25"/>
  <c r="S15" i="25"/>
  <c r="J5" i="25"/>
  <c r="T15" i="25"/>
  <c r="K5" i="25"/>
  <c r="U15" i="25"/>
  <c r="L5" i="25"/>
  <c r="V15" i="25"/>
  <c r="M5" i="25"/>
  <c r="W15" i="25"/>
  <c r="P16" i="25"/>
  <c r="F2" i="25"/>
  <c r="G6" i="25"/>
  <c r="Q16" i="25"/>
  <c r="H6" i="25"/>
  <c r="R16" i="25"/>
  <c r="I6" i="25"/>
  <c r="S16" i="25"/>
  <c r="J6" i="25"/>
  <c r="T16" i="25"/>
  <c r="K6" i="25"/>
  <c r="U16" i="25"/>
  <c r="L6" i="25"/>
  <c r="V16" i="25"/>
  <c r="M6" i="25"/>
  <c r="W16" i="25"/>
  <c r="P17" i="25"/>
  <c r="Q17" i="25"/>
  <c r="R17" i="25"/>
  <c r="S17" i="25"/>
  <c r="T17" i="25"/>
  <c r="U17" i="25"/>
  <c r="V17" i="25"/>
  <c r="W17" i="25"/>
  <c r="M31" i="25"/>
  <c r="L31" i="25"/>
  <c r="K31" i="25"/>
  <c r="J31" i="25"/>
  <c r="I31" i="25"/>
  <c r="H31" i="25"/>
  <c r="G31" i="25"/>
  <c r="F31" i="25"/>
  <c r="W22" i="25"/>
  <c r="V22" i="25"/>
  <c r="U22" i="25"/>
  <c r="T22" i="25"/>
  <c r="S22" i="25"/>
  <c r="R22" i="25"/>
  <c r="Q22" i="25"/>
  <c r="P22" i="25"/>
  <c r="W21" i="25"/>
  <c r="V21" i="25"/>
  <c r="U21" i="25"/>
  <c r="T21" i="25"/>
  <c r="S21" i="25"/>
  <c r="R21" i="25"/>
  <c r="Q21" i="25"/>
  <c r="P21" i="25"/>
  <c r="W20" i="25"/>
  <c r="V20" i="25"/>
  <c r="U20" i="25"/>
  <c r="T20" i="25"/>
  <c r="S20" i="25"/>
  <c r="R20" i="25"/>
  <c r="Q20" i="25"/>
  <c r="P20" i="25"/>
  <c r="W19" i="25"/>
  <c r="V19" i="25"/>
  <c r="U19" i="25"/>
  <c r="T19" i="25"/>
  <c r="S19" i="25"/>
  <c r="R19" i="25"/>
  <c r="Q19" i="25"/>
  <c r="P19" i="25"/>
  <c r="W18" i="25"/>
  <c r="V18" i="25"/>
  <c r="U18" i="25"/>
  <c r="T18" i="25"/>
  <c r="S18" i="25"/>
  <c r="R18" i="25"/>
  <c r="Q18" i="25"/>
  <c r="P18" i="25"/>
  <c r="H4" i="25"/>
  <c r="I4" i="25"/>
  <c r="J4" i="25"/>
  <c r="K4" i="25"/>
  <c r="L4" i="25"/>
  <c r="M4" i="25"/>
  <c r="W13" i="25"/>
  <c r="V13" i="25"/>
  <c r="U13" i="25"/>
  <c r="T13" i="25"/>
  <c r="S13" i="25"/>
  <c r="R13" i="25"/>
  <c r="Q13" i="25"/>
  <c r="W12" i="25"/>
  <c r="V12" i="25"/>
  <c r="U12" i="25"/>
  <c r="T12" i="25"/>
  <c r="S12" i="25"/>
  <c r="R12" i="25"/>
  <c r="Q12" i="25"/>
  <c r="M2" i="25"/>
  <c r="L2" i="25"/>
  <c r="K2" i="25"/>
  <c r="J2" i="25"/>
  <c r="I2" i="25"/>
  <c r="H2" i="25"/>
  <c r="G2" i="25"/>
  <c r="E14" i="2"/>
  <c r="H14" i="2"/>
  <c r="I14" i="2"/>
  <c r="C14" i="2"/>
  <c r="D14" i="2"/>
  <c r="F14" i="2"/>
  <c r="G14" i="2"/>
  <c r="C16" i="2"/>
  <c r="E15" i="2"/>
  <c r="D15" i="2"/>
  <c r="C15" i="2"/>
  <c r="F6" i="21"/>
  <c r="F5" i="21"/>
  <c r="G5" i="21"/>
  <c r="H5" i="21"/>
  <c r="F6" i="24"/>
  <c r="F5" i="24"/>
  <c r="G5" i="24"/>
  <c r="H5" i="24"/>
  <c r="I5" i="24"/>
  <c r="J5" i="24"/>
  <c r="K5" i="24"/>
  <c r="L5" i="24"/>
  <c r="M5" i="24"/>
  <c r="F6" i="23"/>
  <c r="F5" i="23"/>
  <c r="G5" i="23"/>
  <c r="H5" i="23"/>
  <c r="I5" i="23"/>
  <c r="J5" i="23"/>
  <c r="K5" i="23"/>
  <c r="L5" i="23"/>
  <c r="M5" i="23"/>
  <c r="F6" i="22"/>
  <c r="F5" i="22"/>
  <c r="G5" i="22"/>
  <c r="H5" i="22"/>
  <c r="I5" i="22"/>
  <c r="J5" i="22"/>
  <c r="K5" i="22"/>
  <c r="L5" i="22"/>
  <c r="M5" i="22"/>
  <c r="F2" i="24"/>
  <c r="G6" i="24"/>
  <c r="H6" i="24"/>
  <c r="I6" i="24"/>
  <c r="J6" i="24"/>
  <c r="K6" i="24"/>
  <c r="L6" i="24"/>
  <c r="M6" i="24"/>
  <c r="M31" i="24"/>
  <c r="L31" i="24"/>
  <c r="K31" i="24"/>
  <c r="J31" i="24"/>
  <c r="I31" i="24"/>
  <c r="H31" i="24"/>
  <c r="G31" i="24"/>
  <c r="F31" i="24"/>
  <c r="W22" i="24"/>
  <c r="V22" i="24"/>
  <c r="U22" i="24"/>
  <c r="T22" i="24"/>
  <c r="S22" i="24"/>
  <c r="R22" i="24"/>
  <c r="Q22" i="24"/>
  <c r="P22" i="24"/>
  <c r="W21" i="24"/>
  <c r="V21" i="24"/>
  <c r="U21" i="24"/>
  <c r="T21" i="24"/>
  <c r="S21" i="24"/>
  <c r="R21" i="24"/>
  <c r="Q21" i="24"/>
  <c r="P21" i="24"/>
  <c r="W20" i="24"/>
  <c r="V20" i="24"/>
  <c r="U20" i="24"/>
  <c r="T20" i="24"/>
  <c r="S20" i="24"/>
  <c r="R20" i="24"/>
  <c r="Q20" i="24"/>
  <c r="P20" i="24"/>
  <c r="W19" i="24"/>
  <c r="V19" i="24"/>
  <c r="U19" i="24"/>
  <c r="T19" i="24"/>
  <c r="S19" i="24"/>
  <c r="R19" i="24"/>
  <c r="Q19" i="24"/>
  <c r="P19" i="24"/>
  <c r="W18" i="24"/>
  <c r="V18" i="24"/>
  <c r="U18" i="24"/>
  <c r="T18" i="24"/>
  <c r="S18" i="24"/>
  <c r="R18" i="24"/>
  <c r="Q18" i="24"/>
  <c r="P18" i="24"/>
  <c r="W17" i="24"/>
  <c r="V17" i="24"/>
  <c r="U17" i="24"/>
  <c r="T17" i="24"/>
  <c r="S17" i="24"/>
  <c r="R17" i="24"/>
  <c r="Q17" i="24"/>
  <c r="P17" i="24"/>
  <c r="W16" i="24"/>
  <c r="V16" i="24"/>
  <c r="U16" i="24"/>
  <c r="T16" i="24"/>
  <c r="S16" i="24"/>
  <c r="R16" i="24"/>
  <c r="Q16" i="24"/>
  <c r="P16" i="24"/>
  <c r="W15" i="24"/>
  <c r="V15" i="24"/>
  <c r="U15" i="24"/>
  <c r="T15" i="24"/>
  <c r="S15" i="24"/>
  <c r="R15" i="24"/>
  <c r="Q15" i="24"/>
  <c r="P15" i="24"/>
  <c r="H4" i="24"/>
  <c r="I4" i="24"/>
  <c r="J4" i="24"/>
  <c r="K4" i="24"/>
  <c r="L4" i="24"/>
  <c r="M4" i="24"/>
  <c r="W13" i="24"/>
  <c r="V13" i="24"/>
  <c r="U13" i="24"/>
  <c r="T13" i="24"/>
  <c r="S13" i="24"/>
  <c r="R13" i="24"/>
  <c r="Q13" i="24"/>
  <c r="W12" i="24"/>
  <c r="V12" i="24"/>
  <c r="U12" i="24"/>
  <c r="T12" i="24"/>
  <c r="S12" i="24"/>
  <c r="R12" i="24"/>
  <c r="Q12" i="24"/>
  <c r="M2" i="24"/>
  <c r="L2" i="24"/>
  <c r="K2" i="24"/>
  <c r="J2" i="24"/>
  <c r="I2" i="24"/>
  <c r="H2" i="24"/>
  <c r="G2" i="24"/>
  <c r="F2" i="23"/>
  <c r="G6" i="23"/>
  <c r="H6" i="23"/>
  <c r="I6" i="23"/>
  <c r="J6" i="23"/>
  <c r="K6" i="23"/>
  <c r="L6" i="23"/>
  <c r="M6" i="23"/>
  <c r="M31" i="23"/>
  <c r="L31" i="23"/>
  <c r="K31" i="23"/>
  <c r="J31" i="23"/>
  <c r="I31" i="23"/>
  <c r="H31" i="23"/>
  <c r="G31" i="23"/>
  <c r="F31" i="23"/>
  <c r="W22" i="23"/>
  <c r="V22" i="23"/>
  <c r="U22" i="23"/>
  <c r="T22" i="23"/>
  <c r="S22" i="23"/>
  <c r="R22" i="23"/>
  <c r="Q22" i="23"/>
  <c r="P22" i="23"/>
  <c r="W21" i="23"/>
  <c r="V21" i="23"/>
  <c r="U21" i="23"/>
  <c r="T21" i="23"/>
  <c r="S21" i="23"/>
  <c r="R21" i="23"/>
  <c r="Q21" i="23"/>
  <c r="P21" i="23"/>
  <c r="W20" i="23"/>
  <c r="V20" i="23"/>
  <c r="U20" i="23"/>
  <c r="T20" i="23"/>
  <c r="S20" i="23"/>
  <c r="R20" i="23"/>
  <c r="Q20" i="23"/>
  <c r="P20" i="23"/>
  <c r="W19" i="23"/>
  <c r="V19" i="23"/>
  <c r="U19" i="23"/>
  <c r="T19" i="23"/>
  <c r="S19" i="23"/>
  <c r="R19" i="23"/>
  <c r="Q19" i="23"/>
  <c r="P19" i="23"/>
  <c r="W18" i="23"/>
  <c r="V18" i="23"/>
  <c r="U18" i="23"/>
  <c r="T18" i="23"/>
  <c r="S18" i="23"/>
  <c r="R18" i="23"/>
  <c r="Q18" i="23"/>
  <c r="P18" i="23"/>
  <c r="W17" i="23"/>
  <c r="V17" i="23"/>
  <c r="U17" i="23"/>
  <c r="T17" i="23"/>
  <c r="S17" i="23"/>
  <c r="R17" i="23"/>
  <c r="Q17" i="23"/>
  <c r="P17" i="23"/>
  <c r="W16" i="23"/>
  <c r="V16" i="23"/>
  <c r="U16" i="23"/>
  <c r="T16" i="23"/>
  <c r="S16" i="23"/>
  <c r="R16" i="23"/>
  <c r="Q16" i="23"/>
  <c r="P16" i="23"/>
  <c r="W15" i="23"/>
  <c r="V15" i="23"/>
  <c r="U15" i="23"/>
  <c r="T15" i="23"/>
  <c r="S15" i="23"/>
  <c r="R15" i="23"/>
  <c r="Q15" i="23"/>
  <c r="P15" i="23"/>
  <c r="H4" i="23"/>
  <c r="I4" i="23"/>
  <c r="J4" i="23"/>
  <c r="K4" i="23"/>
  <c r="L4" i="23"/>
  <c r="M4" i="23"/>
  <c r="W13" i="23"/>
  <c r="V13" i="23"/>
  <c r="U13" i="23"/>
  <c r="T13" i="23"/>
  <c r="S13" i="23"/>
  <c r="R13" i="23"/>
  <c r="Q13" i="23"/>
  <c r="W12" i="23"/>
  <c r="V12" i="23"/>
  <c r="U12" i="23"/>
  <c r="T12" i="23"/>
  <c r="S12" i="23"/>
  <c r="R12" i="23"/>
  <c r="Q12" i="23"/>
  <c r="M2" i="23"/>
  <c r="L2" i="23"/>
  <c r="K2" i="23"/>
  <c r="J2" i="23"/>
  <c r="I2" i="23"/>
  <c r="H2" i="23"/>
  <c r="G2" i="23"/>
  <c r="F2" i="22"/>
  <c r="G6" i="22"/>
  <c r="H6" i="22"/>
  <c r="I6" i="22"/>
  <c r="J6" i="22"/>
  <c r="K6" i="22"/>
  <c r="L6" i="22"/>
  <c r="M6" i="22"/>
  <c r="M31" i="22"/>
  <c r="L31" i="22"/>
  <c r="K31" i="22"/>
  <c r="J31" i="22"/>
  <c r="I31" i="22"/>
  <c r="H31" i="22"/>
  <c r="G31" i="22"/>
  <c r="F31" i="22"/>
  <c r="W22" i="22"/>
  <c r="V22" i="22"/>
  <c r="U22" i="22"/>
  <c r="T22" i="22"/>
  <c r="S22" i="22"/>
  <c r="R22" i="22"/>
  <c r="Q22" i="22"/>
  <c r="P22" i="22"/>
  <c r="W21" i="22"/>
  <c r="V21" i="22"/>
  <c r="U21" i="22"/>
  <c r="T21" i="22"/>
  <c r="S21" i="22"/>
  <c r="R21" i="22"/>
  <c r="Q21" i="22"/>
  <c r="P21" i="22"/>
  <c r="W20" i="22"/>
  <c r="V20" i="22"/>
  <c r="U20" i="22"/>
  <c r="T20" i="22"/>
  <c r="S20" i="22"/>
  <c r="R20" i="22"/>
  <c r="Q20" i="22"/>
  <c r="P20" i="22"/>
  <c r="W19" i="22"/>
  <c r="V19" i="22"/>
  <c r="U19" i="22"/>
  <c r="T19" i="22"/>
  <c r="S19" i="22"/>
  <c r="R19" i="22"/>
  <c r="Q19" i="22"/>
  <c r="P19" i="22"/>
  <c r="W18" i="22"/>
  <c r="V18" i="22"/>
  <c r="U18" i="22"/>
  <c r="T18" i="22"/>
  <c r="S18" i="22"/>
  <c r="R18" i="22"/>
  <c r="Q18" i="22"/>
  <c r="P18" i="22"/>
  <c r="W17" i="22"/>
  <c r="V17" i="22"/>
  <c r="U17" i="22"/>
  <c r="T17" i="22"/>
  <c r="S17" i="22"/>
  <c r="R17" i="22"/>
  <c r="Q17" i="22"/>
  <c r="P17" i="22"/>
  <c r="W16" i="22"/>
  <c r="V16" i="22"/>
  <c r="U16" i="22"/>
  <c r="T16" i="22"/>
  <c r="S16" i="22"/>
  <c r="R16" i="22"/>
  <c r="Q16" i="22"/>
  <c r="P16" i="22"/>
  <c r="W15" i="22"/>
  <c r="V15" i="22"/>
  <c r="U15" i="22"/>
  <c r="T15" i="22"/>
  <c r="S15" i="22"/>
  <c r="R15" i="22"/>
  <c r="Q15" i="22"/>
  <c r="P15" i="22"/>
  <c r="H4" i="22"/>
  <c r="I4" i="22"/>
  <c r="J4" i="22"/>
  <c r="K4" i="22"/>
  <c r="L4" i="22"/>
  <c r="M4" i="22"/>
  <c r="W13" i="22"/>
  <c r="V13" i="22"/>
  <c r="U13" i="22"/>
  <c r="T13" i="22"/>
  <c r="S13" i="22"/>
  <c r="R13" i="22"/>
  <c r="Q13" i="22"/>
  <c r="W12" i="22"/>
  <c r="V12" i="22"/>
  <c r="U12" i="22"/>
  <c r="T12" i="22"/>
  <c r="S12" i="22"/>
  <c r="R12" i="22"/>
  <c r="Q12" i="22"/>
  <c r="M2" i="22"/>
  <c r="L2" i="22"/>
  <c r="K2" i="22"/>
  <c r="J2" i="22"/>
  <c r="I2" i="22"/>
  <c r="H2" i="22"/>
  <c r="G2" i="22"/>
  <c r="F2" i="21"/>
  <c r="AE14" i="2"/>
  <c r="AF14" i="2"/>
  <c r="AE16" i="2"/>
  <c r="X14" i="2"/>
  <c r="Y14" i="2"/>
  <c r="Z14" i="2"/>
  <c r="AA14" i="2"/>
  <c r="AB14" i="2"/>
  <c r="AC14" i="2"/>
  <c r="AD14" i="2"/>
  <c r="X16" i="2"/>
  <c r="Q14" i="2"/>
  <c r="R14" i="2"/>
  <c r="S14" i="2"/>
  <c r="T14" i="2"/>
  <c r="U14" i="2"/>
  <c r="V14" i="2"/>
  <c r="W14" i="2"/>
  <c r="Q16" i="2"/>
  <c r="J14" i="2"/>
  <c r="K14" i="2"/>
  <c r="L14" i="2"/>
  <c r="M14" i="2"/>
  <c r="N14" i="2"/>
  <c r="O14" i="2"/>
  <c r="P14" i="2"/>
  <c r="J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AG8" i="2"/>
  <c r="AG9" i="2"/>
  <c r="AG10" i="2"/>
  <c r="AG11" i="2"/>
  <c r="AG12" i="2"/>
  <c r="AG13" i="2"/>
  <c r="AG14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R4" i="2"/>
  <c r="C4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G6" i="21"/>
  <c r="H6" i="21"/>
  <c r="AG13" i="18"/>
  <c r="AG12" i="18"/>
  <c r="AG11" i="18"/>
  <c r="AG10" i="18"/>
  <c r="AG9" i="18"/>
  <c r="AG8" i="18"/>
  <c r="M23" i="21"/>
  <c r="L23" i="21"/>
  <c r="K23" i="21"/>
  <c r="J23" i="21"/>
  <c r="I23" i="21"/>
  <c r="H23" i="21"/>
  <c r="G23" i="21"/>
  <c r="F23" i="21"/>
  <c r="W22" i="21"/>
  <c r="V22" i="21"/>
  <c r="U22" i="21"/>
  <c r="T22" i="21"/>
  <c r="S22" i="21"/>
  <c r="R22" i="21"/>
  <c r="Q22" i="21"/>
  <c r="P22" i="21"/>
  <c r="W21" i="21"/>
  <c r="V21" i="21"/>
  <c r="U21" i="21"/>
  <c r="T21" i="21"/>
  <c r="S21" i="21"/>
  <c r="R21" i="21"/>
  <c r="Q21" i="21"/>
  <c r="P21" i="21"/>
  <c r="W20" i="21"/>
  <c r="V20" i="21"/>
  <c r="U20" i="21"/>
  <c r="T20" i="21"/>
  <c r="S20" i="21"/>
  <c r="R20" i="21"/>
  <c r="Q20" i="21"/>
  <c r="P20" i="21"/>
  <c r="W19" i="21"/>
  <c r="V19" i="21"/>
  <c r="U19" i="21"/>
  <c r="T19" i="21"/>
  <c r="S19" i="21"/>
  <c r="R19" i="21"/>
  <c r="Q19" i="21"/>
  <c r="P19" i="21"/>
  <c r="W18" i="21"/>
  <c r="V18" i="21"/>
  <c r="U18" i="21"/>
  <c r="T18" i="21"/>
  <c r="S18" i="21"/>
  <c r="R18" i="21"/>
  <c r="Q18" i="21"/>
  <c r="P18" i="21"/>
  <c r="W17" i="21"/>
  <c r="V17" i="21"/>
  <c r="U17" i="21"/>
  <c r="T17" i="21"/>
  <c r="S17" i="21"/>
  <c r="R17" i="21"/>
  <c r="Q17" i="21"/>
  <c r="P17" i="21"/>
  <c r="W16" i="21"/>
  <c r="V16" i="21"/>
  <c r="U16" i="21"/>
  <c r="T16" i="21"/>
  <c r="S16" i="21"/>
  <c r="R16" i="21"/>
  <c r="Q16" i="21"/>
  <c r="P16" i="21"/>
  <c r="W15" i="21"/>
  <c r="V15" i="21"/>
  <c r="U15" i="21"/>
  <c r="T15" i="21"/>
  <c r="S15" i="21"/>
  <c r="R15" i="21"/>
  <c r="Q15" i="21"/>
  <c r="P15" i="21"/>
  <c r="H4" i="21"/>
  <c r="I4" i="21"/>
  <c r="J4" i="21"/>
  <c r="K4" i="21"/>
  <c r="L4" i="21"/>
  <c r="M4" i="21"/>
  <c r="W13" i="21"/>
  <c r="V13" i="21"/>
  <c r="U13" i="21"/>
  <c r="T13" i="21"/>
  <c r="S13" i="21"/>
  <c r="R13" i="21"/>
  <c r="Q13" i="21"/>
  <c r="W12" i="21"/>
  <c r="V12" i="21"/>
  <c r="U12" i="21"/>
  <c r="T12" i="21"/>
  <c r="S12" i="21"/>
  <c r="R12" i="21"/>
  <c r="Q12" i="21"/>
  <c r="M2" i="21"/>
  <c r="L2" i="21"/>
  <c r="K2" i="21"/>
  <c r="J2" i="21"/>
  <c r="I2" i="21"/>
  <c r="H2" i="21"/>
  <c r="G2" i="21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R4" i="18"/>
  <c r="C4" i="18"/>
  <c r="AE14" i="18"/>
  <c r="AF14" i="18"/>
  <c r="AE16" i="18"/>
  <c r="X14" i="18"/>
  <c r="Y14" i="18"/>
  <c r="Z14" i="18"/>
  <c r="AA14" i="18"/>
  <c r="AB14" i="18"/>
  <c r="AC14" i="18"/>
  <c r="AD14" i="18"/>
  <c r="X16" i="18"/>
  <c r="Q14" i="18"/>
  <c r="R14" i="18"/>
  <c r="S14" i="18"/>
  <c r="T14" i="18"/>
  <c r="U14" i="18"/>
  <c r="V14" i="18"/>
  <c r="W14" i="18"/>
  <c r="Q16" i="18"/>
  <c r="J14" i="18"/>
  <c r="K14" i="18"/>
  <c r="L14" i="18"/>
  <c r="M14" i="18"/>
  <c r="N14" i="18"/>
  <c r="O14" i="18"/>
  <c r="P14" i="18"/>
  <c r="J16" i="18"/>
  <c r="C14" i="18"/>
  <c r="D14" i="18"/>
  <c r="E14" i="18"/>
  <c r="F14" i="18"/>
  <c r="G14" i="18"/>
  <c r="H14" i="18"/>
  <c r="I14" i="18"/>
  <c r="C16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AG14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U5" i="18"/>
  <c r="V5" i="18"/>
  <c r="W5" i="18"/>
  <c r="X5" i="18"/>
  <c r="Y5" i="18"/>
  <c r="Z5" i="18"/>
  <c r="AA5" i="18"/>
  <c r="AB5" i="18"/>
  <c r="AC5" i="18"/>
  <c r="AD5" i="18"/>
  <c r="AE5" i="18"/>
  <c r="AF5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A6" i="14"/>
  <c r="A7" i="14"/>
  <c r="A8" i="14"/>
  <c r="A9" i="14"/>
  <c r="A10" i="14"/>
  <c r="A11" i="14"/>
  <c r="A12" i="14"/>
  <c r="A13" i="14"/>
</calcChain>
</file>

<file path=xl/comments1.xml><?xml version="1.0" encoding="utf-8"?>
<comments xmlns="http://schemas.openxmlformats.org/spreadsheetml/2006/main">
  <authors>
    <author>Joana Paulo Pardal</author>
  </authors>
  <commentList>
    <comment ref="B2" authorId="0">
      <text>
        <r>
          <rPr>
            <sz val="9"/>
            <color indexed="81"/>
            <rFont val="Arial"/>
          </rPr>
          <t>A prioritized list of high-level requirements.</t>
        </r>
      </text>
    </comment>
    <comment ref="B4" authorId="0">
      <text>
        <r>
          <rPr>
            <b/>
            <sz val="9"/>
            <color indexed="81"/>
            <rFont val="Arial"/>
          </rPr>
          <t xml:space="preserve">INVEST in stories: </t>
        </r>
        <r>
          <rPr>
            <sz val="9"/>
            <color indexed="81"/>
            <rFont val="Arial"/>
          </rPr>
          <t xml:space="preserve">
- Independent
- Negotiable
- Valuable
- Estimable
- Small
- Testable</t>
        </r>
      </text>
    </comment>
  </commentList>
</comments>
</file>

<file path=xl/comments2.xml><?xml version="1.0" encoding="utf-8"?>
<comments xmlns="http://schemas.openxmlformats.org/spreadsheetml/2006/main">
  <authors>
    <author>Joana Paulo Pardal</author>
  </authors>
  <commentList>
    <comment ref="C3" authorId="0">
      <text>
        <r>
          <rPr>
            <b/>
            <sz val="9"/>
            <color indexed="81"/>
            <rFont val="Arial"/>
          </rPr>
          <t xml:space="preserve">SMART Tasks:
</t>
        </r>
        <r>
          <rPr>
            <sz val="9"/>
            <color indexed="81"/>
            <rFont val="Arial"/>
          </rPr>
          <t>- Specific
- Measurable
- Achievable
- Relevant
- Time-Boxed</t>
        </r>
      </text>
    </comment>
  </commentList>
</comments>
</file>

<file path=xl/comments3.xml><?xml version="1.0" encoding="utf-8"?>
<comments xmlns="http://schemas.openxmlformats.org/spreadsheetml/2006/main">
  <authors>
    <author>Joana Paulo Pardal</author>
  </authors>
  <commentList>
    <comment ref="C3" authorId="0">
      <text>
        <r>
          <rPr>
            <b/>
            <sz val="9"/>
            <color indexed="81"/>
            <rFont val="Arial"/>
          </rPr>
          <t xml:space="preserve">SMART Tasks:
</t>
        </r>
        <r>
          <rPr>
            <sz val="9"/>
            <color indexed="81"/>
            <rFont val="Arial"/>
          </rPr>
          <t>- Specific
- Measurable
- Achievable
- Relevant
- Time-Boxed</t>
        </r>
      </text>
    </comment>
  </commentList>
</comments>
</file>

<file path=xl/comments4.xml><?xml version="1.0" encoding="utf-8"?>
<comments xmlns="http://schemas.openxmlformats.org/spreadsheetml/2006/main">
  <authors>
    <author>Joana Paulo Pardal</author>
  </authors>
  <commentList>
    <comment ref="C3" authorId="0">
      <text>
        <r>
          <rPr>
            <b/>
            <sz val="9"/>
            <color indexed="81"/>
            <rFont val="Arial"/>
          </rPr>
          <t xml:space="preserve">SMART Tasks:
</t>
        </r>
        <r>
          <rPr>
            <sz val="9"/>
            <color indexed="81"/>
            <rFont val="Arial"/>
          </rPr>
          <t>- Specific
- Measurable
- Achievable
- Relevant
- Time-Boxed</t>
        </r>
      </text>
    </comment>
  </commentList>
</comments>
</file>

<file path=xl/comments5.xml><?xml version="1.0" encoding="utf-8"?>
<comments xmlns="http://schemas.openxmlformats.org/spreadsheetml/2006/main">
  <authors>
    <author>Joana Paulo Pardal</author>
  </authors>
  <commentList>
    <comment ref="C3" authorId="0">
      <text>
        <r>
          <rPr>
            <b/>
            <sz val="9"/>
            <color indexed="81"/>
            <rFont val="Arial"/>
          </rPr>
          <t xml:space="preserve">SMART Tasks:
</t>
        </r>
        <r>
          <rPr>
            <sz val="9"/>
            <color indexed="81"/>
            <rFont val="Arial"/>
          </rPr>
          <t>- Specific
- Measurable
- Achievable
- Relevant
- Time-Boxed</t>
        </r>
      </text>
    </comment>
  </commentList>
</comments>
</file>

<file path=xl/comments6.xml><?xml version="1.0" encoding="utf-8"?>
<comments xmlns="http://schemas.openxmlformats.org/spreadsheetml/2006/main">
  <authors>
    <author>Joana Paulo Pardal</author>
  </authors>
  <commentList>
    <comment ref="C3" authorId="0">
      <text>
        <r>
          <rPr>
            <b/>
            <sz val="9"/>
            <color indexed="81"/>
            <rFont val="Arial"/>
          </rPr>
          <t xml:space="preserve">SMART Tasks:
</t>
        </r>
        <r>
          <rPr>
            <sz val="9"/>
            <color indexed="81"/>
            <rFont val="Arial"/>
          </rPr>
          <t>- Specific
- Measurable
- Achievable
- Relevant
- Time-Boxed</t>
        </r>
      </text>
    </comment>
  </commentList>
</comments>
</file>

<file path=xl/sharedStrings.xml><?xml version="1.0" encoding="utf-8"?>
<sst xmlns="http://schemas.openxmlformats.org/spreadsheetml/2006/main" count="434" uniqueCount="187">
  <si>
    <t>Fibonnaci</t>
  </si>
  <si>
    <t>∞</t>
  </si>
  <si>
    <t>Status</t>
  </si>
  <si>
    <t>Planned</t>
  </si>
  <si>
    <t>Ongoing</t>
  </si>
  <si>
    <t>Dropped</t>
  </si>
  <si>
    <t>Blocked</t>
  </si>
  <si>
    <t>Done!</t>
  </si>
  <si>
    <t>Person</t>
  </si>
  <si>
    <t>DONE</t>
  </si>
  <si>
    <t>weekday</t>
  </si>
  <si>
    <t>month</t>
  </si>
  <si>
    <t>day</t>
  </si>
  <si>
    <t>DROPPED</t>
  </si>
  <si>
    <t>Stories</t>
  </si>
  <si>
    <t>Sprint #1</t>
  </si>
  <si>
    <t>Sprint #5</t>
  </si>
  <si>
    <t>Sprint #2</t>
  </si>
  <si>
    <t>Sprint #3</t>
  </si>
  <si>
    <t>Sprint #4</t>
  </si>
  <si>
    <t>Resource</t>
  </si>
  <si>
    <t>Total per Day</t>
  </si>
  <si>
    <t>Until the end of the Sprint</t>
  </si>
  <si>
    <t>Total per Sprint</t>
  </si>
  <si>
    <t>Total per Resource</t>
  </si>
  <si>
    <t>Story</t>
  </si>
  <si>
    <t>Task</t>
  </si>
  <si>
    <t>Who</t>
  </si>
  <si>
    <t>Time to finish task (person/hour)</t>
  </si>
  <si>
    <t>Ideal Execution</t>
  </si>
  <si>
    <t>Category</t>
  </si>
  <si>
    <t>Domain</t>
  </si>
  <si>
    <t>Service</t>
  </si>
  <si>
    <t>Presentation</t>
  </si>
  <si>
    <t>Testing</t>
  </si>
  <si>
    <t>Estimate</t>
  </si>
  <si>
    <t>Ideal</t>
  </si>
  <si>
    <t>Real</t>
  </si>
  <si>
    <t>Points</t>
  </si>
  <si>
    <t>Bug-Fix</t>
  </si>
  <si>
    <t>Distribution</t>
  </si>
  <si>
    <t>Availability Estimate</t>
  </si>
  <si>
    <t>Actual Availability</t>
  </si>
  <si>
    <t>NOT DONE</t>
  </si>
  <si>
    <t>IN PROGRESS...</t>
  </si>
  <si>
    <t>Name</t>
  </si>
  <si>
    <t>Description</t>
  </si>
  <si>
    <t>STORIES</t>
  </si>
  <si>
    <t>State</t>
  </si>
  <si>
    <t>Product BackLog</t>
  </si>
  <si>
    <t>Loff</t>
  </si>
  <si>
    <t>Viteche</t>
  </si>
  <si>
    <t>Alex</t>
  </si>
  <si>
    <t>Edgar</t>
  </si>
  <si>
    <t>Hugo</t>
  </si>
  <si>
    <t>Tiago</t>
  </si>
  <si>
    <t>As a &lt;user type&gt; I want to &lt;do some action&gt; so that &lt;desired result&gt;</t>
  </si>
  <si>
    <r>
      <t xml:space="preserve">As a </t>
    </r>
    <r>
      <rPr>
        <b/>
        <sz val="10"/>
        <rFont val="Arial"/>
        <family val="2"/>
      </rPr>
      <t>mobile user</t>
    </r>
    <r>
      <rPr>
        <sz val="10"/>
        <rFont val="Arial"/>
      </rPr>
      <t xml:space="preserve"> I want to </t>
    </r>
    <r>
      <rPr>
        <b/>
        <sz val="10"/>
        <rFont val="Arial"/>
        <family val="2"/>
      </rPr>
      <t>get the last communication</t>
    </r>
    <r>
      <rPr>
        <sz val="10"/>
        <rFont val="Arial"/>
      </rPr>
      <t xml:space="preserve"> </t>
    </r>
    <r>
      <rPr>
        <b/>
        <sz val="10"/>
        <rFont val="Arial"/>
        <family val="2"/>
      </rPr>
      <t>data</t>
    </r>
    <r>
      <rPr>
        <sz val="10"/>
        <rFont val="Arial"/>
      </rPr>
      <t xml:space="preserve"> so that</t>
    </r>
    <r>
      <rPr>
        <b/>
        <sz val="10"/>
        <rFont val="Arial"/>
        <family val="2"/>
      </rPr>
      <t xml:space="preserve"> I know who and how I contacted, and how much I spent and the length of the communication. </t>
    </r>
  </si>
  <si>
    <r>
      <t xml:space="preserve">As a </t>
    </r>
    <r>
      <rPr>
        <b/>
        <sz val="10"/>
        <rFont val="Arial"/>
        <family val="2"/>
      </rPr>
      <t>mobile user</t>
    </r>
    <r>
      <rPr>
        <sz val="10"/>
        <rFont val="Arial"/>
      </rPr>
      <t xml:space="preserve"> I want to </t>
    </r>
    <r>
      <rPr>
        <b/>
        <sz val="10"/>
        <rFont val="Arial"/>
        <family val="2"/>
      </rPr>
      <t>make voice calls</t>
    </r>
    <r>
      <rPr>
        <sz val="10"/>
        <rFont val="Arial"/>
      </rPr>
      <t xml:space="preserve"> so that </t>
    </r>
    <r>
      <rPr>
        <b/>
        <sz val="10"/>
        <rFont val="Arial"/>
        <family val="2"/>
      </rPr>
      <t>can communicate with another mobile user.</t>
    </r>
  </si>
  <si>
    <r>
      <t xml:space="preserve">As a </t>
    </r>
    <r>
      <rPr>
        <b/>
        <sz val="10"/>
        <rFont val="Arial"/>
        <family val="2"/>
      </rPr>
      <t>mobile user</t>
    </r>
    <r>
      <rPr>
        <sz val="10"/>
        <rFont val="Arial"/>
      </rPr>
      <t xml:space="preserve"> I want to</t>
    </r>
    <r>
      <rPr>
        <b/>
        <sz val="10"/>
        <rFont val="Arial"/>
        <family val="2"/>
      </rPr>
      <t xml:space="preserve"> have a functional interface</t>
    </r>
    <r>
      <rPr>
        <sz val="10"/>
        <rFont val="Arial"/>
      </rPr>
      <t xml:space="preserve"> so that </t>
    </r>
    <r>
      <rPr>
        <b/>
        <sz val="10"/>
        <rFont val="Arial"/>
        <family val="2"/>
      </rPr>
      <t>I can easily use my mobile phone.</t>
    </r>
  </si>
  <si>
    <r>
      <t xml:space="preserve">As a </t>
    </r>
    <r>
      <rPr>
        <b/>
        <sz val="10"/>
        <rFont val="Arial"/>
        <family val="2"/>
      </rPr>
      <t>mobile user</t>
    </r>
    <r>
      <rPr>
        <sz val="10"/>
        <rFont val="Arial"/>
      </rPr>
      <t xml:space="preserve"> I want to</t>
    </r>
    <r>
      <rPr>
        <b/>
        <sz val="10"/>
        <rFont val="Arial"/>
        <family val="2"/>
      </rPr>
      <t xml:space="preserve"> receive a balance bonus</t>
    </r>
    <r>
      <rPr>
        <sz val="10"/>
        <rFont val="Arial"/>
      </rPr>
      <t xml:space="preserve"> so that </t>
    </r>
    <r>
      <rPr>
        <b/>
        <sz val="10"/>
        <rFont val="Arial"/>
        <family val="2"/>
      </rPr>
      <t>I can have more balance to spent.</t>
    </r>
  </si>
  <si>
    <t xml:space="preserve">STORY # 03:
Balance Bonus
</t>
  </si>
  <si>
    <t>STORY # 03 - TASK # 01: Update the increase balance function.</t>
  </si>
  <si>
    <t>STORY # 03 - TASK # 05: Add the bonus tax to the operator plan.</t>
  </si>
  <si>
    <t>STORY # 03 - TASK # 15: Update the operator constructor.</t>
  </si>
  <si>
    <t>STORY # 02 - TASK # 10: Add a new command, service and DTO's.</t>
  </si>
  <si>
    <t>STORY # 02 - TASK # 20: Update the create operator command, service and DTO's.</t>
  </si>
  <si>
    <t>STORY # 04:
Update Interface</t>
  </si>
  <si>
    <t>STORY # 04 - TASK # 05: Add: Button and Popup for Last Comm. Information.</t>
  </si>
  <si>
    <t>STORY # 04 - TASK # 10: Debug interface.</t>
  </si>
  <si>
    <t>STORY # 04 - TASK # 01: Add: Two Textbox and Two Buttons to make voice calls.</t>
  </si>
  <si>
    <t>Alex - Alex</t>
  </si>
  <si>
    <t>Alex - Edgar</t>
  </si>
  <si>
    <t>Alex - Hugo</t>
  </si>
  <si>
    <t>Alex - Loff</t>
  </si>
  <si>
    <t>Alex - Tiago</t>
  </si>
  <si>
    <t>Alex - Viteche</t>
  </si>
  <si>
    <t>Edgar - Alex</t>
  </si>
  <si>
    <t>Edgar - Edgar</t>
  </si>
  <si>
    <t>Edgar - Hugo</t>
  </si>
  <si>
    <t>Edgar - Loff</t>
  </si>
  <si>
    <t>Edgar - Tiago</t>
  </si>
  <si>
    <t>Edgar - Viteche</t>
  </si>
  <si>
    <t>Hugo - Alex</t>
  </si>
  <si>
    <t>Hugo - Edgar</t>
  </si>
  <si>
    <t>Hugo - Hugo</t>
  </si>
  <si>
    <t>Hugo - Loff</t>
  </si>
  <si>
    <t>Hugo - Tiago</t>
  </si>
  <si>
    <t>Hugo - Viteche</t>
  </si>
  <si>
    <t>Loff - Alex</t>
  </si>
  <si>
    <t>Loff - Edgar</t>
  </si>
  <si>
    <t>Loff - Hugo</t>
  </si>
  <si>
    <t>Loff - Loff</t>
  </si>
  <si>
    <t>Loff - Tiago</t>
  </si>
  <si>
    <t>Loff - Viteche</t>
  </si>
  <si>
    <t>Tiago - Alex</t>
  </si>
  <si>
    <t>Tiago - Edgar</t>
  </si>
  <si>
    <t>Tiago - Hugo</t>
  </si>
  <si>
    <t>Tiago - Loff</t>
  </si>
  <si>
    <t>Tiago - Tiago</t>
  </si>
  <si>
    <t>Tiago - Viteche</t>
  </si>
  <si>
    <t>Viteche - Alex</t>
  </si>
  <si>
    <t>Viteche - Edgar</t>
  </si>
  <si>
    <t>Viteche - Hugo</t>
  </si>
  <si>
    <t>Viteche - Loff</t>
  </si>
  <si>
    <t>Viteche - Tiago</t>
  </si>
  <si>
    <t>Viteche - Viteche</t>
  </si>
  <si>
    <t>STORY # 02:
Get Last Com. Data</t>
  </si>
  <si>
    <t>STORY # 01:
Make Voice Calls</t>
  </si>
  <si>
    <r>
      <t xml:space="preserve">As a </t>
    </r>
    <r>
      <rPr>
        <b/>
        <sz val="10"/>
        <rFont val="Arial"/>
        <family val="2"/>
      </rPr>
      <t>operator</t>
    </r>
    <r>
      <rPr>
        <sz val="10"/>
        <rFont val="Arial"/>
      </rPr>
      <t xml:space="preserve"> I want to </t>
    </r>
    <r>
      <rPr>
        <b/>
        <sz val="10"/>
        <rFont val="Arial"/>
        <family val="2"/>
      </rPr>
      <t xml:space="preserve">make secure transactions </t>
    </r>
    <r>
      <rPr>
        <sz val="10"/>
        <rFont val="Arial"/>
      </rPr>
      <t xml:space="preserve">so that </t>
    </r>
    <r>
      <rPr>
        <b/>
        <sz val="10"/>
        <rFont val="Arial"/>
        <family val="2"/>
      </rPr>
      <t>can be protected from dangerous events.</t>
    </r>
  </si>
  <si>
    <r>
      <t xml:space="preserve">As a </t>
    </r>
    <r>
      <rPr>
        <b/>
        <sz val="10"/>
        <rFont val="Arial"/>
        <family val="2"/>
      </rPr>
      <t>operator</t>
    </r>
    <r>
      <rPr>
        <sz val="10"/>
        <rFont val="Arial"/>
      </rPr>
      <t xml:space="preserve"> I want to </t>
    </r>
    <r>
      <rPr>
        <b/>
        <sz val="10"/>
        <rFont val="Arial"/>
        <family val="2"/>
      </rPr>
      <t>do faultless communications</t>
    </r>
    <r>
      <rPr>
        <sz val="10"/>
        <rFont val="Arial"/>
      </rPr>
      <t xml:space="preserve"> so that </t>
    </r>
    <r>
      <rPr>
        <b/>
        <sz val="10"/>
        <rFont val="Arial"/>
        <family val="2"/>
      </rPr>
      <t>I can</t>
    </r>
    <r>
      <rPr>
        <sz val="10"/>
        <rFont val="Arial"/>
      </rPr>
      <t xml:space="preserve"> </t>
    </r>
    <r>
      <rPr>
        <b/>
        <sz val="10"/>
        <rFont val="Arial"/>
        <family val="2"/>
      </rPr>
      <t>continue providing my service.</t>
    </r>
  </si>
  <si>
    <r>
      <t xml:space="preserve">As a </t>
    </r>
    <r>
      <rPr>
        <b/>
        <sz val="10"/>
        <rFont val="Arial"/>
        <family val="2"/>
      </rPr>
      <t xml:space="preserve">operator </t>
    </r>
    <r>
      <rPr>
        <sz val="10"/>
        <rFont val="Arial"/>
      </rPr>
      <t xml:space="preserve">I want to </t>
    </r>
    <r>
      <rPr>
        <b/>
        <sz val="10"/>
        <rFont val="Arial"/>
        <family val="2"/>
      </rPr>
      <t>have a distributed system</t>
    </r>
    <r>
      <rPr>
        <sz val="10"/>
        <rFont val="Arial"/>
      </rPr>
      <t xml:space="preserve"> so that </t>
    </r>
    <r>
      <rPr>
        <b/>
        <sz val="10"/>
        <rFont val="Arial"/>
        <family val="2"/>
      </rPr>
      <t>I can avoid centralized faults and have scalable system.</t>
    </r>
  </si>
  <si>
    <t>STORY # 05:
Fix bugs from release_3</t>
  </si>
  <si>
    <t>STORY # 01 - TASK # 10: Return phones to previous states. (Ending)</t>
  </si>
  <si>
    <t>STORY # 01 - TASK # 01: Check requirements to make a voice call. (Before)</t>
  </si>
  <si>
    <t>STORY # 05: Update WSDL to new DTO's and Services.</t>
  </si>
  <si>
    <t>STORY # 05: Update Application Server WebService.</t>
  </si>
  <si>
    <t>STORY # 05: Fix tax functions.</t>
  </si>
  <si>
    <t>STORY # 01 - TASK # 05: Update phones states to busy. (Starting)</t>
  </si>
  <si>
    <t>STORY # 02 - TASK # 20: Create two new services. Process call in the source and on destination.</t>
  </si>
  <si>
    <t>STORY # 02 - TASK # 02: Function to get last comm. made by index.</t>
  </si>
  <si>
    <t>STORY # 02 - TASK # 01: Update others comm. commands to store the comm. in the new variable.</t>
  </si>
  <si>
    <t>STORY # 02 - TASK # 05: Create new function to get last communication made by variable.</t>
  </si>
  <si>
    <r>
      <t xml:space="preserve">Create a prototype based on phonebook to implements </t>
    </r>
    <r>
      <rPr>
        <b/>
        <sz val="10"/>
        <rFont val="Arial"/>
        <family val="2"/>
      </rPr>
      <t>Distribute System</t>
    </r>
    <r>
      <rPr>
        <sz val="10"/>
        <rFont val="Arial"/>
      </rPr>
      <t xml:space="preserve"> and </t>
    </r>
    <r>
      <rPr>
        <b/>
        <sz val="10"/>
        <rFont val="Arial"/>
        <family val="2"/>
      </rPr>
      <t>Fault Tolerance</t>
    </r>
    <r>
      <rPr>
        <sz val="10"/>
        <rFont val="Arial"/>
      </rPr>
      <t>.</t>
    </r>
  </si>
  <si>
    <t>STORY # 09 - TASK # 01: Registry replicas in jUDDI.</t>
  </si>
  <si>
    <t>STORY # 09 - TASK # 05: Load replicas from jUDDI.</t>
  </si>
  <si>
    <t xml:space="preserve">STORY # 09 - TASK # 10: Exchange versions between replicas. </t>
  </si>
  <si>
    <t>STORY # 09 - TASK # 15: Build a FrontEnd class to handle comm. to replicas.</t>
  </si>
  <si>
    <t>STORY # 06 - TASK # 01: Study secure transactions methods.</t>
  </si>
  <si>
    <t>STORY # 06:
Secure Transactions</t>
  </si>
  <si>
    <t>STORY # 09: Prototyping</t>
  </si>
  <si>
    <t>STORY # 07 - TASK # 01: Study replication methods and UDDI registry.</t>
  </si>
  <si>
    <t>STORY # 08 - TASK # 01: Study bizantine fault tolerance methods.</t>
  </si>
  <si>
    <t>STORY # 06 - TASK # 10: Create a new Certificate Authority to manager digital certificates.</t>
  </si>
  <si>
    <t>STORY # 02 - TASK # 15: Create a new command to make a Voice Call between two phones.</t>
  </si>
  <si>
    <t>STORY # 07: Distribute System</t>
  </si>
  <si>
    <t>STORY # 08: Fault Tolerance</t>
  </si>
  <si>
    <t>STORY # 15:
Make and test Tests</t>
  </si>
  <si>
    <t>STORY # 10 - TASK # 15: Tests for Balance Bonus.</t>
  </si>
  <si>
    <t>STORY # 10 - TASK # 25: Test gwt interface for the new services.</t>
  </si>
  <si>
    <t>STORY # 10- TASK # 10: Tests for Get Last Comm.</t>
  </si>
  <si>
    <t>STORY # 10 - TASK # 20: Tests for make voice calls.</t>
  </si>
  <si>
    <t>STORY # 07:
Distribute System</t>
  </si>
  <si>
    <t>STORY # 08:
Fault Tolerance</t>
  </si>
  <si>
    <t>STORY # 09:
Prototyping</t>
  </si>
  <si>
    <t>STORY # 09 - TASK # 20: Implements Quorum protocol.</t>
  </si>
  <si>
    <t>STORY # 06 - TASK # 20: Saves digital certificates.</t>
  </si>
  <si>
    <t>STORY # 06 - TASK # 15: Registry the CA in the jUDDI.</t>
  </si>
  <si>
    <t>STORY # 08 - TASK # 10: Build a FrontEnd class based on prototype.</t>
  </si>
  <si>
    <t>STORY # 08 - TASK # 05: Implements Quorum protocol based on prototype.</t>
  </si>
  <si>
    <t>STORY # 07 - TASK # 05: Implements jUDDI registry and load methods based on protoype.</t>
  </si>
  <si>
    <t>STORY # 07 - TASK # 10: Update WSDL and DTOs based on protoype.</t>
  </si>
  <si>
    <t>STORY # 06 - TASK # 25: CA generates keys.</t>
  </si>
  <si>
    <t xml:space="preserve">Fix all bugs identified on RELEASE_3 </t>
  </si>
  <si>
    <t>STORY # 01: Make Voice Calls</t>
  </si>
  <si>
    <t>STORY # 02: Get Last Com. Data</t>
  </si>
  <si>
    <t>STORY # 03: Balance Bonus</t>
  </si>
  <si>
    <t>STORY # 04: Update Interface</t>
  </si>
  <si>
    <t>STORY # 05: Fix Bugs from Release_3</t>
  </si>
  <si>
    <t>STORY # 06: Secure Transactions</t>
  </si>
  <si>
    <t>STORY # 15: Tests</t>
  </si>
  <si>
    <r>
      <t xml:space="preserve">As a </t>
    </r>
    <r>
      <rPr>
        <b/>
        <sz val="10"/>
        <rFont val="Arial"/>
        <family val="2"/>
      </rPr>
      <t>mobile user</t>
    </r>
    <r>
      <rPr>
        <sz val="10"/>
        <rFont val="Arial"/>
      </rPr>
      <t xml:space="preserve"> I want to </t>
    </r>
    <r>
      <rPr>
        <b/>
        <sz val="10"/>
        <rFont val="Arial"/>
        <family val="2"/>
      </rPr>
      <t xml:space="preserve">have all my possible actions tested previously </t>
    </r>
    <r>
      <rPr>
        <sz val="10"/>
        <rFont val="Arial"/>
      </rPr>
      <t xml:space="preserve">so that </t>
    </r>
    <r>
      <rPr>
        <b/>
        <sz val="10"/>
        <rFont val="Arial"/>
        <family val="2"/>
      </rPr>
      <t>dont encounter any obvious error.</t>
    </r>
  </si>
  <si>
    <t>Scrum Master</t>
  </si>
  <si>
    <t>STORY # 09 - TASK # 25: Implements Write services.</t>
  </si>
  <si>
    <t>STORY # 09 - TASK # 30: Implements Read services.</t>
  </si>
  <si>
    <t>STORY # 06 - TASK # 05: Use a cipher algorithm on WebService Handlers.</t>
  </si>
  <si>
    <t>STORY # 07 - TASK # 15: Implements Write services based on prototype.</t>
  </si>
  <si>
    <t>STORY # 07 - TASK # 20:  Implements Read services based on prototype.</t>
  </si>
  <si>
    <t>STORY # 09 - TASK # 35: Optimize services code.</t>
  </si>
  <si>
    <t>STORY # 09 - TASK # 40: Support and Transfer knowledge to implementation team.</t>
  </si>
  <si>
    <t>STORY #06 - TASK # 06: Handle exceptions in CA side.</t>
  </si>
  <si>
    <t>STORY #06 - TASK # 07: Prototyping Server and Client side Handlers.</t>
  </si>
  <si>
    <t>STORY #06 - TASK #08: Implementing Handlers based on prototype.</t>
  </si>
  <si>
    <t>STORY #06 - TASK #09: Attach Certificates to SOAP Messages in Handlers</t>
  </si>
  <si>
    <t xml:space="preserve">STORY #06 - TASK #10: Invoke Certificate Authority </t>
  </si>
  <si>
    <t>STORY #06 - TASK #11: Implement Handler on CA side.</t>
  </si>
  <si>
    <t>STORY # 07 - TASK # 25: Implements Remote Exception's based on prototype.</t>
  </si>
  <si>
    <t>STORY # 07 - TASK # 26: Correcting remote Voice Call's</t>
  </si>
  <si>
    <t>STORY # 09 - TASK # 45: Organize config files in new folder.</t>
  </si>
  <si>
    <t>STORY # 09 - TASK # 50: Configure and use a logger in the project.</t>
  </si>
  <si>
    <t>STORY #06 - TASK #12: GenerateKeys while Server is UP</t>
  </si>
  <si>
    <t>STORY #06 - TASK#13: Bug Fixes</t>
  </si>
  <si>
    <t>STORY # 10 - TASK # 35: Test get balance and phone lists.</t>
  </si>
  <si>
    <t>STORY # 10 - TASK # 40: Test canceling the phone.</t>
  </si>
  <si>
    <t>STORY # 10 - TASK # 45: Test registering the phone.</t>
  </si>
  <si>
    <t>STORY # 10 - TASK # 30: Test Start and End voice call and states.</t>
  </si>
  <si>
    <t>STORY # 10 - TASK # 50: JMOCK: Test distributed protocol with tests.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</si>
</sst>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[$-409]mmm\-yy;@"/>
    <numFmt numFmtId="166" formatCode="mmm\-dd"/>
    <numFmt numFmtId="167" formatCode="dd"/>
    <numFmt numFmtId="168" formatCode="mmmm"/>
    <numFmt numFmtId="169" formatCode="mmm\ dd"/>
  </numFmts>
  <fonts count="35" x14ac:knownFonts="1">
    <font>
      <sz val="10"/>
      <name val="Arial"/>
    </font>
    <font>
      <b/>
      <sz val="8"/>
      <name val="Arial"/>
      <family val="2"/>
    </font>
    <font>
      <sz val="8"/>
      <name val="Arial"/>
    </font>
    <font>
      <sz val="10"/>
      <name val="Arial"/>
    </font>
    <font>
      <sz val="11"/>
      <name val="Arial"/>
    </font>
    <font>
      <sz val="12"/>
      <name val="Arial"/>
    </font>
    <font>
      <b/>
      <sz val="11"/>
      <name val="Arial"/>
      <family val="2"/>
    </font>
    <font>
      <sz val="9"/>
      <color indexed="81"/>
      <name val="Arial"/>
    </font>
    <font>
      <b/>
      <sz val="9"/>
      <color indexed="81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22"/>
      <name val="Arial"/>
    </font>
    <font>
      <b/>
      <sz val="20"/>
      <name val="Arial"/>
      <family val="2"/>
    </font>
    <font>
      <i/>
      <sz val="11"/>
      <name val="Arial"/>
    </font>
    <font>
      <b/>
      <sz val="14"/>
      <name val="Arial"/>
      <family val="2"/>
    </font>
    <font>
      <sz val="16"/>
      <name val="Arial"/>
    </font>
    <font>
      <sz val="22"/>
      <name val="Arial"/>
    </font>
    <font>
      <sz val="12"/>
      <name val="Calibri"/>
      <scheme val="minor"/>
    </font>
    <font>
      <b/>
      <sz val="12"/>
      <name val="Calibri"/>
      <scheme val="minor"/>
    </font>
    <font>
      <b/>
      <sz val="10"/>
      <color rgb="FFFF0000"/>
      <name val="Arial"/>
    </font>
    <font>
      <sz val="9"/>
      <color theme="1" tint="0.34998626667073579"/>
      <name val="Arial"/>
    </font>
    <font>
      <b/>
      <sz val="9"/>
      <color theme="1" tint="0.34998626667073579"/>
      <name val="Arial"/>
    </font>
    <font>
      <sz val="6"/>
      <color theme="1" tint="0.499984740745262"/>
      <name val="Arial"/>
    </font>
    <font>
      <b/>
      <sz val="8"/>
      <color theme="1" tint="0.34998626667073579"/>
      <name val="Arial"/>
    </font>
    <font>
      <b/>
      <sz val="22"/>
      <color theme="1"/>
      <name val="Arial"/>
    </font>
    <font>
      <sz val="14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u/>
      <sz val="11"/>
      <color rgb="FF000000"/>
      <name val="Calibri"/>
    </font>
    <font>
      <b/>
      <u/>
      <sz val="11"/>
      <name val="Calibri"/>
    </font>
    <font>
      <sz val="11"/>
      <name val="Calibri"/>
    </font>
    <font>
      <b/>
      <sz val="11"/>
      <name val="Calibri"/>
    </font>
    <font>
      <b/>
      <u/>
      <sz val="10"/>
      <name val="Calibri"/>
    </font>
    <font>
      <b/>
      <sz val="10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C8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F37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C0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</fills>
  <borders count="13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</borders>
  <cellStyleXfs count="411">
    <xf numFmtId="0" fontId="0" fillId="0" borderId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350">
    <xf numFmtId="0" fontId="0" fillId="0" borderId="0" xfId="0"/>
    <xf numFmtId="0" fontId="4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1" xfId="0" applyBorder="1"/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right" vertical="center"/>
    </xf>
    <xf numFmtId="0" fontId="10" fillId="0" borderId="27" xfId="0" applyFont="1" applyBorder="1" applyAlignment="1">
      <alignment horizontal="right" vertical="center"/>
    </xf>
    <xf numFmtId="0" fontId="10" fillId="0" borderId="28" xfId="0" applyFont="1" applyBorder="1" applyAlignment="1">
      <alignment horizontal="right" vertical="center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166" fontId="0" fillId="3" borderId="29" xfId="0" applyNumberFormat="1" applyFont="1" applyFill="1" applyBorder="1" applyAlignment="1">
      <alignment horizontal="center" vertical="center" textRotation="90"/>
    </xf>
    <xf numFmtId="166" fontId="0" fillId="3" borderId="30" xfId="0" applyNumberFormat="1" applyFont="1" applyFill="1" applyBorder="1" applyAlignment="1">
      <alignment horizontal="center" vertical="center" textRotation="90"/>
    </xf>
    <xf numFmtId="166" fontId="0" fillId="3" borderId="31" xfId="0" applyNumberFormat="1" applyFont="1" applyFill="1" applyBorder="1" applyAlignment="1">
      <alignment horizontal="center" vertical="center" textRotation="90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5" fontId="10" fillId="3" borderId="38" xfId="0" applyNumberFormat="1" applyFont="1" applyFill="1" applyBorder="1" applyAlignment="1" applyProtection="1">
      <alignment horizontal="center" vertical="center" textRotation="90" wrapText="1"/>
    </xf>
    <xf numFmtId="0" fontId="4" fillId="3" borderId="39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4" fillId="3" borderId="41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20" fillId="4" borderId="0" xfId="0" applyFont="1" applyFill="1" applyAlignment="1" applyProtection="1">
      <alignment horizontal="center" vertical="center" wrapText="1"/>
      <protection locked="0"/>
    </xf>
    <xf numFmtId="0" fontId="5" fillId="4" borderId="0" xfId="0" applyFont="1" applyFill="1" applyAlignment="1" applyProtection="1">
      <alignment horizontal="center" vertical="center"/>
      <protection locked="0"/>
    </xf>
    <xf numFmtId="164" fontId="9" fillId="3" borderId="42" xfId="0" applyNumberFormat="1" applyFont="1" applyFill="1" applyBorder="1" applyAlignment="1" applyProtection="1">
      <alignment horizontal="center" vertical="center" wrapText="1"/>
    </xf>
    <xf numFmtId="0" fontId="9" fillId="3" borderId="43" xfId="0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44" xfId="0" applyFont="1" applyFill="1" applyBorder="1" applyAlignment="1" applyProtection="1">
      <alignment horizontal="center" vertical="center" wrapText="1"/>
      <protection locked="0"/>
    </xf>
    <xf numFmtId="0" fontId="9" fillId="2" borderId="45" xfId="0" applyFont="1" applyFill="1" applyBorder="1" applyAlignment="1" applyProtection="1">
      <alignment horizontal="center" vertical="center" wrapText="1"/>
      <protection locked="0"/>
    </xf>
    <xf numFmtId="0" fontId="5" fillId="0" borderId="46" xfId="0" applyFont="1" applyBorder="1" applyAlignment="1" applyProtection="1">
      <alignment horizontal="center" vertical="center"/>
      <protection locked="0"/>
    </xf>
    <xf numFmtId="0" fontId="5" fillId="0" borderId="47" xfId="0" applyFont="1" applyBorder="1" applyAlignment="1" applyProtection="1">
      <alignment horizontal="center" vertical="center"/>
      <protection locked="0"/>
    </xf>
    <xf numFmtId="0" fontId="5" fillId="0" borderId="48" xfId="0" applyFont="1" applyBorder="1" applyAlignment="1" applyProtection="1">
      <alignment horizontal="center" vertical="center"/>
      <protection locked="0"/>
    </xf>
    <xf numFmtId="0" fontId="5" fillId="0" borderId="49" xfId="0" applyFont="1" applyBorder="1" applyAlignment="1" applyProtection="1">
      <alignment horizontal="center" vertical="center"/>
      <protection locked="0"/>
    </xf>
    <xf numFmtId="0" fontId="5" fillId="0" borderId="50" xfId="0" applyFont="1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right" vertical="center"/>
      <protection locked="0"/>
    </xf>
    <xf numFmtId="0" fontId="14" fillId="0" borderId="17" xfId="0" applyFont="1" applyBorder="1" applyAlignment="1" applyProtection="1">
      <alignment horizontal="right" vertical="center"/>
      <protection locked="0"/>
    </xf>
    <xf numFmtId="0" fontId="14" fillId="0" borderId="15" xfId="0" applyFont="1" applyBorder="1" applyAlignment="1" applyProtection="1">
      <alignment horizontal="right" vertical="center"/>
      <protection locked="0"/>
    </xf>
    <xf numFmtId="0" fontId="14" fillId="0" borderId="22" xfId="0" applyFont="1" applyBorder="1" applyAlignment="1" applyProtection="1">
      <alignment horizontal="right" vertical="center"/>
      <protection locked="0"/>
    </xf>
    <xf numFmtId="0" fontId="14" fillId="0" borderId="51" xfId="0" applyFont="1" applyBorder="1" applyAlignment="1" applyProtection="1">
      <alignment horizontal="right" vertical="center"/>
      <protection locked="0"/>
    </xf>
    <xf numFmtId="0" fontId="14" fillId="4" borderId="0" xfId="0" applyFont="1" applyFill="1" applyAlignment="1" applyProtection="1">
      <alignment horizontal="right" vertical="center"/>
      <protection locked="0"/>
    </xf>
    <xf numFmtId="0" fontId="5" fillId="0" borderId="52" xfId="0" applyFont="1" applyBorder="1" applyAlignment="1" applyProtection="1">
      <alignment horizontal="left" vertical="center"/>
      <protection locked="0"/>
    </xf>
    <xf numFmtId="0" fontId="5" fillId="0" borderId="53" xfId="0" applyFont="1" applyBorder="1" applyAlignment="1" applyProtection="1">
      <alignment horizontal="left" vertical="center"/>
      <protection locked="0"/>
    </xf>
    <xf numFmtId="0" fontId="5" fillId="0" borderId="54" xfId="0" applyFont="1" applyBorder="1" applyAlignment="1" applyProtection="1">
      <alignment horizontal="left" vertical="center"/>
      <protection locked="0"/>
    </xf>
    <xf numFmtId="0" fontId="5" fillId="0" borderId="55" xfId="0" applyFont="1" applyBorder="1" applyAlignment="1" applyProtection="1">
      <alignment horizontal="left" vertical="center"/>
      <protection locked="0"/>
    </xf>
    <xf numFmtId="0" fontId="5" fillId="0" borderId="56" xfId="0" applyFont="1" applyBorder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wrapText="1"/>
      <protection locked="0"/>
    </xf>
    <xf numFmtId="0" fontId="22" fillId="5" borderId="57" xfId="0" applyFont="1" applyFill="1" applyBorder="1" applyAlignment="1" applyProtection="1">
      <alignment horizontal="right" vertical="center"/>
    </xf>
    <xf numFmtId="1" fontId="22" fillId="5" borderId="57" xfId="0" applyNumberFormat="1" applyFont="1" applyFill="1" applyBorder="1" applyAlignment="1" applyProtection="1">
      <alignment horizontal="center" vertical="center"/>
    </xf>
    <xf numFmtId="1" fontId="21" fillId="5" borderId="58" xfId="0" applyNumberFormat="1" applyFont="1" applyFill="1" applyBorder="1" applyAlignment="1" applyProtection="1">
      <alignment horizontal="center" vertical="center"/>
    </xf>
    <xf numFmtId="1" fontId="21" fillId="5" borderId="59" xfId="0" applyNumberFormat="1" applyFont="1" applyFill="1" applyBorder="1" applyAlignment="1" applyProtection="1">
      <alignment horizontal="center" vertical="center"/>
    </xf>
    <xf numFmtId="1" fontId="21" fillId="5" borderId="60" xfId="0" applyNumberFormat="1" applyFont="1" applyFill="1" applyBorder="1" applyAlignment="1" applyProtection="1">
      <alignment horizontal="center" vertical="center"/>
    </xf>
    <xf numFmtId="0" fontId="22" fillId="5" borderId="61" xfId="0" applyFont="1" applyFill="1" applyBorder="1" applyAlignment="1" applyProtection="1">
      <alignment horizontal="right" vertical="center"/>
    </xf>
    <xf numFmtId="1" fontId="22" fillId="5" borderId="61" xfId="0" applyNumberFormat="1" applyFont="1" applyFill="1" applyBorder="1" applyAlignment="1" applyProtection="1">
      <alignment horizontal="center" vertical="center"/>
    </xf>
    <xf numFmtId="0" fontId="21" fillId="5" borderId="62" xfId="0" applyFont="1" applyFill="1" applyBorder="1" applyAlignment="1" applyProtection="1">
      <alignment horizontal="center" vertical="center"/>
    </xf>
    <xf numFmtId="0" fontId="21" fillId="5" borderId="63" xfId="0" applyFont="1" applyFill="1" applyBorder="1" applyAlignment="1" applyProtection="1">
      <alignment horizontal="center" vertical="center"/>
    </xf>
    <xf numFmtId="0" fontId="21" fillId="5" borderId="64" xfId="0" applyFont="1" applyFill="1" applyBorder="1" applyAlignment="1" applyProtection="1">
      <alignment horizontal="center" vertical="center"/>
    </xf>
    <xf numFmtId="0" fontId="21" fillId="6" borderId="65" xfId="0" applyFont="1" applyFill="1" applyBorder="1" applyAlignment="1" applyProtection="1">
      <alignment horizontal="right" vertical="center"/>
      <protection locked="0"/>
    </xf>
    <xf numFmtId="1" fontId="21" fillId="6" borderId="65" xfId="0" applyNumberFormat="1" applyFont="1" applyFill="1" applyBorder="1" applyAlignment="1" applyProtection="1">
      <alignment horizontal="center" vertical="center"/>
      <protection locked="0"/>
    </xf>
    <xf numFmtId="0" fontId="21" fillId="7" borderId="65" xfId="0" applyFont="1" applyFill="1" applyBorder="1" applyAlignment="1" applyProtection="1">
      <alignment horizontal="right" vertical="center"/>
      <protection locked="0"/>
    </xf>
    <xf numFmtId="1" fontId="21" fillId="7" borderId="65" xfId="0" applyNumberFormat="1" applyFont="1" applyFill="1" applyBorder="1" applyAlignment="1" applyProtection="1">
      <alignment horizontal="center" vertical="center"/>
      <protection locked="0"/>
    </xf>
    <xf numFmtId="0" fontId="21" fillId="8" borderId="57" xfId="0" applyFont="1" applyFill="1" applyBorder="1" applyAlignment="1" applyProtection="1">
      <alignment horizontal="right" vertical="center"/>
      <protection locked="0"/>
    </xf>
    <xf numFmtId="1" fontId="21" fillId="8" borderId="57" xfId="0" applyNumberFormat="1" applyFont="1" applyFill="1" applyBorder="1" applyAlignment="1" applyProtection="1">
      <alignment horizontal="center" vertical="center"/>
      <protection locked="0"/>
    </xf>
    <xf numFmtId="0" fontId="21" fillId="8" borderId="39" xfId="0" applyFont="1" applyFill="1" applyBorder="1" applyAlignment="1">
      <alignment horizontal="center" vertical="center"/>
    </xf>
    <xf numFmtId="0" fontId="21" fillId="8" borderId="40" xfId="0" applyFont="1" applyFill="1" applyBorder="1" applyAlignment="1">
      <alignment horizontal="center" vertical="center"/>
    </xf>
    <xf numFmtId="0" fontId="21" fillId="8" borderId="41" xfId="0" applyFont="1" applyFill="1" applyBorder="1" applyAlignment="1">
      <alignment horizontal="center" vertical="center"/>
    </xf>
    <xf numFmtId="0" fontId="21" fillId="6" borderId="23" xfId="0" applyFont="1" applyFill="1" applyBorder="1" applyAlignment="1">
      <alignment horizontal="center" vertical="center"/>
    </xf>
    <xf numFmtId="0" fontId="21" fillId="6" borderId="24" xfId="0" applyFont="1" applyFill="1" applyBorder="1" applyAlignment="1">
      <alignment horizontal="center" vertical="center"/>
    </xf>
    <xf numFmtId="0" fontId="21" fillId="6" borderId="25" xfId="0" applyFont="1" applyFill="1" applyBorder="1" applyAlignment="1">
      <alignment horizontal="center" vertical="center"/>
    </xf>
    <xf numFmtId="0" fontId="21" fillId="7" borderId="23" xfId="0" applyFont="1" applyFill="1" applyBorder="1" applyAlignment="1">
      <alignment horizontal="center" vertical="center"/>
    </xf>
    <xf numFmtId="0" fontId="21" fillId="7" borderId="24" xfId="0" applyFont="1" applyFill="1" applyBorder="1" applyAlignment="1">
      <alignment horizontal="center" vertical="center"/>
    </xf>
    <xf numFmtId="0" fontId="21" fillId="7" borderId="25" xfId="0" applyFont="1" applyFill="1" applyBorder="1" applyAlignment="1">
      <alignment horizontal="center" vertical="center"/>
    </xf>
    <xf numFmtId="0" fontId="21" fillId="9" borderId="65" xfId="0" applyFont="1" applyFill="1" applyBorder="1" applyAlignment="1" applyProtection="1">
      <alignment horizontal="right" vertical="center"/>
      <protection locked="0"/>
    </xf>
    <xf numFmtId="1" fontId="21" fillId="9" borderId="65" xfId="0" applyNumberFormat="1" applyFont="1" applyFill="1" applyBorder="1" applyAlignment="1" applyProtection="1">
      <alignment horizontal="center" vertical="center"/>
      <protection locked="0"/>
    </xf>
    <xf numFmtId="0" fontId="21" fillId="9" borderId="23" xfId="0" applyFont="1" applyFill="1" applyBorder="1" applyAlignment="1">
      <alignment horizontal="center" vertical="center"/>
    </xf>
    <xf numFmtId="0" fontId="21" fillId="9" borderId="24" xfId="0" applyFont="1" applyFill="1" applyBorder="1" applyAlignment="1">
      <alignment horizontal="center" vertical="center"/>
    </xf>
    <xf numFmtId="0" fontId="21" fillId="9" borderId="25" xfId="0" applyFont="1" applyFill="1" applyBorder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" fontId="1" fillId="3" borderId="67" xfId="0" applyNumberFormat="1" applyFont="1" applyFill="1" applyBorder="1" applyAlignment="1" applyProtection="1">
      <alignment horizontal="center" vertical="center"/>
    </xf>
    <xf numFmtId="0" fontId="21" fillId="10" borderId="68" xfId="0" applyFont="1" applyFill="1" applyBorder="1" applyAlignment="1" applyProtection="1">
      <alignment horizontal="right" vertical="center"/>
      <protection locked="0"/>
    </xf>
    <xf numFmtId="1" fontId="21" fillId="10" borderId="65" xfId="0" applyNumberFormat="1" applyFont="1" applyFill="1" applyBorder="1" applyAlignment="1" applyProtection="1">
      <alignment horizontal="center" vertical="center"/>
      <protection locked="0"/>
    </xf>
    <xf numFmtId="0" fontId="21" fillId="10" borderId="23" xfId="0" applyFont="1" applyFill="1" applyBorder="1" applyAlignment="1">
      <alignment horizontal="center" vertical="center"/>
    </xf>
    <xf numFmtId="0" fontId="21" fillId="10" borderId="24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1" borderId="61" xfId="0" applyFont="1" applyFill="1" applyBorder="1" applyAlignment="1" applyProtection="1">
      <alignment horizontal="right" vertical="center"/>
      <protection locked="0"/>
    </xf>
    <xf numFmtId="1" fontId="21" fillId="11" borderId="61" xfId="0" applyNumberFormat="1" applyFont="1" applyFill="1" applyBorder="1" applyAlignment="1" applyProtection="1">
      <alignment horizontal="center" vertical="center"/>
      <protection locked="0"/>
    </xf>
    <xf numFmtId="0" fontId="21" fillId="11" borderId="29" xfId="0" applyFont="1" applyFill="1" applyBorder="1" applyAlignment="1">
      <alignment horizontal="center" vertical="center"/>
    </xf>
    <xf numFmtId="0" fontId="21" fillId="11" borderId="30" xfId="0" applyFont="1" applyFill="1" applyBorder="1" applyAlignment="1">
      <alignment horizontal="center" vertical="center"/>
    </xf>
    <xf numFmtId="0" fontId="21" fillId="11" borderId="31" xfId="0" applyFont="1" applyFill="1" applyBorder="1" applyAlignment="1">
      <alignment horizontal="center" vertical="center"/>
    </xf>
    <xf numFmtId="164" fontId="19" fillId="0" borderId="0" xfId="0" applyNumberFormat="1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164" fontId="18" fillId="0" borderId="0" xfId="0" applyNumberFormat="1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67" fontId="0" fillId="0" borderId="29" xfId="0" applyNumberFormat="1" applyFont="1" applyBorder="1" applyAlignment="1">
      <alignment horizontal="center" vertical="center"/>
    </xf>
    <xf numFmtId="167" fontId="0" fillId="0" borderId="30" xfId="0" applyNumberFormat="1" applyFont="1" applyBorder="1" applyAlignment="1">
      <alignment horizontal="center" vertical="center"/>
    </xf>
    <xf numFmtId="167" fontId="0" fillId="0" borderId="31" xfId="0" applyNumberFormat="1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23" fillId="0" borderId="0" xfId="0" applyFont="1" applyAlignment="1" applyProtection="1">
      <alignment horizontal="center" vertical="center" wrapText="1"/>
      <protection locked="0"/>
    </xf>
    <xf numFmtId="1" fontId="23" fillId="3" borderId="67" xfId="0" applyNumberFormat="1" applyFont="1" applyFill="1" applyBorder="1" applyAlignment="1" applyProtection="1">
      <alignment horizontal="center" vertical="center"/>
    </xf>
    <xf numFmtId="0" fontId="11" fillId="12" borderId="0" xfId="0" applyFont="1" applyFill="1" applyAlignment="1" applyProtection="1">
      <alignment horizontal="center" vertical="center" wrapText="1"/>
      <protection locked="0"/>
    </xf>
    <xf numFmtId="166" fontId="0" fillId="12" borderId="30" xfId="0" applyNumberFormat="1" applyFont="1" applyFill="1" applyBorder="1" applyAlignment="1">
      <alignment horizontal="center" vertical="center" textRotation="90"/>
    </xf>
    <xf numFmtId="0" fontId="4" fillId="12" borderId="40" xfId="0" applyFont="1" applyFill="1" applyBorder="1" applyAlignment="1">
      <alignment horizontal="center" vertical="center"/>
    </xf>
    <xf numFmtId="0" fontId="4" fillId="12" borderId="30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9" xfId="0" applyFont="1" applyFill="1" applyBorder="1" applyAlignment="1">
      <alignment horizontal="center" vertical="center"/>
    </xf>
    <xf numFmtId="0" fontId="4" fillId="12" borderId="20" xfId="0" applyFont="1" applyFill="1" applyBorder="1" applyAlignment="1">
      <alignment horizontal="center" vertical="center"/>
    </xf>
    <xf numFmtId="0" fontId="4" fillId="12" borderId="33" xfId="0" applyFont="1" applyFill="1" applyBorder="1" applyAlignment="1">
      <alignment horizontal="center" vertical="center"/>
    </xf>
    <xf numFmtId="0" fontId="4" fillId="12" borderId="34" xfId="0" applyFont="1" applyFill="1" applyBorder="1" applyAlignment="1">
      <alignment horizontal="center" vertical="center"/>
    </xf>
    <xf numFmtId="0" fontId="4" fillId="12" borderId="36" xfId="0" applyFont="1" applyFill="1" applyBorder="1" applyAlignment="1">
      <alignment horizontal="center" vertical="center"/>
    </xf>
    <xf numFmtId="0" fontId="4" fillId="12" borderId="37" xfId="0" applyFont="1" applyFill="1" applyBorder="1" applyAlignment="1">
      <alignment horizontal="center" vertical="center"/>
    </xf>
    <xf numFmtId="0" fontId="14" fillId="0" borderId="72" xfId="0" applyFont="1" applyBorder="1" applyAlignment="1" applyProtection="1">
      <alignment horizontal="right" vertical="center"/>
      <protection locked="0"/>
    </xf>
    <xf numFmtId="0" fontId="14" fillId="0" borderId="73" xfId="0" applyFont="1" applyBorder="1" applyAlignment="1" applyProtection="1">
      <alignment horizontal="right" vertical="center"/>
      <protection locked="0"/>
    </xf>
    <xf numFmtId="0" fontId="14" fillId="0" borderId="74" xfId="0" applyFont="1" applyBorder="1" applyAlignment="1" applyProtection="1">
      <alignment horizontal="right" vertical="center"/>
      <protection locked="0"/>
    </xf>
    <xf numFmtId="0" fontId="14" fillId="0" borderId="75" xfId="0" applyFont="1" applyBorder="1" applyAlignment="1" applyProtection="1">
      <alignment horizontal="right" vertical="center"/>
      <protection locked="0"/>
    </xf>
    <xf numFmtId="0" fontId="14" fillId="0" borderId="76" xfId="0" applyFont="1" applyBorder="1" applyAlignment="1" applyProtection="1">
      <alignment horizontal="right" vertical="center"/>
      <protection locked="0"/>
    </xf>
    <xf numFmtId="0" fontId="4" fillId="0" borderId="77" xfId="0" applyFont="1" applyBorder="1" applyAlignment="1">
      <alignment horizontal="center" vertical="center"/>
    </xf>
    <xf numFmtId="0" fontId="4" fillId="0" borderId="78" xfId="0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5" fillId="0" borderId="80" xfId="0" applyFont="1" applyBorder="1" applyAlignment="1" applyProtection="1">
      <alignment horizontal="left" vertical="center"/>
      <protection locked="0"/>
    </xf>
    <xf numFmtId="0" fontId="14" fillId="0" borderId="81" xfId="0" applyFont="1" applyBorder="1" applyAlignment="1" applyProtection="1">
      <alignment horizontal="right" vertical="center"/>
      <protection locked="0"/>
    </xf>
    <xf numFmtId="0" fontId="5" fillId="0" borderId="82" xfId="0" applyFont="1" applyBorder="1" applyAlignment="1" applyProtection="1">
      <alignment horizontal="center" vertical="center"/>
      <protection locked="0"/>
    </xf>
    <xf numFmtId="0" fontId="9" fillId="2" borderId="83" xfId="0" applyFont="1" applyFill="1" applyBorder="1" applyAlignment="1" applyProtection="1">
      <alignment horizontal="center" vertical="center" wrapText="1"/>
      <protection locked="0"/>
    </xf>
    <xf numFmtId="0" fontId="4" fillId="12" borderId="78" xfId="0" applyFont="1" applyFill="1" applyBorder="1" applyAlignment="1">
      <alignment horizontal="center" vertical="center"/>
    </xf>
    <xf numFmtId="0" fontId="4" fillId="12" borderId="79" xfId="0" applyFont="1" applyFill="1" applyBorder="1" applyAlignment="1">
      <alignment horizontal="center" vertical="center"/>
    </xf>
    <xf numFmtId="0" fontId="14" fillId="0" borderId="84" xfId="0" applyFont="1" applyBorder="1" applyAlignment="1" applyProtection="1">
      <alignment horizontal="right" vertical="center"/>
      <protection locked="0"/>
    </xf>
    <xf numFmtId="0" fontId="13" fillId="9" borderId="59" xfId="0" applyFont="1" applyFill="1" applyBorder="1" applyAlignment="1">
      <alignment horizontal="center" vertical="center"/>
    </xf>
    <xf numFmtId="0" fontId="12" fillId="10" borderId="59" xfId="0" applyFont="1" applyFill="1" applyBorder="1" applyAlignment="1">
      <alignment horizontal="center" vertical="center"/>
    </xf>
    <xf numFmtId="0" fontId="12" fillId="13" borderId="60" xfId="0" applyFont="1" applyFill="1" applyBorder="1" applyAlignment="1">
      <alignment horizontal="center" vertical="center"/>
    </xf>
    <xf numFmtId="0" fontId="3" fillId="9" borderId="119" xfId="0" applyFont="1" applyFill="1" applyBorder="1"/>
    <xf numFmtId="0" fontId="0" fillId="10" borderId="119" xfId="0" applyFill="1" applyBorder="1"/>
    <xf numFmtId="0" fontId="0" fillId="13" borderId="120" xfId="0" applyFill="1" applyBorder="1"/>
    <xf numFmtId="0" fontId="0" fillId="9" borderId="119" xfId="0" applyFill="1" applyBorder="1"/>
    <xf numFmtId="0" fontId="25" fillId="14" borderId="58" xfId="0" applyFont="1" applyFill="1" applyBorder="1" applyAlignment="1">
      <alignment horizontal="center" vertical="center"/>
    </xf>
    <xf numFmtId="0" fontId="12" fillId="7" borderId="59" xfId="0" applyFont="1" applyFill="1" applyBorder="1" applyAlignment="1">
      <alignment horizontal="center" vertical="center"/>
    </xf>
    <xf numFmtId="0" fontId="0" fillId="14" borderId="118" xfId="0" applyFill="1" applyBorder="1"/>
    <xf numFmtId="0" fontId="0" fillId="7" borderId="119" xfId="0" applyFill="1" applyBorder="1"/>
    <xf numFmtId="0" fontId="11" fillId="0" borderId="121" xfId="0" applyFont="1" applyBorder="1" applyAlignment="1" applyProtection="1">
      <alignment horizontal="center" vertical="center" wrapText="1"/>
    </xf>
    <xf numFmtId="0" fontId="11" fillId="0" borderId="122" xfId="0" applyFont="1" applyBorder="1" applyAlignment="1" applyProtection="1">
      <alignment horizontal="center" vertical="center" wrapText="1"/>
    </xf>
    <xf numFmtId="164" fontId="11" fillId="0" borderId="66" xfId="0" applyNumberFormat="1" applyFont="1" applyBorder="1" applyAlignment="1">
      <alignment horizontal="center" vertical="center"/>
    </xf>
    <xf numFmtId="0" fontId="15" fillId="0" borderId="119" xfId="0" applyFont="1" applyBorder="1" applyAlignment="1" applyProtection="1">
      <alignment horizontal="center" vertical="center"/>
      <protection locked="0"/>
    </xf>
    <xf numFmtId="0" fontId="0" fillId="0" borderId="119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left" vertical="center"/>
    </xf>
    <xf numFmtId="0" fontId="0" fillId="0" borderId="119" xfId="0" applyFont="1" applyBorder="1" applyAlignment="1">
      <alignment horizontal="left" vertical="center"/>
    </xf>
    <xf numFmtId="0" fontId="15" fillId="0" borderId="119" xfId="0" applyFont="1" applyBorder="1" applyAlignment="1">
      <alignment horizontal="left" vertical="center"/>
    </xf>
    <xf numFmtId="0" fontId="0" fillId="0" borderId="118" xfId="0" applyFont="1" applyBorder="1" applyAlignment="1" applyProtection="1">
      <alignment horizontal="center" vertical="center"/>
      <protection locked="0"/>
    </xf>
    <xf numFmtId="164" fontId="16" fillId="0" borderId="120" xfId="0" applyNumberFormat="1" applyFont="1" applyBorder="1" applyAlignment="1">
      <alignment horizontal="center" vertical="center"/>
    </xf>
    <xf numFmtId="0" fontId="0" fillId="0" borderId="118" xfId="0" applyFont="1" applyBorder="1" applyAlignment="1">
      <alignment horizontal="left" vertical="center"/>
    </xf>
    <xf numFmtId="0" fontId="4" fillId="15" borderId="40" xfId="0" applyFont="1" applyFill="1" applyBorder="1" applyAlignment="1">
      <alignment horizontal="center" vertical="center"/>
    </xf>
    <xf numFmtId="0" fontId="4" fillId="15" borderId="41" xfId="0" applyFont="1" applyFill="1" applyBorder="1" applyAlignment="1">
      <alignment horizontal="center" vertical="center"/>
    </xf>
    <xf numFmtId="0" fontId="4" fillId="15" borderId="30" xfId="0" applyFont="1" applyFill="1" applyBorder="1" applyAlignment="1">
      <alignment horizontal="center" vertical="center"/>
    </xf>
    <xf numFmtId="0" fontId="4" fillId="15" borderId="31" xfId="0" applyFont="1" applyFill="1" applyBorder="1" applyAlignment="1">
      <alignment horizontal="center" vertical="center"/>
    </xf>
    <xf numFmtId="166" fontId="0" fillId="15" borderId="30" xfId="0" applyNumberFormat="1" applyFont="1" applyFill="1" applyBorder="1" applyAlignment="1">
      <alignment horizontal="center" vertical="center" textRotation="90"/>
    </xf>
    <xf numFmtId="166" fontId="0" fillId="15" borderId="31" xfId="0" applyNumberFormat="1" applyFont="1" applyFill="1" applyBorder="1" applyAlignment="1">
      <alignment horizontal="center" vertical="center" textRotation="90"/>
    </xf>
    <xf numFmtId="0" fontId="0" fillId="0" borderId="123" xfId="0" applyFill="1" applyBorder="1"/>
    <xf numFmtId="0" fontId="0" fillId="0" borderId="124" xfId="0" applyFill="1" applyBorder="1"/>
    <xf numFmtId="0" fontId="0" fillId="0" borderId="125" xfId="0" applyFill="1" applyBorder="1"/>
    <xf numFmtId="0" fontId="0" fillId="0" borderId="1" xfId="0" applyFill="1" applyBorder="1"/>
    <xf numFmtId="0" fontId="14" fillId="0" borderId="127" xfId="0" applyFont="1" applyBorder="1" applyAlignment="1" applyProtection="1">
      <alignment horizontal="right" vertical="center"/>
      <protection locked="0"/>
    </xf>
    <xf numFmtId="0" fontId="5" fillId="0" borderId="128" xfId="0" applyFont="1" applyBorder="1" applyAlignment="1" applyProtection="1">
      <alignment horizontal="center" vertical="center"/>
      <protection locked="0"/>
    </xf>
    <xf numFmtId="0" fontId="9" fillId="2" borderId="129" xfId="0" applyFont="1" applyFill="1" applyBorder="1" applyAlignment="1" applyProtection="1">
      <alignment horizontal="center" vertical="center" wrapText="1"/>
      <protection locked="0"/>
    </xf>
    <xf numFmtId="0" fontId="4" fillId="0" borderId="130" xfId="0" applyFont="1" applyBorder="1" applyAlignment="1">
      <alignment horizontal="center" vertical="center"/>
    </xf>
    <xf numFmtId="0" fontId="4" fillId="0" borderId="131" xfId="0" applyFont="1" applyBorder="1" applyAlignment="1">
      <alignment horizontal="center" vertical="center"/>
    </xf>
    <xf numFmtId="0" fontId="29" fillId="0" borderId="52" xfId="0" applyFont="1" applyBorder="1" applyAlignment="1">
      <alignment horizontal="left" vertical="center"/>
    </xf>
    <xf numFmtId="0" fontId="29" fillId="0" borderId="53" xfId="0" applyFont="1" applyBorder="1" applyAlignment="1">
      <alignment horizontal="left" vertical="center"/>
    </xf>
    <xf numFmtId="0" fontId="29" fillId="0" borderId="126" xfId="0" applyFont="1" applyBorder="1" applyAlignment="1">
      <alignment horizontal="left" vertical="center"/>
    </xf>
    <xf numFmtId="0" fontId="30" fillId="0" borderId="54" xfId="0" applyFont="1" applyBorder="1" applyAlignment="1" applyProtection="1">
      <alignment horizontal="left" vertical="center" wrapText="1"/>
      <protection locked="0"/>
    </xf>
    <xf numFmtId="0" fontId="29" fillId="0" borderId="53" xfId="0" applyFont="1" applyBorder="1" applyAlignment="1">
      <alignment horizontal="left" vertical="center" wrapText="1"/>
    </xf>
    <xf numFmtId="0" fontId="21" fillId="8" borderId="58" xfId="0" applyFont="1" applyFill="1" applyBorder="1" applyAlignment="1">
      <alignment horizontal="center" vertical="center"/>
    </xf>
    <xf numFmtId="0" fontId="21" fillId="8" borderId="59" xfId="0" applyFont="1" applyFill="1" applyBorder="1" applyAlignment="1">
      <alignment horizontal="center" vertical="center"/>
    </xf>
    <xf numFmtId="0" fontId="21" fillId="8" borderId="60" xfId="0" applyFont="1" applyFill="1" applyBorder="1" applyAlignment="1">
      <alignment horizontal="center" vertical="center"/>
    </xf>
    <xf numFmtId="0" fontId="21" fillId="6" borderId="118" xfId="0" applyFont="1" applyFill="1" applyBorder="1" applyAlignment="1">
      <alignment horizontal="center" vertical="center"/>
    </xf>
    <xf numFmtId="0" fontId="21" fillId="6" borderId="119" xfId="0" applyFont="1" applyFill="1" applyBorder="1" applyAlignment="1">
      <alignment horizontal="center" vertical="center"/>
    </xf>
    <xf numFmtId="0" fontId="21" fillId="6" borderId="120" xfId="0" applyFont="1" applyFill="1" applyBorder="1" applyAlignment="1">
      <alignment horizontal="center" vertical="center"/>
    </xf>
    <xf numFmtId="0" fontId="21" fillId="7" borderId="118" xfId="0" applyFont="1" applyFill="1" applyBorder="1" applyAlignment="1">
      <alignment horizontal="center" vertical="center"/>
    </xf>
    <xf numFmtId="0" fontId="21" fillId="7" borderId="119" xfId="0" applyFont="1" applyFill="1" applyBorder="1" applyAlignment="1">
      <alignment horizontal="center" vertical="center"/>
    </xf>
    <xf numFmtId="0" fontId="21" fillId="7" borderId="120" xfId="0" applyFont="1" applyFill="1" applyBorder="1" applyAlignment="1">
      <alignment horizontal="center" vertical="center"/>
    </xf>
    <xf numFmtId="0" fontId="21" fillId="9" borderId="118" xfId="0" applyFont="1" applyFill="1" applyBorder="1" applyAlignment="1">
      <alignment horizontal="center" vertical="center"/>
    </xf>
    <xf numFmtId="0" fontId="21" fillId="9" borderId="119" xfId="0" applyFont="1" applyFill="1" applyBorder="1" applyAlignment="1">
      <alignment horizontal="center" vertical="center"/>
    </xf>
    <xf numFmtId="0" fontId="21" fillId="9" borderId="120" xfId="0" applyFont="1" applyFill="1" applyBorder="1" applyAlignment="1">
      <alignment horizontal="center" vertical="center"/>
    </xf>
    <xf numFmtId="0" fontId="21" fillId="10" borderId="118" xfId="0" applyFont="1" applyFill="1" applyBorder="1" applyAlignment="1">
      <alignment horizontal="center" vertical="center"/>
    </xf>
    <xf numFmtId="0" fontId="21" fillId="10" borderId="119" xfId="0" applyFont="1" applyFill="1" applyBorder="1" applyAlignment="1">
      <alignment horizontal="center" vertical="center"/>
    </xf>
    <xf numFmtId="0" fontId="21" fillId="10" borderId="120" xfId="0" applyFont="1" applyFill="1" applyBorder="1" applyAlignment="1">
      <alignment horizontal="center" vertical="center"/>
    </xf>
    <xf numFmtId="0" fontId="21" fillId="11" borderId="62" xfId="0" applyFont="1" applyFill="1" applyBorder="1" applyAlignment="1">
      <alignment horizontal="center" vertical="center"/>
    </xf>
    <xf numFmtId="0" fontId="21" fillId="11" borderId="63" xfId="0" applyFont="1" applyFill="1" applyBorder="1" applyAlignment="1">
      <alignment horizontal="center" vertical="center"/>
    </xf>
    <xf numFmtId="0" fontId="21" fillId="11" borderId="64" xfId="0" applyFont="1" applyFill="1" applyBorder="1" applyAlignment="1">
      <alignment horizontal="center" vertical="center"/>
    </xf>
    <xf numFmtId="0" fontId="5" fillId="0" borderId="15" xfId="0" applyFont="1" applyBorder="1" applyAlignment="1" applyProtection="1">
      <alignment horizontal="left" vertical="center"/>
      <protection locked="0"/>
    </xf>
    <xf numFmtId="0" fontId="5" fillId="0" borderId="113" xfId="0" applyFont="1" applyBorder="1" applyAlignment="1" applyProtection="1">
      <alignment vertical="center" wrapText="1"/>
      <protection locked="0"/>
    </xf>
    <xf numFmtId="0" fontId="4" fillId="16" borderId="9" xfId="0" applyFont="1" applyFill="1" applyBorder="1" applyAlignment="1">
      <alignment horizontal="center" vertical="center"/>
    </xf>
    <xf numFmtId="0" fontId="4" fillId="16" borderId="130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6" borderId="78" xfId="0" applyFont="1" applyFill="1" applyBorder="1" applyAlignment="1">
      <alignment horizontal="center" vertical="center"/>
    </xf>
    <xf numFmtId="0" fontId="4" fillId="16" borderId="32" xfId="0" applyFont="1" applyFill="1" applyBorder="1" applyAlignment="1">
      <alignment horizontal="center" vertical="center"/>
    </xf>
    <xf numFmtId="0" fontId="4" fillId="16" borderId="33" xfId="0" applyFont="1" applyFill="1" applyBorder="1" applyAlignment="1">
      <alignment horizontal="center" vertical="center"/>
    </xf>
    <xf numFmtId="0" fontId="4" fillId="16" borderId="77" xfId="0" applyFont="1" applyFill="1" applyBorder="1" applyAlignment="1">
      <alignment horizontal="center" vertical="center"/>
    </xf>
    <xf numFmtId="0" fontId="4" fillId="16" borderId="18" xfId="0" applyFont="1" applyFill="1" applyBorder="1" applyAlignment="1">
      <alignment horizontal="center" vertical="center"/>
    </xf>
    <xf numFmtId="0" fontId="4" fillId="16" borderId="8" xfId="0" applyFont="1" applyFill="1" applyBorder="1" applyAlignment="1">
      <alignment horizontal="center" vertical="center"/>
    </xf>
    <xf numFmtId="0" fontId="4" fillId="16" borderId="35" xfId="0" applyFont="1" applyFill="1" applyBorder="1" applyAlignment="1">
      <alignment horizontal="center" vertical="center"/>
    </xf>
    <xf numFmtId="0" fontId="4" fillId="16" borderId="36" xfId="0" applyFont="1" applyFill="1" applyBorder="1" applyAlignment="1">
      <alignment horizontal="center" vertical="center"/>
    </xf>
    <xf numFmtId="0" fontId="15" fillId="17" borderId="119" xfId="0" applyFont="1" applyFill="1" applyBorder="1" applyAlignment="1" applyProtection="1">
      <alignment horizontal="center" vertical="center"/>
      <protection locked="0"/>
    </xf>
    <xf numFmtId="0" fontId="15" fillId="18" borderId="119" xfId="0" applyFont="1" applyFill="1" applyBorder="1" applyAlignment="1" applyProtection="1">
      <alignment horizontal="center" vertical="center"/>
      <protection locked="0"/>
    </xf>
    <xf numFmtId="0" fontId="29" fillId="0" borderId="55" xfId="0" applyFont="1" applyBorder="1" applyAlignment="1">
      <alignment horizontal="left" vertical="center"/>
    </xf>
    <xf numFmtId="0" fontId="30" fillId="0" borderId="54" xfId="0" applyFont="1" applyBorder="1" applyAlignment="1" applyProtection="1">
      <alignment horizontal="left" vertical="center"/>
      <protection locked="0"/>
    </xf>
    <xf numFmtId="0" fontId="9" fillId="0" borderId="115" xfId="0" applyFont="1" applyBorder="1" applyAlignment="1" applyProtection="1">
      <alignment vertical="center" wrapText="1"/>
      <protection locked="0"/>
    </xf>
    <xf numFmtId="0" fontId="9" fillId="0" borderId="105" xfId="0" applyFont="1" applyBorder="1" applyAlignment="1" applyProtection="1">
      <alignment vertical="center" wrapText="1"/>
      <protection locked="0"/>
    </xf>
    <xf numFmtId="0" fontId="15" fillId="0" borderId="119" xfId="0" applyFont="1" applyBorder="1" applyAlignment="1" applyProtection="1">
      <alignment horizontal="center" vertical="center" wrapText="1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32" fillId="0" borderId="0" xfId="0" applyFont="1" applyAlignment="1" applyProtection="1">
      <alignment horizontal="center" vertical="center"/>
      <protection locked="0"/>
    </xf>
    <xf numFmtId="0" fontId="31" fillId="4" borderId="0" xfId="0" applyFont="1" applyFill="1" applyAlignment="1" applyProtection="1">
      <alignment horizontal="center" vertical="center"/>
      <protection locked="0"/>
    </xf>
    <xf numFmtId="0" fontId="33" fillId="0" borderId="52" xfId="0" applyFont="1" applyBorder="1" applyAlignment="1" applyProtection="1">
      <alignment horizontal="left" vertical="center" wrapText="1"/>
      <protection locked="0"/>
    </xf>
    <xf numFmtId="0" fontId="33" fillId="0" borderId="53" xfId="0" applyFont="1" applyBorder="1" applyAlignment="1" applyProtection="1">
      <alignment horizontal="left" vertical="center" wrapText="1"/>
      <protection locked="0"/>
    </xf>
    <xf numFmtId="0" fontId="33" fillId="0" borderId="53" xfId="0" applyFont="1" applyBorder="1" applyAlignment="1" applyProtection="1">
      <alignment horizontal="left" vertical="center"/>
      <protection locked="0"/>
    </xf>
    <xf numFmtId="0" fontId="33" fillId="0" borderId="54" xfId="0" applyFont="1" applyBorder="1" applyAlignment="1" applyProtection="1">
      <alignment horizontal="left" vertical="center"/>
      <protection locked="0"/>
    </xf>
    <xf numFmtId="0" fontId="33" fillId="0" borderId="55" xfId="0" applyFont="1" applyBorder="1" applyAlignment="1" applyProtection="1">
      <alignment horizontal="left" vertical="center"/>
      <protection locked="0"/>
    </xf>
    <xf numFmtId="0" fontId="33" fillId="0" borderId="56" xfId="0" applyFont="1" applyBorder="1" applyAlignment="1" applyProtection="1">
      <alignment horizontal="left" vertical="center"/>
      <protection locked="0"/>
    </xf>
    <xf numFmtId="0" fontId="34" fillId="0" borderId="52" xfId="0" applyFont="1" applyBorder="1" applyAlignment="1" applyProtection="1">
      <alignment horizontal="left" vertical="center"/>
      <protection locked="0"/>
    </xf>
    <xf numFmtId="0" fontId="34" fillId="0" borderId="53" xfId="0" applyFont="1" applyBorder="1" applyAlignment="1" applyProtection="1">
      <alignment horizontal="left" vertical="center"/>
      <protection locked="0"/>
    </xf>
    <xf numFmtId="0" fontId="34" fillId="0" borderId="54" xfId="0" applyFont="1" applyBorder="1" applyAlignment="1" applyProtection="1">
      <alignment horizontal="left" vertical="center"/>
      <protection locked="0"/>
    </xf>
    <xf numFmtId="0" fontId="34" fillId="0" borderId="55" xfId="0" applyFont="1" applyBorder="1" applyAlignment="1" applyProtection="1">
      <alignment horizontal="left" vertical="center"/>
      <protection locked="0"/>
    </xf>
    <xf numFmtId="0" fontId="34" fillId="0" borderId="80" xfId="0" applyFont="1" applyBorder="1" applyAlignment="1" applyProtection="1">
      <alignment horizontal="left" vertical="center"/>
      <protection locked="0"/>
    </xf>
    <xf numFmtId="0" fontId="34" fillId="18" borderId="54" xfId="0" applyFont="1" applyFill="1" applyBorder="1" applyAlignment="1" applyProtection="1">
      <alignment horizontal="left" vertical="center"/>
      <protection locked="0"/>
    </xf>
    <xf numFmtId="0" fontId="14" fillId="18" borderId="74" xfId="0" applyFont="1" applyFill="1" applyBorder="1" applyAlignment="1" applyProtection="1">
      <alignment horizontal="right" vertical="center"/>
      <protection locked="0"/>
    </xf>
    <xf numFmtId="0" fontId="5" fillId="18" borderId="48" xfId="0" applyFont="1" applyFill="1" applyBorder="1" applyAlignment="1" applyProtection="1">
      <alignment horizontal="center" vertical="center"/>
      <protection locked="0"/>
    </xf>
    <xf numFmtId="0" fontId="9" fillId="18" borderId="4" xfId="0" applyFont="1" applyFill="1" applyBorder="1" applyAlignment="1" applyProtection="1">
      <alignment horizontal="center" vertical="center" wrapText="1"/>
      <protection locked="0"/>
    </xf>
    <xf numFmtId="0" fontId="4" fillId="18" borderId="18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34" fillId="18" borderId="55" xfId="0" applyFont="1" applyFill="1" applyBorder="1" applyAlignment="1" applyProtection="1">
      <alignment horizontal="left" vertical="center"/>
      <protection locked="0"/>
    </xf>
    <xf numFmtId="0" fontId="14" fillId="18" borderId="73" xfId="0" applyFont="1" applyFill="1" applyBorder="1" applyAlignment="1" applyProtection="1">
      <alignment horizontal="right" vertical="center"/>
      <protection locked="0"/>
    </xf>
    <xf numFmtId="0" fontId="5" fillId="18" borderId="47" xfId="0" applyFont="1" applyFill="1" applyBorder="1" applyAlignment="1" applyProtection="1">
      <alignment horizontal="center" vertical="center"/>
      <protection locked="0"/>
    </xf>
    <xf numFmtId="0" fontId="14" fillId="18" borderId="75" xfId="0" applyFont="1" applyFill="1" applyBorder="1" applyAlignment="1" applyProtection="1">
      <alignment horizontal="right" vertical="center"/>
      <protection locked="0"/>
    </xf>
    <xf numFmtId="0" fontId="5" fillId="18" borderId="49" xfId="0" applyFont="1" applyFill="1" applyBorder="1" applyAlignment="1" applyProtection="1">
      <alignment horizontal="center" vertical="center"/>
      <protection locked="0"/>
    </xf>
    <xf numFmtId="0" fontId="9" fillId="18" borderId="44" xfId="0" applyFont="1" applyFill="1" applyBorder="1" applyAlignment="1" applyProtection="1">
      <alignment horizontal="center" vertical="center" wrapText="1"/>
      <protection locked="0"/>
    </xf>
    <xf numFmtId="0" fontId="34" fillId="18" borderId="56" xfId="0" applyFont="1" applyFill="1" applyBorder="1" applyAlignment="1" applyProtection="1">
      <alignment horizontal="left" vertical="center"/>
      <protection locked="0"/>
    </xf>
    <xf numFmtId="0" fontId="14" fillId="18" borderId="76" xfId="0" applyFont="1" applyFill="1" applyBorder="1" applyAlignment="1" applyProtection="1">
      <alignment horizontal="right" vertical="center"/>
      <protection locked="0"/>
    </xf>
    <xf numFmtId="0" fontId="5" fillId="18" borderId="50" xfId="0" applyFont="1" applyFill="1" applyBorder="1" applyAlignment="1" applyProtection="1">
      <alignment horizontal="center" vertical="center"/>
      <protection locked="0"/>
    </xf>
    <xf numFmtId="0" fontId="9" fillId="18" borderId="45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>
      <alignment horizontal="left" vertical="center"/>
    </xf>
    <xf numFmtId="0" fontId="6" fillId="0" borderId="91" xfId="0" applyFont="1" applyBorder="1" applyAlignment="1">
      <alignment horizontal="center" vertical="center" wrapText="1"/>
    </xf>
    <xf numFmtId="0" fontId="6" fillId="0" borderId="92" xfId="0" applyFont="1" applyBorder="1" applyAlignment="1">
      <alignment horizontal="center" vertical="center" wrapText="1"/>
    </xf>
    <xf numFmtId="168" fontId="6" fillId="0" borderId="27" xfId="0" applyNumberFormat="1" applyFont="1" applyBorder="1" applyAlignment="1">
      <alignment horizontal="center" vertical="center"/>
    </xf>
    <xf numFmtId="168" fontId="6" fillId="0" borderId="93" xfId="0" applyNumberFormat="1" applyFont="1" applyBorder="1" applyAlignment="1">
      <alignment horizontal="center" vertical="center"/>
    </xf>
    <xf numFmtId="168" fontId="6" fillId="0" borderId="94" xfId="0" applyNumberFormat="1" applyFont="1" applyBorder="1" applyAlignment="1">
      <alignment horizontal="center" vertical="center"/>
    </xf>
    <xf numFmtId="168" fontId="6" fillId="0" borderId="95" xfId="0" applyNumberFormat="1" applyFont="1" applyBorder="1" applyAlignment="1">
      <alignment horizontal="center" vertical="center"/>
    </xf>
    <xf numFmtId="168" fontId="6" fillId="0" borderId="96" xfId="0" applyNumberFormat="1" applyFont="1" applyBorder="1" applyAlignment="1">
      <alignment horizontal="center" vertical="center"/>
    </xf>
    <xf numFmtId="0" fontId="6" fillId="0" borderId="97" xfId="0" applyFont="1" applyBorder="1" applyAlignment="1">
      <alignment horizontal="center" vertical="center"/>
    </xf>
    <xf numFmtId="0" fontId="6" fillId="0" borderId="98" xfId="0" applyFont="1" applyBorder="1" applyAlignment="1">
      <alignment horizontal="center" vertical="center"/>
    </xf>
    <xf numFmtId="0" fontId="6" fillId="0" borderId="99" xfId="0" applyFont="1" applyBorder="1" applyAlignment="1">
      <alignment horizontal="center" vertical="center"/>
    </xf>
    <xf numFmtId="0" fontId="6" fillId="0" borderId="100" xfId="0" applyFont="1" applyBorder="1" applyAlignment="1">
      <alignment horizontal="center" vertical="center" wrapText="1"/>
    </xf>
    <xf numFmtId="0" fontId="6" fillId="0" borderId="101" xfId="0" applyFont="1" applyBorder="1" applyAlignment="1">
      <alignment horizontal="center" vertical="center" wrapText="1"/>
    </xf>
    <xf numFmtId="0" fontId="6" fillId="0" borderId="87" xfId="0" applyFont="1" applyBorder="1" applyAlignment="1">
      <alignment horizontal="center" vertical="center"/>
    </xf>
    <xf numFmtId="0" fontId="6" fillId="0" borderId="88" xfId="0" applyFont="1" applyBorder="1" applyAlignment="1">
      <alignment horizontal="center" vertical="center"/>
    </xf>
    <xf numFmtId="0" fontId="6" fillId="0" borderId="89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90" xfId="0" applyFont="1" applyBorder="1" applyAlignment="1">
      <alignment horizontal="center" vertical="center"/>
    </xf>
    <xf numFmtId="0" fontId="4" fillId="0" borderId="89" xfId="0" applyFont="1" applyBorder="1" applyAlignment="1">
      <alignment horizontal="center" vertical="center"/>
    </xf>
    <xf numFmtId="0" fontId="12" fillId="0" borderId="107" xfId="0" applyFont="1" applyBorder="1" applyAlignment="1">
      <alignment horizontal="center" vertical="center"/>
    </xf>
    <xf numFmtId="0" fontId="12" fillId="0" borderId="108" xfId="0" applyFont="1" applyBorder="1" applyAlignment="1">
      <alignment horizontal="center" vertical="center"/>
    </xf>
    <xf numFmtId="0" fontId="12" fillId="0" borderId="109" xfId="0" applyFont="1" applyBorder="1" applyAlignment="1">
      <alignment horizontal="center" vertical="center"/>
    </xf>
    <xf numFmtId="0" fontId="15" fillId="0" borderId="107" xfId="0" applyFont="1" applyBorder="1" applyAlignment="1" applyProtection="1">
      <alignment horizontal="center" vertical="center" wrapText="1"/>
    </xf>
    <xf numFmtId="0" fontId="15" fillId="0" borderId="108" xfId="0" applyFont="1" applyBorder="1" applyAlignment="1" applyProtection="1">
      <alignment horizontal="center" vertical="center" wrapText="1"/>
    </xf>
    <xf numFmtId="0" fontId="15" fillId="0" borderId="109" xfId="0" applyFont="1" applyBorder="1" applyAlignment="1" applyProtection="1">
      <alignment horizontal="center" vertical="center" wrapText="1"/>
    </xf>
    <xf numFmtId="169" fontId="22" fillId="5" borderId="110" xfId="0" applyNumberFormat="1" applyFont="1" applyFill="1" applyBorder="1" applyAlignment="1" applyProtection="1">
      <alignment horizontal="center" vertical="center" textRotation="90"/>
    </xf>
    <xf numFmtId="169" fontId="22" fillId="5" borderId="114" xfId="0" applyNumberFormat="1" applyFont="1" applyFill="1" applyBorder="1" applyAlignment="1" applyProtection="1">
      <alignment horizontal="center" vertical="center" textRotation="90"/>
    </xf>
    <xf numFmtId="169" fontId="22" fillId="5" borderId="106" xfId="0" applyNumberFormat="1" applyFont="1" applyFill="1" applyBorder="1" applyAlignment="1" applyProtection="1">
      <alignment horizontal="center" vertical="center" textRotation="90"/>
    </xf>
    <xf numFmtId="169" fontId="22" fillId="5" borderId="111" xfId="0" applyNumberFormat="1" applyFont="1" applyFill="1" applyBorder="1" applyAlignment="1" applyProtection="1">
      <alignment horizontal="center" vertical="center" textRotation="90"/>
    </xf>
    <xf numFmtId="0" fontId="9" fillId="0" borderId="115" xfId="0" applyFont="1" applyBorder="1" applyAlignment="1" applyProtection="1">
      <alignment horizontal="center" vertical="center" wrapText="1"/>
      <protection locked="0"/>
    </xf>
    <xf numFmtId="0" fontId="9" fillId="0" borderId="105" xfId="0" applyFont="1" applyBorder="1" applyAlignment="1" applyProtection="1">
      <alignment horizontal="center" vertical="center" wrapText="1"/>
      <protection locked="0"/>
    </xf>
    <xf numFmtId="0" fontId="9" fillId="0" borderId="104" xfId="0" applyFont="1" applyBorder="1" applyAlignment="1" applyProtection="1">
      <alignment horizontal="center" vertical="center" wrapText="1"/>
      <protection locked="0"/>
    </xf>
    <xf numFmtId="165" fontId="9" fillId="3" borderId="97" xfId="0" applyNumberFormat="1" applyFont="1" applyFill="1" applyBorder="1" applyAlignment="1" applyProtection="1">
      <alignment horizontal="center" vertical="center"/>
    </xf>
    <xf numFmtId="165" fontId="9" fillId="3" borderId="98" xfId="0" applyNumberFormat="1" applyFont="1" applyFill="1" applyBorder="1" applyAlignment="1" applyProtection="1">
      <alignment horizontal="center" vertical="center"/>
    </xf>
    <xf numFmtId="165" fontId="9" fillId="3" borderId="99" xfId="0" applyNumberFormat="1" applyFont="1" applyFill="1" applyBorder="1" applyAlignment="1" applyProtection="1">
      <alignment horizontal="center" vertical="center"/>
    </xf>
    <xf numFmtId="0" fontId="9" fillId="0" borderId="28" xfId="0" applyFont="1" applyBorder="1" applyAlignment="1" applyProtection="1">
      <alignment horizontal="right" vertical="center"/>
    </xf>
    <xf numFmtId="0" fontId="9" fillId="0" borderId="90" xfId="0" applyFont="1" applyBorder="1" applyAlignment="1" applyProtection="1">
      <alignment horizontal="right" vertical="center"/>
    </xf>
    <xf numFmtId="0" fontId="9" fillId="0" borderId="89" xfId="0" applyFont="1" applyBorder="1" applyAlignment="1" applyProtection="1">
      <alignment horizontal="right" vertical="center"/>
    </xf>
    <xf numFmtId="0" fontId="24" fillId="5" borderId="67" xfId="0" applyFont="1" applyFill="1" applyBorder="1" applyAlignment="1" applyProtection="1">
      <alignment horizontal="center" vertical="center" textRotation="90" wrapText="1"/>
    </xf>
    <xf numFmtId="0" fontId="24" fillId="5" borderId="38" xfId="0" applyFont="1" applyFill="1" applyBorder="1" applyAlignment="1" applyProtection="1">
      <alignment horizontal="center" vertical="center" textRotation="90" wrapText="1"/>
    </xf>
    <xf numFmtId="169" fontId="22" fillId="5" borderId="86" xfId="0" applyNumberFormat="1" applyFont="1" applyFill="1" applyBorder="1" applyAlignment="1" applyProtection="1">
      <alignment horizontal="center" vertical="center" textRotation="90"/>
    </xf>
    <xf numFmtId="169" fontId="22" fillId="5" borderId="113" xfId="0" applyNumberFormat="1" applyFont="1" applyFill="1" applyBorder="1" applyAlignment="1" applyProtection="1">
      <alignment horizontal="center" vertical="center" textRotation="90"/>
    </xf>
    <xf numFmtId="0" fontId="9" fillId="0" borderId="97" xfId="0" applyFont="1" applyBorder="1" applyAlignment="1" applyProtection="1">
      <alignment horizontal="right" vertical="center"/>
    </xf>
    <xf numFmtId="0" fontId="9" fillId="0" borderId="98" xfId="0" applyFont="1" applyBorder="1" applyAlignment="1" applyProtection="1">
      <alignment horizontal="right" vertical="center"/>
    </xf>
    <xf numFmtId="0" fontId="9" fillId="0" borderId="99" xfId="0" applyFont="1" applyBorder="1" applyAlignment="1" applyProtection="1">
      <alignment horizontal="right" vertical="center"/>
    </xf>
    <xf numFmtId="0" fontId="9" fillId="0" borderId="86" xfId="0" applyFont="1" applyBorder="1" applyAlignment="1" applyProtection="1">
      <alignment horizontal="center" vertical="center" wrapText="1"/>
    </xf>
    <xf numFmtId="0" fontId="9" fillId="0" borderId="113" xfId="0" applyFont="1" applyBorder="1" applyAlignment="1" applyProtection="1">
      <alignment horizontal="center" vertical="center" wrapText="1"/>
    </xf>
    <xf numFmtId="0" fontId="9" fillId="0" borderId="110" xfId="0" applyFont="1" applyBorder="1" applyAlignment="1" applyProtection="1">
      <alignment horizontal="center" vertical="center" wrapText="1"/>
    </xf>
    <xf numFmtId="0" fontId="9" fillId="0" borderId="114" xfId="0" applyFont="1" applyBorder="1" applyAlignment="1" applyProtection="1">
      <alignment horizontal="center" vertical="center" wrapText="1"/>
    </xf>
    <xf numFmtId="0" fontId="9" fillId="0" borderId="85" xfId="0" applyFont="1" applyBorder="1" applyAlignment="1" applyProtection="1">
      <alignment horizontal="center" vertical="center" wrapText="1"/>
    </xf>
    <xf numFmtId="0" fontId="9" fillId="0" borderId="112" xfId="0" applyFont="1" applyBorder="1" applyAlignment="1" applyProtection="1">
      <alignment horizontal="center" vertical="center" wrapText="1"/>
    </xf>
    <xf numFmtId="0" fontId="9" fillId="0" borderId="106" xfId="0" applyFont="1" applyBorder="1" applyAlignment="1" applyProtection="1">
      <alignment horizontal="center" vertical="center" wrapText="1"/>
    </xf>
    <xf numFmtId="0" fontId="9" fillId="0" borderId="111" xfId="0" applyFont="1" applyBorder="1" applyAlignment="1" applyProtection="1">
      <alignment horizontal="center" vertical="center" wrapText="1"/>
    </xf>
    <xf numFmtId="0" fontId="9" fillId="0" borderId="113" xfId="0" applyFont="1" applyBorder="1" applyAlignment="1" applyProtection="1">
      <alignment horizontal="center" vertical="center" wrapText="1"/>
      <protection locked="0"/>
    </xf>
    <xf numFmtId="0" fontId="9" fillId="0" borderId="86" xfId="0" applyFont="1" applyBorder="1" applyAlignment="1" applyProtection="1">
      <alignment horizontal="center" vertical="center" wrapText="1"/>
      <protection locked="0"/>
    </xf>
    <xf numFmtId="0" fontId="9" fillId="0" borderId="123" xfId="0" applyFont="1" applyBorder="1" applyAlignment="1" applyProtection="1">
      <alignment horizontal="center" vertical="center" wrapText="1"/>
      <protection locked="0"/>
    </xf>
    <xf numFmtId="0" fontId="9" fillId="0" borderId="116" xfId="0" applyFont="1" applyBorder="1" applyAlignment="1" applyProtection="1">
      <alignment horizontal="right" vertical="center"/>
    </xf>
    <xf numFmtId="0" fontId="9" fillId="0" borderId="117" xfId="0" applyFont="1" applyBorder="1" applyAlignment="1" applyProtection="1">
      <alignment horizontal="right" vertical="center"/>
    </xf>
    <xf numFmtId="0" fontId="5" fillId="0" borderId="102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03" xfId="0" applyFont="1" applyBorder="1" applyAlignment="1" applyProtection="1">
      <alignment horizontal="center" vertical="center"/>
      <protection locked="0"/>
    </xf>
  </cellXfs>
  <cellStyles count="4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Normal" xfId="0" builtinId="0"/>
  </cellStyles>
  <dxfs count="155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Burndown Chart</a:t>
            </a:r>
          </a:p>
        </c:rich>
      </c:tx>
      <c:layout>
        <c:manualLayout>
          <c:xMode val="edge"/>
          <c:yMode val="edge"/>
          <c:x val="0.0630034878190562"/>
          <c:y val="0.037320832777258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55736405433"/>
          <c:y val="0.189410871833792"/>
          <c:w val="0.757015800877239"/>
          <c:h val="0.614617103094671"/>
        </c:manualLayout>
      </c:layout>
      <c:areaChart>
        <c:grouping val="stacked"/>
        <c:varyColors val="0"/>
        <c:ser>
          <c:idx val="2"/>
          <c:order val="2"/>
          <c:tx>
            <c:strRef>
              <c:f>'1st Sprint'!$O$17</c:f>
              <c:strCache>
                <c:ptCount val="1"/>
                <c:pt idx="0">
                  <c:v>Domain</c:v>
                </c:pt>
              </c:strCache>
            </c:strRef>
          </c:tx>
          <c:spPr>
            <a:solidFill>
              <a:srgbClr val="000090"/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Apr 16</c:v>
                </c:pt>
                <c:pt idx="2">
                  <c:v>Apr 17</c:v>
                </c:pt>
                <c:pt idx="3">
                  <c:v>Apr 18</c:v>
                </c:pt>
                <c:pt idx="4">
                  <c:v>Apr 19</c:v>
                </c:pt>
                <c:pt idx="5">
                  <c:v>Apr 20</c:v>
                </c:pt>
                <c:pt idx="6">
                  <c:v>Apr 21</c:v>
                </c:pt>
                <c:pt idx="7">
                  <c:v>Apr 22</c:v>
                </c:pt>
              </c:strCache>
            </c:strRef>
          </c:cat>
          <c:val>
            <c:numRef>
              <c:f>'1st Sprint'!$P$17:$W$17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'1st Sprint'!$O$18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3366FF"/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Apr 16</c:v>
                </c:pt>
                <c:pt idx="2">
                  <c:v>Apr 17</c:v>
                </c:pt>
                <c:pt idx="3">
                  <c:v>Apr 18</c:v>
                </c:pt>
                <c:pt idx="4">
                  <c:v>Apr 19</c:v>
                </c:pt>
                <c:pt idx="5">
                  <c:v>Apr 20</c:v>
                </c:pt>
                <c:pt idx="6">
                  <c:v>Apr 21</c:v>
                </c:pt>
                <c:pt idx="7">
                  <c:v>Apr 22</c:v>
                </c:pt>
              </c:strCache>
            </c:strRef>
          </c:cat>
          <c:val>
            <c:numRef>
              <c:f>'1st Sprint'!$P$18:$W$18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'1st Sprint'!$O$19</c:f>
              <c:strCache>
                <c:ptCount val="1"/>
                <c:pt idx="0">
                  <c:v>Presentation</c:v>
                </c:pt>
              </c:strCache>
            </c:strRef>
          </c:tx>
          <c:spPr>
            <a:solidFill>
              <a:srgbClr val="660066"/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Apr 16</c:v>
                </c:pt>
                <c:pt idx="2">
                  <c:v>Apr 17</c:v>
                </c:pt>
                <c:pt idx="3">
                  <c:v>Apr 18</c:v>
                </c:pt>
                <c:pt idx="4">
                  <c:v>Apr 19</c:v>
                </c:pt>
                <c:pt idx="5">
                  <c:v>Apr 20</c:v>
                </c:pt>
                <c:pt idx="6">
                  <c:v>Apr 21</c:v>
                </c:pt>
                <c:pt idx="7">
                  <c:v>Apr 22</c:v>
                </c:pt>
              </c:strCache>
            </c:strRef>
          </c:cat>
          <c:val>
            <c:numRef>
              <c:f>'1st Sprint'!$P$19:$W$19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'1st Sprint'!$O$20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rgbClr val="FF6600"/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Apr 16</c:v>
                </c:pt>
                <c:pt idx="2">
                  <c:v>Apr 17</c:v>
                </c:pt>
                <c:pt idx="3">
                  <c:v>Apr 18</c:v>
                </c:pt>
                <c:pt idx="4">
                  <c:v>Apr 19</c:v>
                </c:pt>
                <c:pt idx="5">
                  <c:v>Apr 20</c:v>
                </c:pt>
                <c:pt idx="6">
                  <c:v>Apr 21</c:v>
                </c:pt>
                <c:pt idx="7">
                  <c:v>Apr 22</c:v>
                </c:pt>
              </c:strCache>
            </c:strRef>
          </c:cat>
          <c:val>
            <c:numRef>
              <c:f>'1st Sprint'!$P$20:$W$20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'1st Sprint'!$O$21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008000"/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Apr 16</c:v>
                </c:pt>
                <c:pt idx="2">
                  <c:v>Apr 17</c:v>
                </c:pt>
                <c:pt idx="3">
                  <c:v>Apr 18</c:v>
                </c:pt>
                <c:pt idx="4">
                  <c:v>Apr 19</c:v>
                </c:pt>
                <c:pt idx="5">
                  <c:v>Apr 20</c:v>
                </c:pt>
                <c:pt idx="6">
                  <c:v>Apr 21</c:v>
                </c:pt>
                <c:pt idx="7">
                  <c:v>Apr 22</c:v>
                </c:pt>
              </c:strCache>
            </c:strRef>
          </c:cat>
          <c:val>
            <c:numRef>
              <c:f>'1st Sprint'!$P$21:$W$21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'1st Sprint'!$O$22</c:f>
              <c:strCache>
                <c:ptCount val="1"/>
                <c:pt idx="0">
                  <c:v>Bug-Fix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Apr 16</c:v>
                </c:pt>
                <c:pt idx="2">
                  <c:v>Apr 17</c:v>
                </c:pt>
                <c:pt idx="3">
                  <c:v>Apr 18</c:v>
                </c:pt>
                <c:pt idx="4">
                  <c:v>Apr 19</c:v>
                </c:pt>
                <c:pt idx="5">
                  <c:v>Apr 20</c:v>
                </c:pt>
                <c:pt idx="6">
                  <c:v>Apr 21</c:v>
                </c:pt>
                <c:pt idx="7">
                  <c:v>Apr 22</c:v>
                </c:pt>
              </c:strCache>
            </c:strRef>
          </c:cat>
          <c:val>
            <c:numRef>
              <c:f>'1st Sprint'!$P$22:$W$22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558280"/>
        <c:axId val="2046565976"/>
      </c:areaChart>
      <c:lineChart>
        <c:grouping val="standard"/>
        <c:varyColors val="0"/>
        <c:ser>
          <c:idx val="0"/>
          <c:order val="0"/>
          <c:tx>
            <c:strRef>
              <c:f>'1st Sprint'!$O$15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80000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D4"/>
              </a:solidFill>
              <a:ln w="38100" cmpd="sng">
                <a:solidFill>
                  <a:srgbClr val="800000"/>
                </a:solidFill>
                <a:prstDash val="sysDash"/>
              </a:ln>
            </c:spPr>
          </c:marke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Apr 16</c:v>
                </c:pt>
                <c:pt idx="2">
                  <c:v>Apr 17</c:v>
                </c:pt>
                <c:pt idx="3">
                  <c:v>Apr 18</c:v>
                </c:pt>
                <c:pt idx="4">
                  <c:v>Apr 19</c:v>
                </c:pt>
                <c:pt idx="5">
                  <c:v>Apr 20</c:v>
                </c:pt>
                <c:pt idx="6">
                  <c:v>Apr 21</c:v>
                </c:pt>
                <c:pt idx="7">
                  <c:v>Apr 22</c:v>
                </c:pt>
              </c:strCache>
            </c:strRef>
          </c:cat>
          <c:val>
            <c:numRef>
              <c:f>'1st Sprint'!$P$15:$W$15</c:f>
              <c:numCache>
                <c:formatCode>0</c:formatCode>
                <c:ptCount val="8"/>
                <c:pt idx="0">
                  <c:v>11.0</c:v>
                </c:pt>
                <c:pt idx="1">
                  <c:v>8.8</c:v>
                </c:pt>
                <c:pt idx="2">
                  <c:v>6.6</c:v>
                </c:pt>
                <c:pt idx="3">
                  <c:v>4.4</c:v>
                </c:pt>
                <c:pt idx="4">
                  <c:v>2.2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'1st Sprint'!$O$16</c:f>
              <c:strCache>
                <c:ptCount val="1"/>
                <c:pt idx="0">
                  <c:v>Real</c:v>
                </c:pt>
              </c:strCache>
            </c:strRef>
          </c:tx>
          <c:spPr>
            <a:ln w="38100" cmpd="sng">
              <a:solidFill>
                <a:schemeClr val="tx2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DD0806"/>
              </a:solidFill>
              <a:ln w="38100" cmpd="sng">
                <a:solidFill>
                  <a:schemeClr val="tx2"/>
                </a:solidFill>
                <a:prstDash val="solid"/>
              </a:ln>
            </c:spPr>
          </c:marke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Apr 16</c:v>
                </c:pt>
                <c:pt idx="2">
                  <c:v>Apr 17</c:v>
                </c:pt>
                <c:pt idx="3">
                  <c:v>Apr 18</c:v>
                </c:pt>
                <c:pt idx="4">
                  <c:v>Apr 19</c:v>
                </c:pt>
                <c:pt idx="5">
                  <c:v>Apr 20</c:v>
                </c:pt>
                <c:pt idx="6">
                  <c:v>Apr 21</c:v>
                </c:pt>
                <c:pt idx="7">
                  <c:v>Apr 22</c:v>
                </c:pt>
              </c:strCache>
            </c:strRef>
          </c:cat>
          <c:val>
            <c:numRef>
              <c:f>'1st Sprint'!$P$16:$W$16</c:f>
              <c:numCache>
                <c:formatCode>General</c:formatCode>
                <c:ptCount val="8"/>
                <c:pt idx="0" formatCode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7.0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558280"/>
        <c:axId val="2046565976"/>
      </c:lineChart>
      <c:catAx>
        <c:axId val="204655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Days</a:t>
                </a:r>
              </a:p>
            </c:rich>
          </c:tx>
          <c:layout>
            <c:manualLayout>
              <c:xMode val="edge"/>
              <c:yMode val="edge"/>
              <c:x val="0.87841013581356"/>
              <c:y val="0.842631789670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6565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6565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Hours</a:t>
                </a:r>
              </a:p>
            </c:rich>
          </c:tx>
          <c:layout>
            <c:manualLayout>
              <c:xMode val="edge"/>
              <c:yMode val="edge"/>
              <c:x val="0.00774612904930508"/>
              <c:y val="0.1736710930201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6558280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298842678222"/>
          <c:y val="0.0335743360469772"/>
          <c:w val="0.264440099349997"/>
          <c:h val="0.3173481916455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Burndown Chart</a:t>
            </a:r>
          </a:p>
        </c:rich>
      </c:tx>
      <c:layout>
        <c:manualLayout>
          <c:xMode val="edge"/>
          <c:yMode val="edge"/>
          <c:x val="0.0630034878190562"/>
          <c:y val="0.037320832777258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55736405433"/>
          <c:y val="0.189410871833792"/>
          <c:w val="0.757015800877239"/>
          <c:h val="0.614617103094671"/>
        </c:manualLayout>
      </c:layout>
      <c:areaChart>
        <c:grouping val="stacked"/>
        <c:varyColors val="0"/>
        <c:ser>
          <c:idx val="2"/>
          <c:order val="2"/>
          <c:tx>
            <c:strRef>
              <c:f>'2nd Sprint'!$O$17</c:f>
              <c:strCache>
                <c:ptCount val="1"/>
                <c:pt idx="0">
                  <c:v>Domain</c:v>
                </c:pt>
              </c:strCache>
            </c:strRef>
          </c:tx>
          <c:spPr>
            <a:solidFill>
              <a:srgbClr val="000090"/>
            </a:solidFill>
          </c:spP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Apr 23</c:v>
                </c:pt>
                <c:pt idx="2">
                  <c:v>Apr 24</c:v>
                </c:pt>
                <c:pt idx="3">
                  <c:v>Apr 25</c:v>
                </c:pt>
                <c:pt idx="4">
                  <c:v>Apr 26</c:v>
                </c:pt>
                <c:pt idx="5">
                  <c:v>Apr 27</c:v>
                </c:pt>
                <c:pt idx="6">
                  <c:v>Apr 28</c:v>
                </c:pt>
                <c:pt idx="7">
                  <c:v>Apr 29</c:v>
                </c:pt>
              </c:strCache>
            </c:strRef>
          </c:cat>
          <c:val>
            <c:numRef>
              <c:f>'2nd Sprint'!$P$17:$W$17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'2nd Sprint'!$O$18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3366FF"/>
            </a:solidFill>
          </c:spP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Apr 23</c:v>
                </c:pt>
                <c:pt idx="2">
                  <c:v>Apr 24</c:v>
                </c:pt>
                <c:pt idx="3">
                  <c:v>Apr 25</c:v>
                </c:pt>
                <c:pt idx="4">
                  <c:v>Apr 26</c:v>
                </c:pt>
                <c:pt idx="5">
                  <c:v>Apr 27</c:v>
                </c:pt>
                <c:pt idx="6">
                  <c:v>Apr 28</c:v>
                </c:pt>
                <c:pt idx="7">
                  <c:v>Apr 29</c:v>
                </c:pt>
              </c:strCache>
            </c:strRef>
          </c:cat>
          <c:val>
            <c:numRef>
              <c:f>'2nd Sprint'!$P$18:$W$18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'2nd Sprint'!$O$19</c:f>
              <c:strCache>
                <c:ptCount val="1"/>
                <c:pt idx="0">
                  <c:v>Presentation</c:v>
                </c:pt>
              </c:strCache>
            </c:strRef>
          </c:tx>
          <c:spPr>
            <a:solidFill>
              <a:srgbClr val="660066"/>
            </a:solidFill>
          </c:spP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Apr 23</c:v>
                </c:pt>
                <c:pt idx="2">
                  <c:v>Apr 24</c:v>
                </c:pt>
                <c:pt idx="3">
                  <c:v>Apr 25</c:v>
                </c:pt>
                <c:pt idx="4">
                  <c:v>Apr 26</c:v>
                </c:pt>
                <c:pt idx="5">
                  <c:v>Apr 27</c:v>
                </c:pt>
                <c:pt idx="6">
                  <c:v>Apr 28</c:v>
                </c:pt>
                <c:pt idx="7">
                  <c:v>Apr 29</c:v>
                </c:pt>
              </c:strCache>
            </c:strRef>
          </c:cat>
          <c:val>
            <c:numRef>
              <c:f>'2nd Sprint'!$P$19:$W$19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'2nd Sprint'!$O$20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rgbClr val="FF6600"/>
            </a:solidFill>
          </c:spP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Apr 23</c:v>
                </c:pt>
                <c:pt idx="2">
                  <c:v>Apr 24</c:v>
                </c:pt>
                <c:pt idx="3">
                  <c:v>Apr 25</c:v>
                </c:pt>
                <c:pt idx="4">
                  <c:v>Apr 26</c:v>
                </c:pt>
                <c:pt idx="5">
                  <c:v>Apr 27</c:v>
                </c:pt>
                <c:pt idx="6">
                  <c:v>Apr 28</c:v>
                </c:pt>
                <c:pt idx="7">
                  <c:v>Apr 29</c:v>
                </c:pt>
              </c:strCache>
            </c:strRef>
          </c:cat>
          <c:val>
            <c:numRef>
              <c:f>'2nd Sprint'!$P$20:$W$20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'2nd Sprint'!$O$21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008000"/>
            </a:solidFill>
          </c:spP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Apr 23</c:v>
                </c:pt>
                <c:pt idx="2">
                  <c:v>Apr 24</c:v>
                </c:pt>
                <c:pt idx="3">
                  <c:v>Apr 25</c:v>
                </c:pt>
                <c:pt idx="4">
                  <c:v>Apr 26</c:v>
                </c:pt>
                <c:pt idx="5">
                  <c:v>Apr 27</c:v>
                </c:pt>
                <c:pt idx="6">
                  <c:v>Apr 28</c:v>
                </c:pt>
                <c:pt idx="7">
                  <c:v>Apr 29</c:v>
                </c:pt>
              </c:strCache>
            </c:strRef>
          </c:cat>
          <c:val>
            <c:numRef>
              <c:f>'2nd Sprint'!$P$21:$W$21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'2nd Sprint'!$O$22</c:f>
              <c:strCache>
                <c:ptCount val="1"/>
                <c:pt idx="0">
                  <c:v>Bug-Fix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Apr 23</c:v>
                </c:pt>
                <c:pt idx="2">
                  <c:v>Apr 24</c:v>
                </c:pt>
                <c:pt idx="3">
                  <c:v>Apr 25</c:v>
                </c:pt>
                <c:pt idx="4">
                  <c:v>Apr 26</c:v>
                </c:pt>
                <c:pt idx="5">
                  <c:v>Apr 27</c:v>
                </c:pt>
                <c:pt idx="6">
                  <c:v>Apr 28</c:v>
                </c:pt>
                <c:pt idx="7">
                  <c:v>Apr 29</c:v>
                </c:pt>
              </c:strCache>
            </c:strRef>
          </c:cat>
          <c:val>
            <c:numRef>
              <c:f>'2nd Sprint'!$P$22:$W$22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568872"/>
        <c:axId val="2047576808"/>
      </c:areaChart>
      <c:lineChart>
        <c:grouping val="standard"/>
        <c:varyColors val="0"/>
        <c:ser>
          <c:idx val="0"/>
          <c:order val="0"/>
          <c:tx>
            <c:strRef>
              <c:f>'2nd Sprint'!$O$15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80000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D4"/>
              </a:solidFill>
              <a:ln w="38100" cmpd="sng">
                <a:solidFill>
                  <a:srgbClr val="800000"/>
                </a:solidFill>
                <a:prstDash val="sysDash"/>
              </a:ln>
            </c:spPr>
          </c:marke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Apr 23</c:v>
                </c:pt>
                <c:pt idx="2">
                  <c:v>Apr 24</c:v>
                </c:pt>
                <c:pt idx="3">
                  <c:v>Apr 25</c:v>
                </c:pt>
                <c:pt idx="4">
                  <c:v>Apr 26</c:v>
                </c:pt>
                <c:pt idx="5">
                  <c:v>Apr 27</c:v>
                </c:pt>
                <c:pt idx="6">
                  <c:v>Apr 28</c:v>
                </c:pt>
                <c:pt idx="7">
                  <c:v>Apr 29</c:v>
                </c:pt>
              </c:strCache>
            </c:strRef>
          </c:cat>
          <c:val>
            <c:numRef>
              <c:f>'2nd Sprint'!$P$15:$W$15</c:f>
              <c:numCache>
                <c:formatCode>0</c:formatCode>
                <c:ptCount val="8"/>
                <c:pt idx="0">
                  <c:v>104.0</c:v>
                </c:pt>
                <c:pt idx="1">
                  <c:v>83.2</c:v>
                </c:pt>
                <c:pt idx="2">
                  <c:v>62.40000000000001</c:v>
                </c:pt>
                <c:pt idx="3">
                  <c:v>41.60000000000001</c:v>
                </c:pt>
                <c:pt idx="4">
                  <c:v>20.80000000000001</c:v>
                </c:pt>
                <c:pt idx="5">
                  <c:v>7.105427357601E-15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'2nd Sprint'!$O$16</c:f>
              <c:strCache>
                <c:ptCount val="1"/>
                <c:pt idx="0">
                  <c:v>Real</c:v>
                </c:pt>
              </c:strCache>
            </c:strRef>
          </c:tx>
          <c:spPr>
            <a:ln w="38100" cmpd="sng">
              <a:solidFill>
                <a:schemeClr val="tx2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DD0806"/>
              </a:solidFill>
              <a:ln w="38100" cmpd="sng">
                <a:solidFill>
                  <a:schemeClr val="tx2"/>
                </a:solidFill>
                <a:prstDash val="solid"/>
              </a:ln>
            </c:spPr>
          </c:marke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Apr 23</c:v>
                </c:pt>
                <c:pt idx="2">
                  <c:v>Apr 24</c:v>
                </c:pt>
                <c:pt idx="3">
                  <c:v>Apr 25</c:v>
                </c:pt>
                <c:pt idx="4">
                  <c:v>Apr 26</c:v>
                </c:pt>
                <c:pt idx="5">
                  <c:v>Apr 27</c:v>
                </c:pt>
                <c:pt idx="6">
                  <c:v>Apr 28</c:v>
                </c:pt>
                <c:pt idx="7">
                  <c:v>Apr 29</c:v>
                </c:pt>
              </c:strCache>
            </c:strRef>
          </c:cat>
          <c:val>
            <c:numRef>
              <c:f>'2nd Sprint'!$P$16:$W$16</c:f>
              <c:numCache>
                <c:formatCode>General</c:formatCode>
                <c:ptCount val="8"/>
                <c:pt idx="0" formatCode="0">
                  <c:v>104.0</c:v>
                </c:pt>
                <c:pt idx="1">
                  <c:v>79.0</c:v>
                </c:pt>
                <c:pt idx="2">
                  <c:v>57.0</c:v>
                </c:pt>
                <c:pt idx="3">
                  <c:v>40.0</c:v>
                </c:pt>
                <c:pt idx="4">
                  <c:v>37.0</c:v>
                </c:pt>
                <c:pt idx="5">
                  <c:v>29.0</c:v>
                </c:pt>
                <c:pt idx="6">
                  <c:v>14.0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568872"/>
        <c:axId val="2047576808"/>
      </c:lineChart>
      <c:catAx>
        <c:axId val="204756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Days</a:t>
                </a:r>
              </a:p>
            </c:rich>
          </c:tx>
          <c:layout>
            <c:manualLayout>
              <c:xMode val="edge"/>
              <c:yMode val="edge"/>
              <c:x val="0.87841013581356"/>
              <c:y val="0.842631789670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7576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75768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Hours</a:t>
                </a:r>
              </a:p>
            </c:rich>
          </c:tx>
          <c:layout>
            <c:manualLayout>
              <c:xMode val="edge"/>
              <c:yMode val="edge"/>
              <c:x val="0.00774612904930508"/>
              <c:y val="0.1736710930201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7568872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298842678222"/>
          <c:y val="0.0335743360469772"/>
          <c:w val="0.264440099349997"/>
          <c:h val="0.3173481916455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Burndown Chart</a:t>
            </a:r>
          </a:p>
        </c:rich>
      </c:tx>
      <c:layout>
        <c:manualLayout>
          <c:xMode val="edge"/>
          <c:yMode val="edge"/>
          <c:x val="0.0630034878190562"/>
          <c:y val="0.037320832777258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55736405433"/>
          <c:y val="0.189410871833792"/>
          <c:w val="0.757015800877239"/>
          <c:h val="0.614617103094671"/>
        </c:manualLayout>
      </c:layout>
      <c:areaChart>
        <c:grouping val="stacked"/>
        <c:varyColors val="0"/>
        <c:ser>
          <c:idx val="2"/>
          <c:order val="2"/>
          <c:tx>
            <c:strRef>
              <c:f>'3rd Sprint'!$O$17</c:f>
              <c:strCache>
                <c:ptCount val="1"/>
                <c:pt idx="0">
                  <c:v>Domain</c:v>
                </c:pt>
              </c:strCache>
            </c:strRef>
          </c:tx>
          <c:spPr>
            <a:solidFill>
              <a:srgbClr val="000090"/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Apr 30</c:v>
                </c:pt>
                <c:pt idx="2">
                  <c:v>May 01</c:v>
                </c:pt>
                <c:pt idx="3">
                  <c:v>May 02</c:v>
                </c:pt>
                <c:pt idx="4">
                  <c:v>May 03</c:v>
                </c:pt>
                <c:pt idx="5">
                  <c:v>May 04</c:v>
                </c:pt>
                <c:pt idx="6">
                  <c:v>May 05</c:v>
                </c:pt>
                <c:pt idx="7">
                  <c:v>May 06</c:v>
                </c:pt>
              </c:strCache>
            </c:strRef>
          </c:cat>
          <c:val>
            <c:numRef>
              <c:f>'3rd Sprint'!$P$17:$W$17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'3rd Sprint'!$O$18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3366FF"/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Apr 30</c:v>
                </c:pt>
                <c:pt idx="2">
                  <c:v>May 01</c:v>
                </c:pt>
                <c:pt idx="3">
                  <c:v>May 02</c:v>
                </c:pt>
                <c:pt idx="4">
                  <c:v>May 03</c:v>
                </c:pt>
                <c:pt idx="5">
                  <c:v>May 04</c:v>
                </c:pt>
                <c:pt idx="6">
                  <c:v>May 05</c:v>
                </c:pt>
                <c:pt idx="7">
                  <c:v>May 06</c:v>
                </c:pt>
              </c:strCache>
            </c:strRef>
          </c:cat>
          <c:val>
            <c:numRef>
              <c:f>'3rd Sprint'!$P$18:$W$18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'3rd Sprint'!$O$19</c:f>
              <c:strCache>
                <c:ptCount val="1"/>
                <c:pt idx="0">
                  <c:v>Presentation</c:v>
                </c:pt>
              </c:strCache>
            </c:strRef>
          </c:tx>
          <c:spPr>
            <a:solidFill>
              <a:srgbClr val="660066"/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Apr 30</c:v>
                </c:pt>
                <c:pt idx="2">
                  <c:v>May 01</c:v>
                </c:pt>
                <c:pt idx="3">
                  <c:v>May 02</c:v>
                </c:pt>
                <c:pt idx="4">
                  <c:v>May 03</c:v>
                </c:pt>
                <c:pt idx="5">
                  <c:v>May 04</c:v>
                </c:pt>
                <c:pt idx="6">
                  <c:v>May 05</c:v>
                </c:pt>
                <c:pt idx="7">
                  <c:v>May 06</c:v>
                </c:pt>
              </c:strCache>
            </c:strRef>
          </c:cat>
          <c:val>
            <c:numRef>
              <c:f>'3rd Sprint'!$P$19:$W$19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'3rd Sprint'!$O$20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rgbClr val="FF6600"/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Apr 30</c:v>
                </c:pt>
                <c:pt idx="2">
                  <c:v>May 01</c:v>
                </c:pt>
                <c:pt idx="3">
                  <c:v>May 02</c:v>
                </c:pt>
                <c:pt idx="4">
                  <c:v>May 03</c:v>
                </c:pt>
                <c:pt idx="5">
                  <c:v>May 04</c:v>
                </c:pt>
                <c:pt idx="6">
                  <c:v>May 05</c:v>
                </c:pt>
                <c:pt idx="7">
                  <c:v>May 06</c:v>
                </c:pt>
              </c:strCache>
            </c:strRef>
          </c:cat>
          <c:val>
            <c:numRef>
              <c:f>'3rd Sprint'!$P$20:$W$20</c:f>
              <c:numCache>
                <c:formatCode>General</c:formatCode>
                <c:ptCount val="8"/>
                <c:pt idx="0" formatCode="0">
                  <c:v>87.0</c:v>
                </c:pt>
                <c:pt idx="1">
                  <c:v>78.0</c:v>
                </c:pt>
                <c:pt idx="2">
                  <c:v>63.0</c:v>
                </c:pt>
                <c:pt idx="3">
                  <c:v>45.0</c:v>
                </c:pt>
                <c:pt idx="4">
                  <c:v>21.0</c:v>
                </c:pt>
                <c:pt idx="5">
                  <c:v>7.0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'3rd Sprint'!$O$21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008000"/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Apr 30</c:v>
                </c:pt>
                <c:pt idx="2">
                  <c:v>May 01</c:v>
                </c:pt>
                <c:pt idx="3">
                  <c:v>May 02</c:v>
                </c:pt>
                <c:pt idx="4">
                  <c:v>May 03</c:v>
                </c:pt>
                <c:pt idx="5">
                  <c:v>May 04</c:v>
                </c:pt>
                <c:pt idx="6">
                  <c:v>May 05</c:v>
                </c:pt>
                <c:pt idx="7">
                  <c:v>May 06</c:v>
                </c:pt>
              </c:strCache>
            </c:strRef>
          </c:cat>
          <c:val>
            <c:numRef>
              <c:f>'3rd Sprint'!$P$21:$W$21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'3rd Sprint'!$O$22</c:f>
              <c:strCache>
                <c:ptCount val="1"/>
                <c:pt idx="0">
                  <c:v>Bug-Fix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Apr 30</c:v>
                </c:pt>
                <c:pt idx="2">
                  <c:v>May 01</c:v>
                </c:pt>
                <c:pt idx="3">
                  <c:v>May 02</c:v>
                </c:pt>
                <c:pt idx="4">
                  <c:v>May 03</c:v>
                </c:pt>
                <c:pt idx="5">
                  <c:v>May 04</c:v>
                </c:pt>
                <c:pt idx="6">
                  <c:v>May 05</c:v>
                </c:pt>
                <c:pt idx="7">
                  <c:v>May 06</c:v>
                </c:pt>
              </c:strCache>
            </c:strRef>
          </c:cat>
          <c:val>
            <c:numRef>
              <c:f>'3rd Sprint'!$P$22:$W$22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695496"/>
        <c:axId val="2047703432"/>
      </c:areaChart>
      <c:lineChart>
        <c:grouping val="standard"/>
        <c:varyColors val="0"/>
        <c:ser>
          <c:idx val="0"/>
          <c:order val="0"/>
          <c:tx>
            <c:strRef>
              <c:f>'3rd Sprint'!$O$15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80000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D4"/>
              </a:solidFill>
              <a:ln w="38100" cmpd="sng">
                <a:solidFill>
                  <a:srgbClr val="800000"/>
                </a:solidFill>
                <a:prstDash val="sysDash"/>
              </a:ln>
            </c:spPr>
          </c:marke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Apr 30</c:v>
                </c:pt>
                <c:pt idx="2">
                  <c:v>May 01</c:v>
                </c:pt>
                <c:pt idx="3">
                  <c:v>May 02</c:v>
                </c:pt>
                <c:pt idx="4">
                  <c:v>May 03</c:v>
                </c:pt>
                <c:pt idx="5">
                  <c:v>May 04</c:v>
                </c:pt>
                <c:pt idx="6">
                  <c:v>May 05</c:v>
                </c:pt>
                <c:pt idx="7">
                  <c:v>May 06</c:v>
                </c:pt>
              </c:strCache>
            </c:strRef>
          </c:cat>
          <c:val>
            <c:numRef>
              <c:f>'3rd Sprint'!$P$15:$W$15</c:f>
              <c:numCache>
                <c:formatCode>0</c:formatCode>
                <c:ptCount val="8"/>
                <c:pt idx="0">
                  <c:v>87.0</c:v>
                </c:pt>
                <c:pt idx="1">
                  <c:v>69.6</c:v>
                </c:pt>
                <c:pt idx="2">
                  <c:v>52.2</c:v>
                </c:pt>
                <c:pt idx="3">
                  <c:v>34.8</c:v>
                </c:pt>
                <c:pt idx="4">
                  <c:v>17.4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'3rd Sprint'!$O$16</c:f>
              <c:strCache>
                <c:ptCount val="1"/>
                <c:pt idx="0">
                  <c:v>Real</c:v>
                </c:pt>
              </c:strCache>
            </c:strRef>
          </c:tx>
          <c:spPr>
            <a:ln w="38100" cmpd="sng">
              <a:solidFill>
                <a:schemeClr val="tx2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DD0806"/>
              </a:solidFill>
              <a:ln w="38100" cmpd="sng">
                <a:solidFill>
                  <a:schemeClr val="tx2"/>
                </a:solidFill>
                <a:prstDash val="solid"/>
              </a:ln>
            </c:spPr>
          </c:marke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Apr 30</c:v>
                </c:pt>
                <c:pt idx="2">
                  <c:v>May 01</c:v>
                </c:pt>
                <c:pt idx="3">
                  <c:v>May 02</c:v>
                </c:pt>
                <c:pt idx="4">
                  <c:v>May 03</c:v>
                </c:pt>
                <c:pt idx="5">
                  <c:v>May 04</c:v>
                </c:pt>
                <c:pt idx="6">
                  <c:v>May 05</c:v>
                </c:pt>
                <c:pt idx="7">
                  <c:v>May 06</c:v>
                </c:pt>
              </c:strCache>
            </c:strRef>
          </c:cat>
          <c:val>
            <c:numRef>
              <c:f>'3rd Sprint'!$P$16:$W$16</c:f>
              <c:numCache>
                <c:formatCode>General</c:formatCode>
                <c:ptCount val="8"/>
                <c:pt idx="0" formatCode="0">
                  <c:v>87.0</c:v>
                </c:pt>
                <c:pt idx="1">
                  <c:v>79.0</c:v>
                </c:pt>
                <c:pt idx="2">
                  <c:v>64.0</c:v>
                </c:pt>
                <c:pt idx="3">
                  <c:v>46.0</c:v>
                </c:pt>
                <c:pt idx="4">
                  <c:v>25.0</c:v>
                </c:pt>
                <c:pt idx="5">
                  <c:v>7.0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695496"/>
        <c:axId val="2047703432"/>
      </c:lineChart>
      <c:catAx>
        <c:axId val="204769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Days</a:t>
                </a:r>
              </a:p>
            </c:rich>
          </c:tx>
          <c:layout>
            <c:manualLayout>
              <c:xMode val="edge"/>
              <c:yMode val="edge"/>
              <c:x val="0.87841013581356"/>
              <c:y val="0.842631789670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7703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77034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Hours</a:t>
                </a:r>
              </a:p>
            </c:rich>
          </c:tx>
          <c:layout>
            <c:manualLayout>
              <c:xMode val="edge"/>
              <c:yMode val="edge"/>
              <c:x val="0.00774612904930508"/>
              <c:y val="0.1736710930201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7695496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298842678222"/>
          <c:y val="0.0335743360469772"/>
          <c:w val="0.264440099349997"/>
          <c:h val="0.3173481916455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Burndown Chart</a:t>
            </a:r>
          </a:p>
        </c:rich>
      </c:tx>
      <c:layout>
        <c:manualLayout>
          <c:xMode val="edge"/>
          <c:yMode val="edge"/>
          <c:x val="0.0630034878190562"/>
          <c:y val="0.037320832777258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55736405433"/>
          <c:y val="0.189410871833792"/>
          <c:w val="0.757015800877239"/>
          <c:h val="0.614617103094671"/>
        </c:manualLayout>
      </c:layout>
      <c:areaChart>
        <c:grouping val="stacked"/>
        <c:varyColors val="0"/>
        <c:ser>
          <c:idx val="2"/>
          <c:order val="2"/>
          <c:tx>
            <c:strRef>
              <c:f>'4th Sprint'!$O$17</c:f>
              <c:strCache>
                <c:ptCount val="1"/>
                <c:pt idx="0">
                  <c:v>Domain</c:v>
                </c:pt>
              </c:strCache>
            </c:strRef>
          </c:tx>
          <c:spPr>
            <a:solidFill>
              <a:srgbClr val="000090"/>
            </a:solidFill>
          </c:spPr>
          <c:cat>
            <c:strRef>
              <c:f>'4th Sprint'!$P$13:$W$14</c:f>
              <c:strCache>
                <c:ptCount val="8"/>
                <c:pt idx="0">
                  <c:v>Estimate</c:v>
                </c:pt>
                <c:pt idx="1">
                  <c:v>May 07</c:v>
                </c:pt>
                <c:pt idx="2">
                  <c:v>May 08</c:v>
                </c:pt>
                <c:pt idx="3">
                  <c:v>May 09</c:v>
                </c:pt>
                <c:pt idx="4">
                  <c:v>May 10</c:v>
                </c:pt>
                <c:pt idx="5">
                  <c:v>May 11</c:v>
                </c:pt>
                <c:pt idx="6">
                  <c:v>May 12</c:v>
                </c:pt>
                <c:pt idx="7">
                  <c:v>May 13</c:v>
                </c:pt>
              </c:strCache>
            </c:strRef>
          </c:cat>
          <c:val>
            <c:numRef>
              <c:f>'4th Sprint'!$P$17:$W$17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'4th Sprint'!$O$18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3366FF"/>
            </a:solidFill>
          </c:spPr>
          <c:cat>
            <c:strRef>
              <c:f>'4th Sprint'!$P$13:$W$14</c:f>
              <c:strCache>
                <c:ptCount val="8"/>
                <c:pt idx="0">
                  <c:v>Estimate</c:v>
                </c:pt>
                <c:pt idx="1">
                  <c:v>May 07</c:v>
                </c:pt>
                <c:pt idx="2">
                  <c:v>May 08</c:v>
                </c:pt>
                <c:pt idx="3">
                  <c:v>May 09</c:v>
                </c:pt>
                <c:pt idx="4">
                  <c:v>May 10</c:v>
                </c:pt>
                <c:pt idx="5">
                  <c:v>May 11</c:v>
                </c:pt>
                <c:pt idx="6">
                  <c:v>May 12</c:v>
                </c:pt>
                <c:pt idx="7">
                  <c:v>May 13</c:v>
                </c:pt>
              </c:strCache>
            </c:strRef>
          </c:cat>
          <c:val>
            <c:numRef>
              <c:f>'4th Sprint'!$P$18:$W$18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'4th Sprint'!$O$19</c:f>
              <c:strCache>
                <c:ptCount val="1"/>
                <c:pt idx="0">
                  <c:v>Presentation</c:v>
                </c:pt>
              </c:strCache>
            </c:strRef>
          </c:tx>
          <c:spPr>
            <a:solidFill>
              <a:srgbClr val="660066"/>
            </a:solidFill>
          </c:spPr>
          <c:cat>
            <c:strRef>
              <c:f>'4th Sprint'!$P$13:$W$14</c:f>
              <c:strCache>
                <c:ptCount val="8"/>
                <c:pt idx="0">
                  <c:v>Estimate</c:v>
                </c:pt>
                <c:pt idx="1">
                  <c:v>May 07</c:v>
                </c:pt>
                <c:pt idx="2">
                  <c:v>May 08</c:v>
                </c:pt>
                <c:pt idx="3">
                  <c:v>May 09</c:v>
                </c:pt>
                <c:pt idx="4">
                  <c:v>May 10</c:v>
                </c:pt>
                <c:pt idx="5">
                  <c:v>May 11</c:v>
                </c:pt>
                <c:pt idx="6">
                  <c:v>May 12</c:v>
                </c:pt>
                <c:pt idx="7">
                  <c:v>May 13</c:v>
                </c:pt>
              </c:strCache>
            </c:strRef>
          </c:cat>
          <c:val>
            <c:numRef>
              <c:f>'4th Sprint'!$P$19:$W$19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'4th Sprint'!$O$20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rgbClr val="FF6600"/>
            </a:solidFill>
          </c:spPr>
          <c:cat>
            <c:strRef>
              <c:f>'4th Sprint'!$P$13:$W$14</c:f>
              <c:strCache>
                <c:ptCount val="8"/>
                <c:pt idx="0">
                  <c:v>Estimate</c:v>
                </c:pt>
                <c:pt idx="1">
                  <c:v>May 07</c:v>
                </c:pt>
                <c:pt idx="2">
                  <c:v>May 08</c:v>
                </c:pt>
                <c:pt idx="3">
                  <c:v>May 09</c:v>
                </c:pt>
                <c:pt idx="4">
                  <c:v>May 10</c:v>
                </c:pt>
                <c:pt idx="5">
                  <c:v>May 11</c:v>
                </c:pt>
                <c:pt idx="6">
                  <c:v>May 12</c:v>
                </c:pt>
                <c:pt idx="7">
                  <c:v>May 13</c:v>
                </c:pt>
              </c:strCache>
            </c:strRef>
          </c:cat>
          <c:val>
            <c:numRef>
              <c:f>'4th Sprint'!$P$20:$W$20</c:f>
              <c:numCache>
                <c:formatCode>General</c:formatCode>
                <c:ptCount val="8"/>
                <c:pt idx="0" formatCode="0">
                  <c:v>95.0</c:v>
                </c:pt>
                <c:pt idx="1">
                  <c:v>68.0</c:v>
                </c:pt>
                <c:pt idx="2">
                  <c:v>63.0</c:v>
                </c:pt>
                <c:pt idx="3">
                  <c:v>51.0</c:v>
                </c:pt>
                <c:pt idx="4">
                  <c:v>40.0</c:v>
                </c:pt>
                <c:pt idx="5">
                  <c:v>33.0</c:v>
                </c:pt>
                <c:pt idx="6">
                  <c:v>16.0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'4th Sprint'!$O$21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008000"/>
            </a:solidFill>
          </c:spPr>
          <c:cat>
            <c:strRef>
              <c:f>'4th Sprint'!$P$13:$W$14</c:f>
              <c:strCache>
                <c:ptCount val="8"/>
                <c:pt idx="0">
                  <c:v>Estimate</c:v>
                </c:pt>
                <c:pt idx="1">
                  <c:v>May 07</c:v>
                </c:pt>
                <c:pt idx="2">
                  <c:v>May 08</c:v>
                </c:pt>
                <c:pt idx="3">
                  <c:v>May 09</c:v>
                </c:pt>
                <c:pt idx="4">
                  <c:v>May 10</c:v>
                </c:pt>
                <c:pt idx="5">
                  <c:v>May 11</c:v>
                </c:pt>
                <c:pt idx="6">
                  <c:v>May 12</c:v>
                </c:pt>
                <c:pt idx="7">
                  <c:v>May 13</c:v>
                </c:pt>
              </c:strCache>
            </c:strRef>
          </c:cat>
          <c:val>
            <c:numRef>
              <c:f>'4th Sprint'!$P$21:$W$21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'4th Sprint'!$O$22</c:f>
              <c:strCache>
                <c:ptCount val="1"/>
                <c:pt idx="0">
                  <c:v>Bug-Fix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'4th Sprint'!$P$13:$W$14</c:f>
              <c:strCache>
                <c:ptCount val="8"/>
                <c:pt idx="0">
                  <c:v>Estimate</c:v>
                </c:pt>
                <c:pt idx="1">
                  <c:v>May 07</c:v>
                </c:pt>
                <c:pt idx="2">
                  <c:v>May 08</c:v>
                </c:pt>
                <c:pt idx="3">
                  <c:v>May 09</c:v>
                </c:pt>
                <c:pt idx="4">
                  <c:v>May 10</c:v>
                </c:pt>
                <c:pt idx="5">
                  <c:v>May 11</c:v>
                </c:pt>
                <c:pt idx="6">
                  <c:v>May 12</c:v>
                </c:pt>
                <c:pt idx="7">
                  <c:v>May 13</c:v>
                </c:pt>
              </c:strCache>
            </c:strRef>
          </c:cat>
          <c:val>
            <c:numRef>
              <c:f>'4th Sprint'!$P$22:$W$22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819080"/>
        <c:axId val="2047827016"/>
      </c:areaChart>
      <c:lineChart>
        <c:grouping val="standard"/>
        <c:varyColors val="0"/>
        <c:ser>
          <c:idx val="0"/>
          <c:order val="0"/>
          <c:tx>
            <c:strRef>
              <c:f>'4th Sprint'!$O$15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80000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D4"/>
              </a:solidFill>
              <a:ln w="38100" cmpd="sng">
                <a:solidFill>
                  <a:srgbClr val="800000"/>
                </a:solidFill>
                <a:prstDash val="sysDash"/>
              </a:ln>
            </c:spPr>
          </c:marker>
          <c:cat>
            <c:strRef>
              <c:f>'4th Sprint'!$P$13:$W$14</c:f>
              <c:strCache>
                <c:ptCount val="8"/>
                <c:pt idx="0">
                  <c:v>Estimate</c:v>
                </c:pt>
                <c:pt idx="1">
                  <c:v>May 07</c:v>
                </c:pt>
                <c:pt idx="2">
                  <c:v>May 08</c:v>
                </c:pt>
                <c:pt idx="3">
                  <c:v>May 09</c:v>
                </c:pt>
                <c:pt idx="4">
                  <c:v>May 10</c:v>
                </c:pt>
                <c:pt idx="5">
                  <c:v>May 11</c:v>
                </c:pt>
                <c:pt idx="6">
                  <c:v>May 12</c:v>
                </c:pt>
                <c:pt idx="7">
                  <c:v>May 13</c:v>
                </c:pt>
              </c:strCache>
            </c:strRef>
          </c:cat>
          <c:val>
            <c:numRef>
              <c:f>'4th Sprint'!$P$15:$W$15</c:f>
              <c:numCache>
                <c:formatCode>0</c:formatCode>
                <c:ptCount val="8"/>
                <c:pt idx="0">
                  <c:v>100.0</c:v>
                </c:pt>
                <c:pt idx="1">
                  <c:v>80.0</c:v>
                </c:pt>
                <c:pt idx="2">
                  <c:v>60.0</c:v>
                </c:pt>
                <c:pt idx="3">
                  <c:v>40.0</c:v>
                </c:pt>
                <c:pt idx="4">
                  <c:v>20.0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'4th Sprint'!$O$16</c:f>
              <c:strCache>
                <c:ptCount val="1"/>
                <c:pt idx="0">
                  <c:v>Real</c:v>
                </c:pt>
              </c:strCache>
            </c:strRef>
          </c:tx>
          <c:spPr>
            <a:ln w="38100" cmpd="sng">
              <a:solidFill>
                <a:schemeClr val="tx2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DD0806"/>
              </a:solidFill>
              <a:ln w="38100" cmpd="sng">
                <a:solidFill>
                  <a:schemeClr val="tx2"/>
                </a:solidFill>
                <a:prstDash val="solid"/>
              </a:ln>
            </c:spPr>
          </c:marker>
          <c:cat>
            <c:strRef>
              <c:f>'4th Sprint'!$P$13:$W$14</c:f>
              <c:strCache>
                <c:ptCount val="8"/>
                <c:pt idx="0">
                  <c:v>Estimate</c:v>
                </c:pt>
                <c:pt idx="1">
                  <c:v>May 07</c:v>
                </c:pt>
                <c:pt idx="2">
                  <c:v>May 08</c:v>
                </c:pt>
                <c:pt idx="3">
                  <c:v>May 09</c:v>
                </c:pt>
                <c:pt idx="4">
                  <c:v>May 10</c:v>
                </c:pt>
                <c:pt idx="5">
                  <c:v>May 11</c:v>
                </c:pt>
                <c:pt idx="6">
                  <c:v>May 12</c:v>
                </c:pt>
                <c:pt idx="7">
                  <c:v>May 13</c:v>
                </c:pt>
              </c:strCache>
            </c:strRef>
          </c:cat>
          <c:val>
            <c:numRef>
              <c:f>'4th Sprint'!$P$16:$W$16</c:f>
              <c:numCache>
                <c:formatCode>General</c:formatCode>
                <c:ptCount val="8"/>
                <c:pt idx="0" formatCode="0">
                  <c:v>100.0</c:v>
                </c:pt>
                <c:pt idx="1">
                  <c:v>68.0</c:v>
                </c:pt>
                <c:pt idx="2">
                  <c:v>63.0</c:v>
                </c:pt>
                <c:pt idx="3">
                  <c:v>51.0</c:v>
                </c:pt>
                <c:pt idx="4">
                  <c:v>40.0</c:v>
                </c:pt>
                <c:pt idx="5">
                  <c:v>37.0</c:v>
                </c:pt>
                <c:pt idx="6">
                  <c:v>18.0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819080"/>
        <c:axId val="2047827016"/>
      </c:lineChart>
      <c:catAx>
        <c:axId val="2047819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Days</a:t>
                </a:r>
              </a:p>
            </c:rich>
          </c:tx>
          <c:layout>
            <c:manualLayout>
              <c:xMode val="edge"/>
              <c:yMode val="edge"/>
              <c:x val="0.87841013581356"/>
              <c:y val="0.842631789670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7827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78270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Hours</a:t>
                </a:r>
              </a:p>
            </c:rich>
          </c:tx>
          <c:layout>
            <c:manualLayout>
              <c:xMode val="edge"/>
              <c:yMode val="edge"/>
              <c:x val="0.00774612904930508"/>
              <c:y val="0.1736710930201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7819080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298842678222"/>
          <c:y val="0.0335743360469772"/>
          <c:w val="0.264440099349997"/>
          <c:h val="0.3173481916455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Burndown Chart</a:t>
            </a:r>
          </a:p>
        </c:rich>
      </c:tx>
      <c:layout>
        <c:manualLayout>
          <c:xMode val="edge"/>
          <c:yMode val="edge"/>
          <c:x val="0.0630034878190562"/>
          <c:y val="0.037320832777258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55736405433"/>
          <c:y val="0.189410871833792"/>
          <c:w val="0.757015800877239"/>
          <c:h val="0.614617103094671"/>
        </c:manualLayout>
      </c:layout>
      <c:areaChart>
        <c:grouping val="stacked"/>
        <c:varyColors val="0"/>
        <c:ser>
          <c:idx val="2"/>
          <c:order val="2"/>
          <c:tx>
            <c:strRef>
              <c:f>'5th Sprint'!$O$17</c:f>
              <c:strCache>
                <c:ptCount val="1"/>
                <c:pt idx="0">
                  <c:v>Domain</c:v>
                </c:pt>
              </c:strCache>
            </c:strRef>
          </c:tx>
          <c:spPr>
            <a:solidFill>
              <a:srgbClr val="000090"/>
            </a:solidFill>
          </c:spPr>
          <c:cat>
            <c:strRef>
              <c:f>'5th Sprint'!$P$13:$W$14</c:f>
              <c:strCache>
                <c:ptCount val="8"/>
                <c:pt idx="0">
                  <c:v>Estimate</c:v>
                </c:pt>
                <c:pt idx="1">
                  <c:v>May 14</c:v>
                </c:pt>
                <c:pt idx="2">
                  <c:v>May 15</c:v>
                </c:pt>
                <c:pt idx="3">
                  <c:v>May 16</c:v>
                </c:pt>
                <c:pt idx="4">
                  <c:v>May 17</c:v>
                </c:pt>
                <c:pt idx="5">
                  <c:v>May 18</c:v>
                </c:pt>
                <c:pt idx="6">
                  <c:v>May 19</c:v>
                </c:pt>
                <c:pt idx="7">
                  <c:v>May 20</c:v>
                </c:pt>
              </c:strCache>
            </c:strRef>
          </c:cat>
          <c:val>
            <c:numRef>
              <c:f>'5th Sprint'!$P$17:$W$17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'5th Sprint'!$O$18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3366FF"/>
            </a:solidFill>
          </c:spPr>
          <c:cat>
            <c:strRef>
              <c:f>'5th Sprint'!$P$13:$W$14</c:f>
              <c:strCache>
                <c:ptCount val="8"/>
                <c:pt idx="0">
                  <c:v>Estimate</c:v>
                </c:pt>
                <c:pt idx="1">
                  <c:v>May 14</c:v>
                </c:pt>
                <c:pt idx="2">
                  <c:v>May 15</c:v>
                </c:pt>
                <c:pt idx="3">
                  <c:v>May 16</c:v>
                </c:pt>
                <c:pt idx="4">
                  <c:v>May 17</c:v>
                </c:pt>
                <c:pt idx="5">
                  <c:v>May 18</c:v>
                </c:pt>
                <c:pt idx="6">
                  <c:v>May 19</c:v>
                </c:pt>
                <c:pt idx="7">
                  <c:v>May 20</c:v>
                </c:pt>
              </c:strCache>
            </c:strRef>
          </c:cat>
          <c:val>
            <c:numRef>
              <c:f>'5th Sprint'!$P$18:$W$18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'5th Sprint'!$O$19</c:f>
              <c:strCache>
                <c:ptCount val="1"/>
                <c:pt idx="0">
                  <c:v>Presentation</c:v>
                </c:pt>
              </c:strCache>
            </c:strRef>
          </c:tx>
          <c:spPr>
            <a:solidFill>
              <a:srgbClr val="660066"/>
            </a:solidFill>
          </c:spPr>
          <c:cat>
            <c:strRef>
              <c:f>'5th Sprint'!$P$13:$W$14</c:f>
              <c:strCache>
                <c:ptCount val="8"/>
                <c:pt idx="0">
                  <c:v>Estimate</c:v>
                </c:pt>
                <c:pt idx="1">
                  <c:v>May 14</c:v>
                </c:pt>
                <c:pt idx="2">
                  <c:v>May 15</c:v>
                </c:pt>
                <c:pt idx="3">
                  <c:v>May 16</c:v>
                </c:pt>
                <c:pt idx="4">
                  <c:v>May 17</c:v>
                </c:pt>
                <c:pt idx="5">
                  <c:v>May 18</c:v>
                </c:pt>
                <c:pt idx="6">
                  <c:v>May 19</c:v>
                </c:pt>
                <c:pt idx="7">
                  <c:v>May 20</c:v>
                </c:pt>
              </c:strCache>
            </c:strRef>
          </c:cat>
          <c:val>
            <c:numRef>
              <c:f>'5th Sprint'!$P$19:$W$19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'5th Sprint'!$O$20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rgbClr val="FF6600"/>
            </a:solidFill>
          </c:spPr>
          <c:cat>
            <c:strRef>
              <c:f>'5th Sprint'!$P$13:$W$14</c:f>
              <c:strCache>
                <c:ptCount val="8"/>
                <c:pt idx="0">
                  <c:v>Estimate</c:v>
                </c:pt>
                <c:pt idx="1">
                  <c:v>May 14</c:v>
                </c:pt>
                <c:pt idx="2">
                  <c:v>May 15</c:v>
                </c:pt>
                <c:pt idx="3">
                  <c:v>May 16</c:v>
                </c:pt>
                <c:pt idx="4">
                  <c:v>May 17</c:v>
                </c:pt>
                <c:pt idx="5">
                  <c:v>May 18</c:v>
                </c:pt>
                <c:pt idx="6">
                  <c:v>May 19</c:v>
                </c:pt>
                <c:pt idx="7">
                  <c:v>May 20</c:v>
                </c:pt>
              </c:strCache>
            </c:strRef>
          </c:cat>
          <c:val>
            <c:numRef>
              <c:f>'5th Sprint'!$P$20:$W$20</c:f>
              <c:numCache>
                <c:formatCode>General</c:formatCode>
                <c:ptCount val="8"/>
                <c:pt idx="0" formatCode="0">
                  <c:v>37.0</c:v>
                </c:pt>
                <c:pt idx="1">
                  <c:v>23.0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'5th Sprint'!$O$21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008000"/>
            </a:solidFill>
          </c:spPr>
          <c:cat>
            <c:strRef>
              <c:f>'5th Sprint'!$P$13:$W$14</c:f>
              <c:strCache>
                <c:ptCount val="8"/>
                <c:pt idx="0">
                  <c:v>Estimate</c:v>
                </c:pt>
                <c:pt idx="1">
                  <c:v>May 14</c:v>
                </c:pt>
                <c:pt idx="2">
                  <c:v>May 15</c:v>
                </c:pt>
                <c:pt idx="3">
                  <c:v>May 16</c:v>
                </c:pt>
                <c:pt idx="4">
                  <c:v>May 17</c:v>
                </c:pt>
                <c:pt idx="5">
                  <c:v>May 18</c:v>
                </c:pt>
                <c:pt idx="6">
                  <c:v>May 19</c:v>
                </c:pt>
                <c:pt idx="7">
                  <c:v>May 20</c:v>
                </c:pt>
              </c:strCache>
            </c:strRef>
          </c:cat>
          <c:val>
            <c:numRef>
              <c:f>'5th Sprint'!$P$21:$W$21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'5th Sprint'!$O$22</c:f>
              <c:strCache>
                <c:ptCount val="1"/>
                <c:pt idx="0">
                  <c:v>Bug-Fix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'5th Sprint'!$P$13:$W$14</c:f>
              <c:strCache>
                <c:ptCount val="8"/>
                <c:pt idx="0">
                  <c:v>Estimate</c:v>
                </c:pt>
                <c:pt idx="1">
                  <c:v>May 14</c:v>
                </c:pt>
                <c:pt idx="2">
                  <c:v>May 15</c:v>
                </c:pt>
                <c:pt idx="3">
                  <c:v>May 16</c:v>
                </c:pt>
                <c:pt idx="4">
                  <c:v>May 17</c:v>
                </c:pt>
                <c:pt idx="5">
                  <c:v>May 18</c:v>
                </c:pt>
                <c:pt idx="6">
                  <c:v>May 19</c:v>
                </c:pt>
                <c:pt idx="7">
                  <c:v>May 20</c:v>
                </c:pt>
              </c:strCache>
            </c:strRef>
          </c:cat>
          <c:val>
            <c:numRef>
              <c:f>'5th Sprint'!$P$22:$W$22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954248"/>
        <c:axId val="2047962184"/>
      </c:areaChart>
      <c:lineChart>
        <c:grouping val="standard"/>
        <c:varyColors val="0"/>
        <c:ser>
          <c:idx val="0"/>
          <c:order val="0"/>
          <c:tx>
            <c:strRef>
              <c:f>'5th Sprint'!$O$15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80000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D4"/>
              </a:solidFill>
              <a:ln w="38100" cmpd="sng">
                <a:solidFill>
                  <a:srgbClr val="800000"/>
                </a:solidFill>
                <a:prstDash val="sysDash"/>
              </a:ln>
            </c:spPr>
          </c:marker>
          <c:cat>
            <c:strRef>
              <c:f>'5th Sprint'!$P$13:$W$14</c:f>
              <c:strCache>
                <c:ptCount val="8"/>
                <c:pt idx="0">
                  <c:v>Estimate</c:v>
                </c:pt>
                <c:pt idx="1">
                  <c:v>May 14</c:v>
                </c:pt>
                <c:pt idx="2">
                  <c:v>May 15</c:v>
                </c:pt>
                <c:pt idx="3">
                  <c:v>May 16</c:v>
                </c:pt>
                <c:pt idx="4">
                  <c:v>May 17</c:v>
                </c:pt>
                <c:pt idx="5">
                  <c:v>May 18</c:v>
                </c:pt>
                <c:pt idx="6">
                  <c:v>May 19</c:v>
                </c:pt>
                <c:pt idx="7">
                  <c:v>May 20</c:v>
                </c:pt>
              </c:strCache>
            </c:strRef>
          </c:cat>
          <c:val>
            <c:numRef>
              <c:f>'5th Sprint'!$P$15:$W$15</c:f>
              <c:numCache>
                <c:formatCode>0</c:formatCode>
                <c:ptCount val="8"/>
                <c:pt idx="0">
                  <c:v>37.0</c:v>
                </c:pt>
                <c:pt idx="1">
                  <c:v>18.5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'5th Sprint'!$O$16</c:f>
              <c:strCache>
                <c:ptCount val="1"/>
                <c:pt idx="0">
                  <c:v>Real</c:v>
                </c:pt>
              </c:strCache>
            </c:strRef>
          </c:tx>
          <c:spPr>
            <a:ln w="38100" cmpd="sng">
              <a:solidFill>
                <a:schemeClr val="tx2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DD0806"/>
              </a:solidFill>
              <a:ln w="38100" cmpd="sng">
                <a:solidFill>
                  <a:schemeClr val="tx2"/>
                </a:solidFill>
                <a:prstDash val="solid"/>
              </a:ln>
            </c:spPr>
          </c:marker>
          <c:cat>
            <c:strRef>
              <c:f>'5th Sprint'!$P$13:$W$14</c:f>
              <c:strCache>
                <c:ptCount val="8"/>
                <c:pt idx="0">
                  <c:v>Estimate</c:v>
                </c:pt>
                <c:pt idx="1">
                  <c:v>May 14</c:v>
                </c:pt>
                <c:pt idx="2">
                  <c:v>May 15</c:v>
                </c:pt>
                <c:pt idx="3">
                  <c:v>May 16</c:v>
                </c:pt>
                <c:pt idx="4">
                  <c:v>May 17</c:v>
                </c:pt>
                <c:pt idx="5">
                  <c:v>May 18</c:v>
                </c:pt>
                <c:pt idx="6">
                  <c:v>May 19</c:v>
                </c:pt>
                <c:pt idx="7">
                  <c:v>May 20</c:v>
                </c:pt>
              </c:strCache>
            </c:strRef>
          </c:cat>
          <c:val>
            <c:numRef>
              <c:f>'5th Sprint'!$P$16:$W$16</c:f>
              <c:numCache>
                <c:formatCode>General</c:formatCode>
                <c:ptCount val="8"/>
                <c:pt idx="0" formatCode="0">
                  <c:v>37.0</c:v>
                </c:pt>
                <c:pt idx="1">
                  <c:v>23.0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954248"/>
        <c:axId val="2047962184"/>
      </c:lineChart>
      <c:catAx>
        <c:axId val="2047954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Days</a:t>
                </a:r>
              </a:p>
            </c:rich>
          </c:tx>
          <c:layout>
            <c:manualLayout>
              <c:xMode val="edge"/>
              <c:yMode val="edge"/>
              <c:x val="0.87841013581356"/>
              <c:y val="0.842631789670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7962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79621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Hours</a:t>
                </a:r>
              </a:p>
            </c:rich>
          </c:tx>
          <c:layout>
            <c:manualLayout>
              <c:xMode val="edge"/>
              <c:yMode val="edge"/>
              <c:x val="0.00774612904930508"/>
              <c:y val="0.1736710930201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7954248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298842678222"/>
          <c:y val="0.0335743360469772"/>
          <c:w val="0.264440099349997"/>
          <c:h val="0.3173481916455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</xdr:row>
      <xdr:rowOff>88900</xdr:rowOff>
    </xdr:from>
    <xdr:to>
      <xdr:col>0</xdr:col>
      <xdr:colOff>1541600</xdr:colOff>
      <xdr:row>2</xdr:row>
      <xdr:rowOff>1168900</xdr:rowOff>
    </xdr:to>
    <xdr:sp macro="" textlink="">
      <xdr:nvSpPr>
        <xdr:cNvPr id="2" name="Folded Corner 1"/>
        <xdr:cNvSpPr/>
      </xdr:nvSpPr>
      <xdr:spPr>
        <a:xfrm>
          <a:off x="101600" y="711200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01:</a:t>
          </a:r>
        </a:p>
        <a:p>
          <a:pPr algn="l"/>
          <a:r>
            <a:rPr lang="cs-CZ" sz="1600">
              <a:solidFill>
                <a:srgbClr val="000000"/>
              </a:solidFill>
            </a:rPr>
            <a:t>Make Voice Calls</a:t>
          </a:r>
          <a:endParaRPr lang="pt-PT" sz="16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88900</xdr:colOff>
      <xdr:row>3</xdr:row>
      <xdr:rowOff>114300</xdr:rowOff>
    </xdr:from>
    <xdr:to>
      <xdr:col>0</xdr:col>
      <xdr:colOff>1528900</xdr:colOff>
      <xdr:row>3</xdr:row>
      <xdr:rowOff>1194300</xdr:rowOff>
    </xdr:to>
    <xdr:sp macro="" textlink="">
      <xdr:nvSpPr>
        <xdr:cNvPr id="14" name="Folded Corner 13"/>
        <xdr:cNvSpPr/>
      </xdr:nvSpPr>
      <xdr:spPr>
        <a:xfrm>
          <a:off x="88900" y="2641600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02:</a:t>
          </a:r>
        </a:p>
        <a:p>
          <a:pPr algn="l"/>
          <a:r>
            <a:rPr lang="pl-PL" sz="1600">
              <a:solidFill>
                <a:srgbClr val="000000"/>
              </a:solidFill>
            </a:rPr>
            <a:t>Get Last Comm. Data</a:t>
          </a:r>
          <a:endParaRPr lang="pt-PT" sz="16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114300</xdr:colOff>
      <xdr:row>4</xdr:row>
      <xdr:rowOff>215900</xdr:rowOff>
    </xdr:from>
    <xdr:to>
      <xdr:col>0</xdr:col>
      <xdr:colOff>1554300</xdr:colOff>
      <xdr:row>4</xdr:row>
      <xdr:rowOff>1295900</xdr:rowOff>
    </xdr:to>
    <xdr:sp macro="" textlink="">
      <xdr:nvSpPr>
        <xdr:cNvPr id="15" name="Folded Corner 14"/>
        <xdr:cNvSpPr/>
      </xdr:nvSpPr>
      <xdr:spPr>
        <a:xfrm>
          <a:off x="114300" y="4648200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03:</a:t>
          </a:r>
        </a:p>
        <a:p>
          <a:pPr algn="l"/>
          <a:r>
            <a:rPr lang="fr-FR" sz="1600">
              <a:solidFill>
                <a:srgbClr val="000000"/>
              </a:solidFill>
            </a:rPr>
            <a:t>Balance Bonus</a:t>
          </a:r>
          <a:endParaRPr lang="pt-PT" sz="16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127000</xdr:colOff>
      <xdr:row>5</xdr:row>
      <xdr:rowOff>177800</xdr:rowOff>
    </xdr:from>
    <xdr:to>
      <xdr:col>0</xdr:col>
      <xdr:colOff>1567000</xdr:colOff>
      <xdr:row>5</xdr:row>
      <xdr:rowOff>1257800</xdr:rowOff>
    </xdr:to>
    <xdr:sp macro="" textlink="">
      <xdr:nvSpPr>
        <xdr:cNvPr id="16" name="Folded Corner 15"/>
        <xdr:cNvSpPr/>
      </xdr:nvSpPr>
      <xdr:spPr>
        <a:xfrm>
          <a:off x="127000" y="6515100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04:</a:t>
          </a:r>
        </a:p>
        <a:p>
          <a:pPr algn="l"/>
          <a:r>
            <a:rPr lang="da-DK" sz="1600">
              <a:solidFill>
                <a:srgbClr val="000000"/>
              </a:solidFill>
            </a:rPr>
            <a:t>Update Interface</a:t>
          </a:r>
          <a:endParaRPr lang="pt-PT" sz="16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190500</xdr:colOff>
      <xdr:row>5</xdr:row>
      <xdr:rowOff>127000</xdr:rowOff>
    </xdr:from>
    <xdr:to>
      <xdr:col>3</xdr:col>
      <xdr:colOff>1990500</xdr:colOff>
      <xdr:row>5</xdr:row>
      <xdr:rowOff>1181100</xdr:rowOff>
    </xdr:to>
    <xdr:sp macro="" textlink="">
      <xdr:nvSpPr>
        <xdr:cNvPr id="17" name="Folded Corner 16"/>
        <xdr:cNvSpPr/>
      </xdr:nvSpPr>
      <xdr:spPr>
        <a:xfrm>
          <a:off x="10553700" y="9347200"/>
          <a:ext cx="1800000" cy="1054100"/>
        </a:xfrm>
        <a:prstGeom prst="foldedCorner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04 -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Add: Textbox for dest number; Textbox for call duration; Two Buttons to start and end call.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203200</xdr:colOff>
      <xdr:row>5</xdr:row>
      <xdr:rowOff>1333500</xdr:rowOff>
    </xdr:from>
    <xdr:to>
      <xdr:col>3</xdr:col>
      <xdr:colOff>2003200</xdr:colOff>
      <xdr:row>5</xdr:row>
      <xdr:rowOff>1955800</xdr:rowOff>
    </xdr:to>
    <xdr:sp macro="" textlink="">
      <xdr:nvSpPr>
        <xdr:cNvPr id="18" name="Folded Corner 17"/>
        <xdr:cNvSpPr/>
      </xdr:nvSpPr>
      <xdr:spPr>
        <a:xfrm>
          <a:off x="10566400" y="10553700"/>
          <a:ext cx="1800000" cy="622300"/>
        </a:xfrm>
        <a:prstGeom prst="foldedCorner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04 - TASK # 05: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Add: Button and Popup for Last Comm. Information.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190500</xdr:colOff>
      <xdr:row>4</xdr:row>
      <xdr:rowOff>114300</xdr:rowOff>
    </xdr:from>
    <xdr:to>
      <xdr:col>3</xdr:col>
      <xdr:colOff>1990500</xdr:colOff>
      <xdr:row>4</xdr:row>
      <xdr:rowOff>977900</xdr:rowOff>
    </xdr:to>
    <xdr:sp macro="" textlink="">
      <xdr:nvSpPr>
        <xdr:cNvPr id="20" name="Folded Corner 19"/>
        <xdr:cNvSpPr/>
      </xdr:nvSpPr>
      <xdr:spPr>
        <a:xfrm>
          <a:off x="10375900" y="6134100"/>
          <a:ext cx="1800000" cy="863600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03 -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the increase balance function to use the bonus fomula.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190500</xdr:colOff>
      <xdr:row>4</xdr:row>
      <xdr:rowOff>1092200</xdr:rowOff>
    </xdr:from>
    <xdr:to>
      <xdr:col>3</xdr:col>
      <xdr:colOff>1977800</xdr:colOff>
      <xdr:row>4</xdr:row>
      <xdr:rowOff>1727200</xdr:rowOff>
    </xdr:to>
    <xdr:sp macro="" textlink="">
      <xdr:nvSpPr>
        <xdr:cNvPr id="21" name="Folded Corner 20"/>
        <xdr:cNvSpPr/>
      </xdr:nvSpPr>
      <xdr:spPr>
        <a:xfrm>
          <a:off x="10375900" y="7112000"/>
          <a:ext cx="1787300" cy="635000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03 - TASK # 05: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Add the bonus tax to the operator plan.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101600</xdr:colOff>
      <xdr:row>3</xdr:row>
      <xdr:rowOff>139700</xdr:rowOff>
    </xdr:from>
    <xdr:to>
      <xdr:col>4</xdr:col>
      <xdr:colOff>3213100</xdr:colOff>
      <xdr:row>3</xdr:row>
      <xdr:rowOff>1206500</xdr:rowOff>
    </xdr:to>
    <xdr:sp macro="" textlink="">
      <xdr:nvSpPr>
        <xdr:cNvPr id="23" name="Folded Corner 22"/>
        <xdr:cNvSpPr/>
      </xdr:nvSpPr>
      <xdr:spPr>
        <a:xfrm>
          <a:off x="15036800" y="4254500"/>
          <a:ext cx="3111500" cy="1066800"/>
        </a:xfrm>
        <a:prstGeom prst="foldedCorner">
          <a:avLst>
            <a:gd name="adj" fmla="val 31421"/>
          </a:avLst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02 -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Add a generic list of comm. to each </a:t>
          </a:r>
          <a:r>
            <a:rPr lang="it-IT" sz="1100" baseline="0">
              <a:solidFill>
                <a:srgbClr val="000000"/>
              </a:solidFill>
            </a:rPr>
            <a:t>phone. </a:t>
          </a:r>
          <a:r>
            <a:rPr lang="pt-PT" sz="1100" baseline="0">
              <a:solidFill>
                <a:srgbClr val="000000"/>
              </a:solidFill>
            </a:rPr>
            <a:t>Update his other lists to use the new (SMS, Video and Voice).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203200</xdr:colOff>
      <xdr:row>3</xdr:row>
      <xdr:rowOff>1143000</xdr:rowOff>
    </xdr:from>
    <xdr:to>
      <xdr:col>3</xdr:col>
      <xdr:colOff>2006600</xdr:colOff>
      <xdr:row>3</xdr:row>
      <xdr:rowOff>2057400</xdr:rowOff>
    </xdr:to>
    <xdr:sp macro="" textlink="">
      <xdr:nvSpPr>
        <xdr:cNvPr id="24" name="Folded Corner 23"/>
        <xdr:cNvSpPr/>
      </xdr:nvSpPr>
      <xdr:spPr>
        <a:xfrm>
          <a:off x="10566400" y="5257800"/>
          <a:ext cx="1803400" cy="914400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02 - TASK # 05: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Create new function to get last communication made </a:t>
          </a:r>
          <a:r>
            <a:rPr lang="cs-CZ" sz="1100" baseline="0">
              <a:solidFill>
                <a:srgbClr val="000000"/>
              </a:solidFill>
            </a:rPr>
            <a:t>by variable.</a:t>
          </a:r>
          <a:endParaRPr lang="pt-PT" sz="1100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2197100</xdr:colOff>
      <xdr:row>3</xdr:row>
      <xdr:rowOff>107726</xdr:rowOff>
    </xdr:from>
    <xdr:to>
      <xdr:col>3</xdr:col>
      <xdr:colOff>3997100</xdr:colOff>
      <xdr:row>3</xdr:row>
      <xdr:rowOff>1104900</xdr:rowOff>
    </xdr:to>
    <xdr:sp macro="" textlink="">
      <xdr:nvSpPr>
        <xdr:cNvPr id="26" name="Folded Corner 25"/>
        <xdr:cNvSpPr/>
      </xdr:nvSpPr>
      <xdr:spPr>
        <a:xfrm>
          <a:off x="12560300" y="4222526"/>
          <a:ext cx="1800000" cy="997174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02 - TASK # 10: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Add a new command, a new service and create DTO's </a:t>
          </a:r>
          <a:r>
            <a:rPr lang="en-US" sz="1100" baseline="0">
              <a:solidFill>
                <a:srgbClr val="000000"/>
              </a:solidFill>
            </a:rPr>
            <a:t>to get this information.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152400</xdr:colOff>
      <xdr:row>11</xdr:row>
      <xdr:rowOff>152400</xdr:rowOff>
    </xdr:from>
    <xdr:to>
      <xdr:col>3</xdr:col>
      <xdr:colOff>1952400</xdr:colOff>
      <xdr:row>11</xdr:row>
      <xdr:rowOff>711200</xdr:rowOff>
    </xdr:to>
    <xdr:sp macro="" textlink="">
      <xdr:nvSpPr>
        <xdr:cNvPr id="27" name="Folded Corner 26"/>
        <xdr:cNvSpPr/>
      </xdr:nvSpPr>
      <xdr:spPr>
        <a:xfrm>
          <a:off x="10515600" y="16954500"/>
          <a:ext cx="1800000" cy="55880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>
              <a:solidFill>
                <a:srgbClr val="000000"/>
              </a:solidFill>
            </a:rPr>
            <a:t>STORY # 10 - TASK</a:t>
          </a:r>
          <a:r>
            <a:rPr lang="pt-PT" sz="900" b="1" u="sng" baseline="0">
              <a:solidFill>
                <a:srgbClr val="000000"/>
              </a:solidFill>
            </a:rPr>
            <a:t> </a:t>
          </a:r>
          <a:r>
            <a:rPr lang="pt-PT" sz="900" b="1" u="sng">
              <a:solidFill>
                <a:srgbClr val="000000"/>
              </a:solidFill>
            </a:rPr>
            <a:t># 15:</a:t>
          </a:r>
          <a:r>
            <a:rPr lang="pt-PT" sz="1100" baseline="0">
              <a:solidFill>
                <a:srgbClr val="000000"/>
              </a:solidFill>
            </a:rPr>
            <a:t> 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Tests for Balance Bonus.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2082800</xdr:colOff>
      <xdr:row>11</xdr:row>
      <xdr:rowOff>152400</xdr:rowOff>
    </xdr:from>
    <xdr:to>
      <xdr:col>3</xdr:col>
      <xdr:colOff>3882800</xdr:colOff>
      <xdr:row>11</xdr:row>
      <xdr:rowOff>698500</xdr:rowOff>
    </xdr:to>
    <xdr:sp macro="" textlink="">
      <xdr:nvSpPr>
        <xdr:cNvPr id="28" name="Folded Corner 27"/>
        <xdr:cNvSpPr/>
      </xdr:nvSpPr>
      <xdr:spPr>
        <a:xfrm>
          <a:off x="12446000" y="16954500"/>
          <a:ext cx="1800000" cy="54610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>
              <a:solidFill>
                <a:srgbClr val="000000"/>
              </a:solidFill>
            </a:rPr>
            <a:t>STORY # 10- TASK</a:t>
          </a:r>
          <a:r>
            <a:rPr lang="pt-PT" sz="900" b="1" u="sng" baseline="0">
              <a:solidFill>
                <a:srgbClr val="000000"/>
              </a:solidFill>
            </a:rPr>
            <a:t> </a:t>
          </a:r>
          <a:r>
            <a:rPr lang="pt-PT" sz="900" b="1" u="sng">
              <a:solidFill>
                <a:srgbClr val="000000"/>
              </a:solidFill>
            </a:rPr>
            <a:t># 10:</a:t>
          </a:r>
          <a:r>
            <a:rPr lang="pt-PT" sz="1100" baseline="0">
              <a:solidFill>
                <a:srgbClr val="000000"/>
              </a:solidFill>
            </a:rPr>
            <a:t> 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Tests for Get Last Comm.</a:t>
          </a:r>
        </a:p>
      </xdr:txBody>
    </xdr:sp>
    <xdr:clientData/>
  </xdr:twoCellAnchor>
  <xdr:twoCellAnchor>
    <xdr:from>
      <xdr:col>3</xdr:col>
      <xdr:colOff>2082800</xdr:colOff>
      <xdr:row>11</xdr:row>
      <xdr:rowOff>850900</xdr:rowOff>
    </xdr:from>
    <xdr:to>
      <xdr:col>3</xdr:col>
      <xdr:colOff>3882800</xdr:colOff>
      <xdr:row>11</xdr:row>
      <xdr:rowOff>1562100</xdr:rowOff>
    </xdr:to>
    <xdr:sp macro="" textlink="">
      <xdr:nvSpPr>
        <xdr:cNvPr id="29" name="Folded Corner 28"/>
        <xdr:cNvSpPr/>
      </xdr:nvSpPr>
      <xdr:spPr>
        <a:xfrm>
          <a:off x="12446000" y="17653000"/>
          <a:ext cx="1800000" cy="71120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>
              <a:solidFill>
                <a:srgbClr val="000000"/>
              </a:solidFill>
            </a:rPr>
            <a:t>STORY # 10 - TASK</a:t>
          </a:r>
          <a:r>
            <a:rPr lang="pt-PT" sz="900" b="1" u="sng" baseline="0">
              <a:solidFill>
                <a:srgbClr val="000000"/>
              </a:solidFill>
            </a:rPr>
            <a:t> </a:t>
          </a:r>
          <a:r>
            <a:rPr lang="pt-PT" sz="900" b="1" u="sng">
              <a:solidFill>
                <a:srgbClr val="000000"/>
              </a:solidFill>
            </a:rPr>
            <a:t># 25:</a:t>
          </a:r>
          <a:r>
            <a:rPr lang="pt-PT" sz="1100" baseline="0">
              <a:solidFill>
                <a:srgbClr val="000000"/>
              </a:solidFill>
            </a:rPr>
            <a:t> 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Test gwt interface for the new services.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152400</xdr:colOff>
      <xdr:row>11</xdr:row>
      <xdr:rowOff>825500</xdr:rowOff>
    </xdr:from>
    <xdr:to>
      <xdr:col>3</xdr:col>
      <xdr:colOff>1952400</xdr:colOff>
      <xdr:row>11</xdr:row>
      <xdr:rowOff>1308100</xdr:rowOff>
    </xdr:to>
    <xdr:sp macro="" textlink="">
      <xdr:nvSpPr>
        <xdr:cNvPr id="30" name="Folded Corner 29"/>
        <xdr:cNvSpPr/>
      </xdr:nvSpPr>
      <xdr:spPr>
        <a:xfrm>
          <a:off x="10515600" y="17627600"/>
          <a:ext cx="1800000" cy="48260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>
              <a:solidFill>
                <a:srgbClr val="000000"/>
              </a:solidFill>
            </a:rPr>
            <a:t>STORY # 10 - TASK</a:t>
          </a:r>
          <a:r>
            <a:rPr lang="pt-PT" sz="900" b="1" u="sng" baseline="0">
              <a:solidFill>
                <a:srgbClr val="000000"/>
              </a:solidFill>
            </a:rPr>
            <a:t> </a:t>
          </a:r>
          <a:r>
            <a:rPr lang="pt-PT" sz="900" b="1" u="sng">
              <a:solidFill>
                <a:srgbClr val="000000"/>
              </a:solidFill>
            </a:rPr>
            <a:t># 20:</a:t>
          </a:r>
          <a:r>
            <a:rPr lang="pt-PT" sz="1100" baseline="0">
              <a:solidFill>
                <a:srgbClr val="000000"/>
              </a:solidFill>
            </a:rPr>
            <a:t> 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Tests for make voice calls.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241300</xdr:colOff>
      <xdr:row>2</xdr:row>
      <xdr:rowOff>88900</xdr:rowOff>
    </xdr:from>
    <xdr:to>
      <xdr:col>3</xdr:col>
      <xdr:colOff>2041300</xdr:colOff>
      <xdr:row>2</xdr:row>
      <xdr:rowOff>723900</xdr:rowOff>
    </xdr:to>
    <xdr:sp macro="" textlink="">
      <xdr:nvSpPr>
        <xdr:cNvPr id="31" name="Folded Corner 30"/>
        <xdr:cNvSpPr/>
      </xdr:nvSpPr>
      <xdr:spPr>
        <a:xfrm>
          <a:off x="10426700" y="1435100"/>
          <a:ext cx="1800000" cy="635000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01 -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Check requirements to make a voice call. (Before)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2171700</xdr:colOff>
      <xdr:row>2</xdr:row>
      <xdr:rowOff>63500</xdr:rowOff>
    </xdr:from>
    <xdr:to>
      <xdr:col>3</xdr:col>
      <xdr:colOff>3971700</xdr:colOff>
      <xdr:row>2</xdr:row>
      <xdr:rowOff>914400</xdr:rowOff>
    </xdr:to>
    <xdr:sp macro="" textlink="">
      <xdr:nvSpPr>
        <xdr:cNvPr id="32" name="Folded Corner 31"/>
        <xdr:cNvSpPr/>
      </xdr:nvSpPr>
      <xdr:spPr>
        <a:xfrm>
          <a:off x="12534900" y="1409700"/>
          <a:ext cx="1800000" cy="850900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02 - TASK # 15:</a:t>
          </a:r>
        </a:p>
        <a:p>
          <a:pPr algn="l"/>
          <a:r>
            <a:rPr lang="en-US" sz="1100" baseline="0">
              <a:solidFill>
                <a:srgbClr val="000000"/>
              </a:solidFill>
            </a:rPr>
            <a:t>Create a new command to </a:t>
          </a:r>
          <a:r>
            <a:rPr lang="en-US" sz="1100" i="1" baseline="0">
              <a:solidFill>
                <a:srgbClr val="000000"/>
              </a:solidFill>
            </a:rPr>
            <a:t>Make a Voice Call </a:t>
          </a:r>
          <a:r>
            <a:rPr lang="en-US" sz="1100" baseline="0">
              <a:solidFill>
                <a:srgbClr val="000000"/>
              </a:solidFill>
            </a:rPr>
            <a:t>between two phones.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3467100</xdr:colOff>
      <xdr:row>0</xdr:row>
      <xdr:rowOff>114300</xdr:rowOff>
    </xdr:from>
    <xdr:to>
      <xdr:col>2</xdr:col>
      <xdr:colOff>1574800</xdr:colOff>
      <xdr:row>0</xdr:row>
      <xdr:rowOff>546300</xdr:rowOff>
    </xdr:to>
    <xdr:sp macro="" textlink="">
      <xdr:nvSpPr>
        <xdr:cNvPr id="25" name="Folded Corner 24"/>
        <xdr:cNvSpPr/>
      </xdr:nvSpPr>
      <xdr:spPr>
        <a:xfrm>
          <a:off x="5219700" y="114300"/>
          <a:ext cx="1943100" cy="432000"/>
        </a:xfrm>
        <a:prstGeom prst="foldedCorner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00 - TASK # 00: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Presentation Task Description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101600</xdr:colOff>
      <xdr:row>0</xdr:row>
      <xdr:rowOff>107950</xdr:rowOff>
    </xdr:from>
    <xdr:to>
      <xdr:col>1</xdr:col>
      <xdr:colOff>1739900</xdr:colOff>
      <xdr:row>0</xdr:row>
      <xdr:rowOff>539950</xdr:rowOff>
    </xdr:to>
    <xdr:sp macro="" textlink="">
      <xdr:nvSpPr>
        <xdr:cNvPr id="33" name="Folded Corner 32"/>
        <xdr:cNvSpPr/>
      </xdr:nvSpPr>
      <xdr:spPr>
        <a:xfrm>
          <a:off x="1854200" y="107950"/>
          <a:ext cx="1638300" cy="432000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00 - TASK # 00: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Service Task Description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88900</xdr:colOff>
      <xdr:row>0</xdr:row>
      <xdr:rowOff>104776</xdr:rowOff>
    </xdr:from>
    <xdr:to>
      <xdr:col>0</xdr:col>
      <xdr:colOff>1714500</xdr:colOff>
      <xdr:row>0</xdr:row>
      <xdr:rowOff>536776</xdr:rowOff>
    </xdr:to>
    <xdr:sp macro="" textlink="">
      <xdr:nvSpPr>
        <xdr:cNvPr id="35" name="Folded Corner 34"/>
        <xdr:cNvSpPr/>
      </xdr:nvSpPr>
      <xdr:spPr>
        <a:xfrm>
          <a:off x="88900" y="104776"/>
          <a:ext cx="1625600" cy="432000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00 - TASK # 00: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Domain task description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1689100</xdr:colOff>
      <xdr:row>0</xdr:row>
      <xdr:rowOff>101600</xdr:rowOff>
    </xdr:from>
    <xdr:to>
      <xdr:col>2</xdr:col>
      <xdr:colOff>3517900</xdr:colOff>
      <xdr:row>0</xdr:row>
      <xdr:rowOff>533600</xdr:rowOff>
    </xdr:to>
    <xdr:sp macro="" textlink="">
      <xdr:nvSpPr>
        <xdr:cNvPr id="36" name="Folded Corner 35"/>
        <xdr:cNvSpPr/>
      </xdr:nvSpPr>
      <xdr:spPr>
        <a:xfrm>
          <a:off x="7277100" y="101600"/>
          <a:ext cx="1828800" cy="4320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02 -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Distribution Task Description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1851025</xdr:colOff>
      <xdr:row>0</xdr:row>
      <xdr:rowOff>114300</xdr:rowOff>
    </xdr:from>
    <xdr:to>
      <xdr:col>1</xdr:col>
      <xdr:colOff>3365501</xdr:colOff>
      <xdr:row>0</xdr:row>
      <xdr:rowOff>546300</xdr:rowOff>
    </xdr:to>
    <xdr:sp macro="" textlink="">
      <xdr:nvSpPr>
        <xdr:cNvPr id="37" name="Folded Corner 36"/>
        <xdr:cNvSpPr/>
      </xdr:nvSpPr>
      <xdr:spPr>
        <a:xfrm>
          <a:off x="3603625" y="114300"/>
          <a:ext cx="1514476" cy="43200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>
              <a:solidFill>
                <a:srgbClr val="000000"/>
              </a:solidFill>
            </a:rPr>
            <a:t>STORY # 00 - TASK</a:t>
          </a:r>
          <a:r>
            <a:rPr lang="pt-PT" sz="900" b="1" u="sng" baseline="0">
              <a:solidFill>
                <a:srgbClr val="000000"/>
              </a:solidFill>
            </a:rPr>
            <a:t> </a:t>
          </a:r>
          <a:r>
            <a:rPr lang="pt-PT" sz="900" b="1" u="sng">
              <a:solidFill>
                <a:srgbClr val="000000"/>
              </a:solidFill>
            </a:rPr>
            <a:t># 00:</a:t>
          </a:r>
          <a:r>
            <a:rPr lang="pt-PT" sz="1100" baseline="0">
              <a:solidFill>
                <a:srgbClr val="000000"/>
              </a:solidFill>
            </a:rPr>
            <a:t> 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JUnit Test - Description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241300</xdr:colOff>
      <xdr:row>2</xdr:row>
      <xdr:rowOff>812800</xdr:rowOff>
    </xdr:from>
    <xdr:to>
      <xdr:col>3</xdr:col>
      <xdr:colOff>2041300</xdr:colOff>
      <xdr:row>2</xdr:row>
      <xdr:rowOff>1447800</xdr:rowOff>
    </xdr:to>
    <xdr:sp macro="" textlink="">
      <xdr:nvSpPr>
        <xdr:cNvPr id="38" name="Folded Corner 37"/>
        <xdr:cNvSpPr/>
      </xdr:nvSpPr>
      <xdr:spPr>
        <a:xfrm>
          <a:off x="10426700" y="2159000"/>
          <a:ext cx="1800000" cy="635000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01 - TASK # 05: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phones states to busy. (Starting)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241300</xdr:colOff>
      <xdr:row>2</xdr:row>
      <xdr:rowOff>1562100</xdr:rowOff>
    </xdr:from>
    <xdr:to>
      <xdr:col>3</xdr:col>
      <xdr:colOff>2041300</xdr:colOff>
      <xdr:row>2</xdr:row>
      <xdr:rowOff>2222500</xdr:rowOff>
    </xdr:to>
    <xdr:sp macro="" textlink="">
      <xdr:nvSpPr>
        <xdr:cNvPr id="39" name="Folded Corner 38"/>
        <xdr:cNvSpPr/>
      </xdr:nvSpPr>
      <xdr:spPr>
        <a:xfrm>
          <a:off x="10604500" y="2908300"/>
          <a:ext cx="1800000" cy="660400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01 - TASK # 10: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Return </a:t>
          </a:r>
          <a:r>
            <a:rPr lang="en-US" sz="1100" baseline="0">
              <a:solidFill>
                <a:srgbClr val="000000"/>
              </a:solidFill>
            </a:rPr>
            <a:t>phones to previous states. (Ending)</a:t>
          </a:r>
        </a:p>
      </xdr:txBody>
    </xdr:sp>
    <xdr:clientData/>
  </xdr:twoCellAnchor>
  <xdr:twoCellAnchor>
    <xdr:from>
      <xdr:col>3</xdr:col>
      <xdr:colOff>2171700</xdr:colOff>
      <xdr:row>2</xdr:row>
      <xdr:rowOff>1104900</xdr:rowOff>
    </xdr:from>
    <xdr:to>
      <xdr:col>3</xdr:col>
      <xdr:colOff>3971700</xdr:colOff>
      <xdr:row>2</xdr:row>
      <xdr:rowOff>2146300</xdr:rowOff>
    </xdr:to>
    <xdr:sp macro="" textlink="">
      <xdr:nvSpPr>
        <xdr:cNvPr id="40" name="Folded Corner 39"/>
        <xdr:cNvSpPr/>
      </xdr:nvSpPr>
      <xdr:spPr>
        <a:xfrm>
          <a:off x="12534900" y="2451100"/>
          <a:ext cx="1800000" cy="1041400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02 - TASK # 20:</a:t>
          </a:r>
        </a:p>
        <a:p>
          <a:pPr algn="l"/>
          <a:r>
            <a:rPr lang="en-US" sz="1100" baseline="0">
              <a:solidFill>
                <a:srgbClr val="000000"/>
              </a:solidFill>
            </a:rPr>
            <a:t>Create two new services. One for process call in the source phone, and other in the destination phone.</a:t>
          </a:r>
        </a:p>
      </xdr:txBody>
    </xdr:sp>
    <xdr:clientData/>
  </xdr:twoCellAnchor>
  <xdr:twoCellAnchor>
    <xdr:from>
      <xdr:col>3</xdr:col>
      <xdr:colOff>2209800</xdr:colOff>
      <xdr:row>4</xdr:row>
      <xdr:rowOff>107726</xdr:rowOff>
    </xdr:from>
    <xdr:to>
      <xdr:col>3</xdr:col>
      <xdr:colOff>4009800</xdr:colOff>
      <xdr:row>4</xdr:row>
      <xdr:rowOff>1130300</xdr:rowOff>
    </xdr:to>
    <xdr:sp macro="" textlink="">
      <xdr:nvSpPr>
        <xdr:cNvPr id="34" name="Folded Corner 33"/>
        <xdr:cNvSpPr/>
      </xdr:nvSpPr>
      <xdr:spPr>
        <a:xfrm>
          <a:off x="12395200" y="6127526"/>
          <a:ext cx="1800000" cy="1022574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02 - TASK # 20: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the create operator command, the service and the DTO's </a:t>
          </a:r>
          <a:r>
            <a:rPr lang="en-US" sz="1100" baseline="0">
              <a:solidFill>
                <a:srgbClr val="000000"/>
              </a:solidFill>
            </a:rPr>
            <a:t>to use the bonus tax.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190500</xdr:colOff>
      <xdr:row>4</xdr:row>
      <xdr:rowOff>1866900</xdr:rowOff>
    </xdr:from>
    <xdr:to>
      <xdr:col>3</xdr:col>
      <xdr:colOff>1977800</xdr:colOff>
      <xdr:row>4</xdr:row>
      <xdr:rowOff>2755900</xdr:rowOff>
    </xdr:to>
    <xdr:sp macro="" textlink="">
      <xdr:nvSpPr>
        <xdr:cNvPr id="42" name="Folded Corner 41"/>
        <xdr:cNvSpPr/>
      </xdr:nvSpPr>
      <xdr:spPr>
        <a:xfrm>
          <a:off x="10375900" y="7886700"/>
          <a:ext cx="1787300" cy="889000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03 - TASK # 15: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the operator constructor to use the new bonus tax in his plan.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101600</xdr:colOff>
      <xdr:row>3</xdr:row>
      <xdr:rowOff>1384300</xdr:rowOff>
    </xdr:from>
    <xdr:to>
      <xdr:col>4</xdr:col>
      <xdr:colOff>2400300</xdr:colOff>
      <xdr:row>3</xdr:row>
      <xdr:rowOff>2057400</xdr:rowOff>
    </xdr:to>
    <xdr:sp macro="" textlink="">
      <xdr:nvSpPr>
        <xdr:cNvPr id="44" name="Folded Corner 43"/>
        <xdr:cNvSpPr/>
      </xdr:nvSpPr>
      <xdr:spPr>
        <a:xfrm>
          <a:off x="15036800" y="5499100"/>
          <a:ext cx="2298700" cy="673100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02 - TASK # 02: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Get the las comm. from the comm. made list by index.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114300</xdr:colOff>
      <xdr:row>6</xdr:row>
      <xdr:rowOff>152400</xdr:rowOff>
    </xdr:from>
    <xdr:to>
      <xdr:col>0</xdr:col>
      <xdr:colOff>1554300</xdr:colOff>
      <xdr:row>6</xdr:row>
      <xdr:rowOff>1232400</xdr:rowOff>
    </xdr:to>
    <xdr:sp macro="" textlink="">
      <xdr:nvSpPr>
        <xdr:cNvPr id="41" name="Folded Corner 40"/>
        <xdr:cNvSpPr/>
      </xdr:nvSpPr>
      <xdr:spPr>
        <a:xfrm>
          <a:off x="114300" y="11468100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05:</a:t>
          </a:r>
        </a:p>
        <a:p>
          <a:pPr algn="l"/>
          <a:r>
            <a:rPr lang="da-DK" sz="1600">
              <a:solidFill>
                <a:srgbClr val="000000"/>
              </a:solidFill>
            </a:rPr>
            <a:t>Fix</a:t>
          </a:r>
          <a:r>
            <a:rPr lang="da-DK" sz="1600" baseline="0">
              <a:solidFill>
                <a:srgbClr val="000000"/>
              </a:solidFill>
            </a:rPr>
            <a:t> bugs from release_3</a:t>
          </a:r>
        </a:p>
      </xdr:txBody>
    </xdr:sp>
    <xdr:clientData/>
  </xdr:twoCellAnchor>
  <xdr:twoCellAnchor>
    <xdr:from>
      <xdr:col>3</xdr:col>
      <xdr:colOff>127000</xdr:colOff>
      <xdr:row>6</xdr:row>
      <xdr:rowOff>165100</xdr:rowOff>
    </xdr:from>
    <xdr:to>
      <xdr:col>3</xdr:col>
      <xdr:colOff>1955800</xdr:colOff>
      <xdr:row>6</xdr:row>
      <xdr:rowOff>774700</xdr:rowOff>
    </xdr:to>
    <xdr:sp macro="" textlink="">
      <xdr:nvSpPr>
        <xdr:cNvPr id="45" name="Folded Corner 44"/>
        <xdr:cNvSpPr/>
      </xdr:nvSpPr>
      <xdr:spPr>
        <a:xfrm>
          <a:off x="10312400" y="11480800"/>
          <a:ext cx="1828800" cy="6096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05 -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WSDL to new DTO's and Services.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114300</xdr:colOff>
      <xdr:row>6</xdr:row>
      <xdr:rowOff>965200</xdr:rowOff>
    </xdr:from>
    <xdr:to>
      <xdr:col>3</xdr:col>
      <xdr:colOff>1943100</xdr:colOff>
      <xdr:row>6</xdr:row>
      <xdr:rowOff>1574800</xdr:rowOff>
    </xdr:to>
    <xdr:sp macro="" textlink="">
      <xdr:nvSpPr>
        <xdr:cNvPr id="46" name="Folded Corner 45"/>
        <xdr:cNvSpPr/>
      </xdr:nvSpPr>
      <xdr:spPr>
        <a:xfrm>
          <a:off x="10299700" y="12280900"/>
          <a:ext cx="1828800" cy="6096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05 - TASK # 05: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Application Server WebService.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139700</xdr:colOff>
      <xdr:row>8</xdr:row>
      <xdr:rowOff>114300</xdr:rowOff>
    </xdr:from>
    <xdr:to>
      <xdr:col>0</xdr:col>
      <xdr:colOff>1579700</xdr:colOff>
      <xdr:row>8</xdr:row>
      <xdr:rowOff>1194300</xdr:rowOff>
    </xdr:to>
    <xdr:sp macro="" textlink="">
      <xdr:nvSpPr>
        <xdr:cNvPr id="47" name="Folded Corner 46"/>
        <xdr:cNvSpPr/>
      </xdr:nvSpPr>
      <xdr:spPr>
        <a:xfrm>
          <a:off x="139700" y="14401800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07:</a:t>
          </a:r>
        </a:p>
        <a:p>
          <a:pPr algn="l"/>
          <a:r>
            <a:rPr lang="da-DK" sz="1600">
              <a:solidFill>
                <a:srgbClr val="000000"/>
              </a:solidFill>
            </a:rPr>
            <a:t>Distribute System</a:t>
          </a:r>
          <a:endParaRPr lang="da-DK" sz="1600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139700</xdr:colOff>
      <xdr:row>7</xdr:row>
      <xdr:rowOff>114300</xdr:rowOff>
    </xdr:from>
    <xdr:to>
      <xdr:col>0</xdr:col>
      <xdr:colOff>1579700</xdr:colOff>
      <xdr:row>7</xdr:row>
      <xdr:rowOff>1194300</xdr:rowOff>
    </xdr:to>
    <xdr:sp macro="" textlink="">
      <xdr:nvSpPr>
        <xdr:cNvPr id="48" name="Folded Corner 47"/>
        <xdr:cNvSpPr/>
      </xdr:nvSpPr>
      <xdr:spPr>
        <a:xfrm>
          <a:off x="139700" y="14401800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06:</a:t>
          </a:r>
        </a:p>
        <a:p>
          <a:pPr algn="l"/>
          <a:r>
            <a:rPr lang="en-US" sz="1600">
              <a:solidFill>
                <a:srgbClr val="000000"/>
              </a:solidFill>
            </a:rPr>
            <a:t>Secure Transactions</a:t>
          </a:r>
          <a:endParaRPr lang="da-DK" sz="1600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139700</xdr:colOff>
      <xdr:row>9</xdr:row>
      <xdr:rowOff>114300</xdr:rowOff>
    </xdr:from>
    <xdr:to>
      <xdr:col>0</xdr:col>
      <xdr:colOff>1579700</xdr:colOff>
      <xdr:row>9</xdr:row>
      <xdr:rowOff>1194300</xdr:rowOff>
    </xdr:to>
    <xdr:sp macro="" textlink="">
      <xdr:nvSpPr>
        <xdr:cNvPr id="49" name="Folded Corner 48"/>
        <xdr:cNvSpPr/>
      </xdr:nvSpPr>
      <xdr:spPr>
        <a:xfrm>
          <a:off x="139700" y="15659100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08:</a:t>
          </a:r>
        </a:p>
        <a:p>
          <a:pPr algn="l"/>
          <a:r>
            <a:rPr lang="sv-SE" sz="1600">
              <a:solidFill>
                <a:srgbClr val="000000"/>
              </a:solidFill>
            </a:rPr>
            <a:t>Fault Tolerance</a:t>
          </a:r>
          <a:endParaRPr lang="da-DK" sz="1600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2082800</xdr:colOff>
      <xdr:row>6</xdr:row>
      <xdr:rowOff>165100</xdr:rowOff>
    </xdr:from>
    <xdr:to>
      <xdr:col>3</xdr:col>
      <xdr:colOff>3708400</xdr:colOff>
      <xdr:row>6</xdr:row>
      <xdr:rowOff>635000</xdr:rowOff>
    </xdr:to>
    <xdr:sp macro="" textlink="">
      <xdr:nvSpPr>
        <xdr:cNvPr id="52" name="Folded Corner 51"/>
        <xdr:cNvSpPr/>
      </xdr:nvSpPr>
      <xdr:spPr>
        <a:xfrm>
          <a:off x="12446000" y="11480800"/>
          <a:ext cx="1625600" cy="469900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05 - TASK # 10: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Fix tax functions.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139700</xdr:colOff>
      <xdr:row>8</xdr:row>
      <xdr:rowOff>114300</xdr:rowOff>
    </xdr:from>
    <xdr:to>
      <xdr:col>3</xdr:col>
      <xdr:colOff>1968500</xdr:colOff>
      <xdr:row>8</xdr:row>
      <xdr:rowOff>952500</xdr:rowOff>
    </xdr:to>
    <xdr:sp macro="" textlink="">
      <xdr:nvSpPr>
        <xdr:cNvPr id="53" name="Folded Corner 52"/>
        <xdr:cNvSpPr/>
      </xdr:nvSpPr>
      <xdr:spPr>
        <a:xfrm>
          <a:off x="10502900" y="13144500"/>
          <a:ext cx="1828800" cy="8382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07 -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Study replication methods and UDDI registry.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127000</xdr:colOff>
      <xdr:row>7</xdr:row>
      <xdr:rowOff>127000</xdr:rowOff>
    </xdr:from>
    <xdr:to>
      <xdr:col>3</xdr:col>
      <xdr:colOff>1955800</xdr:colOff>
      <xdr:row>7</xdr:row>
      <xdr:rowOff>977900</xdr:rowOff>
    </xdr:to>
    <xdr:sp macro="" textlink="">
      <xdr:nvSpPr>
        <xdr:cNvPr id="55" name="Folded Corner 54"/>
        <xdr:cNvSpPr/>
      </xdr:nvSpPr>
      <xdr:spPr>
        <a:xfrm>
          <a:off x="10490200" y="14414500"/>
          <a:ext cx="1828800" cy="8509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06 -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Study secure transactions methods.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152400</xdr:colOff>
      <xdr:row>7</xdr:row>
      <xdr:rowOff>1930400</xdr:rowOff>
    </xdr:from>
    <xdr:to>
      <xdr:col>3</xdr:col>
      <xdr:colOff>1981200</xdr:colOff>
      <xdr:row>7</xdr:row>
      <xdr:rowOff>2781300</xdr:rowOff>
    </xdr:to>
    <xdr:sp macro="" textlink="">
      <xdr:nvSpPr>
        <xdr:cNvPr id="56" name="Folded Corner 55"/>
        <xdr:cNvSpPr/>
      </xdr:nvSpPr>
      <xdr:spPr>
        <a:xfrm>
          <a:off x="10515600" y="14960600"/>
          <a:ext cx="1828800" cy="8509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06 - TASK # 05:</a:t>
          </a:r>
        </a:p>
        <a:p>
          <a:pPr algn="l"/>
          <a:r>
            <a:rPr lang="pt-PT" sz="1100">
              <a:solidFill>
                <a:srgbClr val="000000"/>
              </a:solidFill>
            </a:rPr>
            <a:t>Implements a cipher</a:t>
          </a:r>
          <a:r>
            <a:rPr lang="pt-PT" sz="1100" baseline="0">
              <a:solidFill>
                <a:srgbClr val="000000"/>
              </a:solidFill>
            </a:rPr>
            <a:t> algoCorrecting remote Voice Call'srithm on WebService Handlers.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152400</xdr:colOff>
      <xdr:row>9</xdr:row>
      <xdr:rowOff>165100</xdr:rowOff>
    </xdr:from>
    <xdr:to>
      <xdr:col>3</xdr:col>
      <xdr:colOff>1981200</xdr:colOff>
      <xdr:row>9</xdr:row>
      <xdr:rowOff>1117600</xdr:rowOff>
    </xdr:to>
    <xdr:sp macro="" textlink="">
      <xdr:nvSpPr>
        <xdr:cNvPr id="57" name="Folded Corner 56"/>
        <xdr:cNvSpPr/>
      </xdr:nvSpPr>
      <xdr:spPr>
        <a:xfrm>
          <a:off x="10515600" y="15709900"/>
          <a:ext cx="1828800" cy="9525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08 -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Study bizantine fault tolerance methods.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2311400</xdr:colOff>
      <xdr:row>10</xdr:row>
      <xdr:rowOff>114300</xdr:rowOff>
    </xdr:from>
    <xdr:to>
      <xdr:col>3</xdr:col>
      <xdr:colOff>4140200</xdr:colOff>
      <xdr:row>10</xdr:row>
      <xdr:rowOff>800100</xdr:rowOff>
    </xdr:to>
    <xdr:sp macro="" textlink="">
      <xdr:nvSpPr>
        <xdr:cNvPr id="58" name="Folded Corner 57"/>
        <xdr:cNvSpPr/>
      </xdr:nvSpPr>
      <xdr:spPr>
        <a:xfrm>
          <a:off x="12674600" y="16916400"/>
          <a:ext cx="1828800" cy="6858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09 - TASK # 15: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Build a FrontEnd class to handle comm. to replicas.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139700</xdr:colOff>
      <xdr:row>11</xdr:row>
      <xdr:rowOff>101600</xdr:rowOff>
    </xdr:from>
    <xdr:to>
      <xdr:col>0</xdr:col>
      <xdr:colOff>1579700</xdr:colOff>
      <xdr:row>11</xdr:row>
      <xdr:rowOff>1181600</xdr:rowOff>
    </xdr:to>
    <xdr:sp macro="" textlink="">
      <xdr:nvSpPr>
        <xdr:cNvPr id="60" name="Folded Corner 59"/>
        <xdr:cNvSpPr/>
      </xdr:nvSpPr>
      <xdr:spPr>
        <a:xfrm>
          <a:off x="139700" y="16903700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15:</a:t>
          </a:r>
        </a:p>
        <a:p>
          <a:pPr algn="l"/>
          <a:r>
            <a:rPr lang="sv-SE" sz="1600" baseline="0">
              <a:solidFill>
                <a:srgbClr val="000000"/>
              </a:solidFill>
            </a:rPr>
            <a:t>Tests</a:t>
          </a:r>
          <a:endParaRPr lang="da-DK" sz="1600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114300</xdr:colOff>
      <xdr:row>10</xdr:row>
      <xdr:rowOff>101600</xdr:rowOff>
    </xdr:from>
    <xdr:to>
      <xdr:col>0</xdr:col>
      <xdr:colOff>1554300</xdr:colOff>
      <xdr:row>10</xdr:row>
      <xdr:rowOff>1181600</xdr:rowOff>
    </xdr:to>
    <xdr:sp macro="" textlink="">
      <xdr:nvSpPr>
        <xdr:cNvPr id="61" name="Folded Corner 60"/>
        <xdr:cNvSpPr/>
      </xdr:nvSpPr>
      <xdr:spPr>
        <a:xfrm>
          <a:off x="114300" y="18910300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09:</a:t>
          </a:r>
        </a:p>
        <a:p>
          <a:pPr algn="l"/>
          <a:r>
            <a:rPr lang="sv-SE" sz="1600" baseline="0">
              <a:solidFill>
                <a:srgbClr val="000000"/>
              </a:solidFill>
            </a:rPr>
            <a:t>Prototyping</a:t>
          </a:r>
          <a:endParaRPr lang="da-DK" sz="1600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177800</xdr:colOff>
      <xdr:row>10</xdr:row>
      <xdr:rowOff>114300</xdr:rowOff>
    </xdr:from>
    <xdr:to>
      <xdr:col>3</xdr:col>
      <xdr:colOff>2006600</xdr:colOff>
      <xdr:row>10</xdr:row>
      <xdr:rowOff>596900</xdr:rowOff>
    </xdr:to>
    <xdr:sp macro="" textlink="">
      <xdr:nvSpPr>
        <xdr:cNvPr id="62" name="Folded Corner 61"/>
        <xdr:cNvSpPr/>
      </xdr:nvSpPr>
      <xdr:spPr>
        <a:xfrm>
          <a:off x="10541000" y="16916400"/>
          <a:ext cx="1828800" cy="4826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09 -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Registry replicas in jUDDI.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190500</xdr:colOff>
      <xdr:row>10</xdr:row>
      <xdr:rowOff>1282700</xdr:rowOff>
    </xdr:from>
    <xdr:to>
      <xdr:col>3</xdr:col>
      <xdr:colOff>2019300</xdr:colOff>
      <xdr:row>10</xdr:row>
      <xdr:rowOff>1955800</xdr:rowOff>
    </xdr:to>
    <xdr:sp macro="" textlink="">
      <xdr:nvSpPr>
        <xdr:cNvPr id="50" name="Folded Corner 49"/>
        <xdr:cNvSpPr/>
      </xdr:nvSpPr>
      <xdr:spPr>
        <a:xfrm>
          <a:off x="10553700" y="18084800"/>
          <a:ext cx="1828800" cy="6731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09 - TASK # 10: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Exchange versions between replicas. 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190500</xdr:colOff>
      <xdr:row>10</xdr:row>
      <xdr:rowOff>698500</xdr:rowOff>
    </xdr:from>
    <xdr:to>
      <xdr:col>3</xdr:col>
      <xdr:colOff>2019300</xdr:colOff>
      <xdr:row>10</xdr:row>
      <xdr:rowOff>1181100</xdr:rowOff>
    </xdr:to>
    <xdr:sp macro="" textlink="">
      <xdr:nvSpPr>
        <xdr:cNvPr id="51" name="Folded Corner 50"/>
        <xdr:cNvSpPr/>
      </xdr:nvSpPr>
      <xdr:spPr>
        <a:xfrm>
          <a:off x="10553700" y="17500600"/>
          <a:ext cx="1828800" cy="4826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09 - TASK # 05: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Load replicas from jUDDI.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203200</xdr:colOff>
      <xdr:row>3</xdr:row>
      <xdr:rowOff>101600</xdr:rowOff>
    </xdr:from>
    <xdr:to>
      <xdr:col>3</xdr:col>
      <xdr:colOff>2006600</xdr:colOff>
      <xdr:row>3</xdr:row>
      <xdr:rowOff>1016000</xdr:rowOff>
    </xdr:to>
    <xdr:sp macro="" textlink="">
      <xdr:nvSpPr>
        <xdr:cNvPr id="59" name="Folded Corner 58"/>
        <xdr:cNvSpPr/>
      </xdr:nvSpPr>
      <xdr:spPr>
        <a:xfrm>
          <a:off x="10566400" y="4216400"/>
          <a:ext cx="1803400" cy="914400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02 -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others comm. commands to store the comm. in the new variable.</a:t>
          </a:r>
        </a:p>
      </xdr:txBody>
    </xdr:sp>
    <xdr:clientData/>
  </xdr:twoCellAnchor>
  <xdr:twoCellAnchor>
    <xdr:from>
      <xdr:col>3</xdr:col>
      <xdr:colOff>2070100</xdr:colOff>
      <xdr:row>7</xdr:row>
      <xdr:rowOff>101600</xdr:rowOff>
    </xdr:from>
    <xdr:to>
      <xdr:col>3</xdr:col>
      <xdr:colOff>3898900</xdr:colOff>
      <xdr:row>7</xdr:row>
      <xdr:rowOff>952500</xdr:rowOff>
    </xdr:to>
    <xdr:sp macro="" textlink="">
      <xdr:nvSpPr>
        <xdr:cNvPr id="63" name="Folded Corner 62"/>
        <xdr:cNvSpPr/>
      </xdr:nvSpPr>
      <xdr:spPr>
        <a:xfrm>
          <a:off x="12433300" y="13131800"/>
          <a:ext cx="1828800" cy="8509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06 - TASK # 10:</a:t>
          </a:r>
        </a:p>
        <a:p>
          <a:pPr algn="l"/>
          <a:r>
            <a:rPr lang="pt-PT" sz="1100">
              <a:solidFill>
                <a:srgbClr val="000000"/>
              </a:solidFill>
            </a:rPr>
            <a:t>Create a</a:t>
          </a:r>
          <a:r>
            <a:rPr lang="pt-PT" sz="1100" baseline="0">
              <a:solidFill>
                <a:srgbClr val="000000"/>
              </a:solidFill>
            </a:rPr>
            <a:t> new </a:t>
          </a:r>
          <a:r>
            <a:rPr lang="en-US" sz="1100" baseline="0">
              <a:solidFill>
                <a:srgbClr val="000000"/>
              </a:solidFill>
            </a:rPr>
            <a:t>Certificate Authority</a:t>
          </a:r>
          <a:r>
            <a:rPr lang="pt-PT" sz="1100" baseline="0">
              <a:solidFill>
                <a:srgbClr val="000000"/>
              </a:solidFill>
            </a:rPr>
            <a:t> to manager digital certificates.</a:t>
          </a:r>
        </a:p>
      </xdr:txBody>
    </xdr:sp>
    <xdr:clientData/>
  </xdr:twoCellAnchor>
  <xdr:twoCellAnchor>
    <xdr:from>
      <xdr:col>3</xdr:col>
      <xdr:colOff>2184400</xdr:colOff>
      <xdr:row>8</xdr:row>
      <xdr:rowOff>139700</xdr:rowOff>
    </xdr:from>
    <xdr:to>
      <xdr:col>3</xdr:col>
      <xdr:colOff>4165600</xdr:colOff>
      <xdr:row>8</xdr:row>
      <xdr:rowOff>1079500</xdr:rowOff>
    </xdr:to>
    <xdr:sp macro="" textlink="">
      <xdr:nvSpPr>
        <xdr:cNvPr id="64" name="Folded Corner 63"/>
        <xdr:cNvSpPr/>
      </xdr:nvSpPr>
      <xdr:spPr>
        <a:xfrm>
          <a:off x="12547600" y="15252700"/>
          <a:ext cx="1981200" cy="9398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07 - TASK # 05: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Implements jUDDI registry and load methods based on protoype.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2298700</xdr:colOff>
      <xdr:row>9</xdr:row>
      <xdr:rowOff>165100</xdr:rowOff>
    </xdr:from>
    <xdr:to>
      <xdr:col>3</xdr:col>
      <xdr:colOff>4279900</xdr:colOff>
      <xdr:row>9</xdr:row>
      <xdr:rowOff>1104900</xdr:rowOff>
    </xdr:to>
    <xdr:sp macro="" textlink="">
      <xdr:nvSpPr>
        <xdr:cNvPr id="67" name="Folded Corner 66"/>
        <xdr:cNvSpPr/>
      </xdr:nvSpPr>
      <xdr:spPr>
        <a:xfrm>
          <a:off x="12661900" y="17627600"/>
          <a:ext cx="1981200" cy="9398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08 - TASK # 05: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Implements Quorum protocol based on protoype.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2222500</xdr:colOff>
      <xdr:row>8</xdr:row>
      <xdr:rowOff>1244600</xdr:rowOff>
    </xdr:from>
    <xdr:to>
      <xdr:col>3</xdr:col>
      <xdr:colOff>3822700</xdr:colOff>
      <xdr:row>8</xdr:row>
      <xdr:rowOff>2184400</xdr:rowOff>
    </xdr:to>
    <xdr:sp macro="" textlink="">
      <xdr:nvSpPr>
        <xdr:cNvPr id="68" name="Folded Corner 67"/>
        <xdr:cNvSpPr/>
      </xdr:nvSpPr>
      <xdr:spPr>
        <a:xfrm>
          <a:off x="12585700" y="16357600"/>
          <a:ext cx="1600200" cy="9398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07 - TASK # 10: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WSDL and DTOs based on protoype.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203200</xdr:colOff>
      <xdr:row>10</xdr:row>
      <xdr:rowOff>2082800</xdr:rowOff>
    </xdr:from>
    <xdr:to>
      <xdr:col>3</xdr:col>
      <xdr:colOff>2032000</xdr:colOff>
      <xdr:row>10</xdr:row>
      <xdr:rowOff>2755900</xdr:rowOff>
    </xdr:to>
    <xdr:sp macro="" textlink="">
      <xdr:nvSpPr>
        <xdr:cNvPr id="69" name="Folded Corner 68"/>
        <xdr:cNvSpPr/>
      </xdr:nvSpPr>
      <xdr:spPr>
        <a:xfrm>
          <a:off x="10566400" y="18884900"/>
          <a:ext cx="1828800" cy="6731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09 - TASK # 20:</a:t>
          </a:r>
        </a:p>
        <a:p>
          <a:pPr algn="l"/>
          <a:r>
            <a:rPr lang="fr-FR" sz="1100" baseline="0">
              <a:solidFill>
                <a:srgbClr val="000000"/>
              </a:solidFill>
            </a:rPr>
            <a:t>Implements Quorum protocol.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139700</xdr:colOff>
      <xdr:row>7</xdr:row>
      <xdr:rowOff>1143000</xdr:rowOff>
    </xdr:from>
    <xdr:to>
      <xdr:col>3</xdr:col>
      <xdr:colOff>2120900</xdr:colOff>
      <xdr:row>7</xdr:row>
      <xdr:rowOff>1714500</xdr:rowOff>
    </xdr:to>
    <xdr:sp macro="" textlink="">
      <xdr:nvSpPr>
        <xdr:cNvPr id="70" name="Folded Corner 69"/>
        <xdr:cNvSpPr/>
      </xdr:nvSpPr>
      <xdr:spPr>
        <a:xfrm>
          <a:off x="10502900" y="14173200"/>
          <a:ext cx="1981200" cy="5715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06 - TASK # 15: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Registry the CA in the jUDDI.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2197100</xdr:colOff>
      <xdr:row>7</xdr:row>
      <xdr:rowOff>1143000</xdr:rowOff>
    </xdr:from>
    <xdr:to>
      <xdr:col>3</xdr:col>
      <xdr:colOff>4178300</xdr:colOff>
      <xdr:row>7</xdr:row>
      <xdr:rowOff>1676400</xdr:rowOff>
    </xdr:to>
    <xdr:sp macro="" textlink="">
      <xdr:nvSpPr>
        <xdr:cNvPr id="71" name="Folded Corner 70"/>
        <xdr:cNvSpPr/>
      </xdr:nvSpPr>
      <xdr:spPr>
        <a:xfrm>
          <a:off x="12560300" y="14173200"/>
          <a:ext cx="1981200" cy="5334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06 - TASK # 20: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Saves digital certificates.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152400</xdr:colOff>
      <xdr:row>9</xdr:row>
      <xdr:rowOff>1308100</xdr:rowOff>
    </xdr:from>
    <xdr:to>
      <xdr:col>3</xdr:col>
      <xdr:colOff>1765300</xdr:colOff>
      <xdr:row>9</xdr:row>
      <xdr:rowOff>2235200</xdr:rowOff>
    </xdr:to>
    <xdr:sp macro="" textlink="">
      <xdr:nvSpPr>
        <xdr:cNvPr id="65" name="Folded Corner 64"/>
        <xdr:cNvSpPr/>
      </xdr:nvSpPr>
      <xdr:spPr>
        <a:xfrm>
          <a:off x="10515600" y="18770600"/>
          <a:ext cx="1612900" cy="9271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08 - TASK # 10: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Build a FrontEnd class to based on </a:t>
          </a:r>
          <a:r>
            <a:rPr lang="en-US" sz="1100" baseline="0">
              <a:solidFill>
                <a:srgbClr val="000000"/>
              </a:solidFill>
            </a:rPr>
            <a:t>protoype</a:t>
          </a:r>
          <a:r>
            <a:rPr lang="pt-PT" sz="1100" baseline="0">
              <a:solidFill>
                <a:srgbClr val="000000"/>
              </a:solidFill>
            </a:rPr>
            <a:t>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2324100</xdr:colOff>
      <xdr:row>10</xdr:row>
      <xdr:rowOff>876300</xdr:rowOff>
    </xdr:from>
    <xdr:to>
      <xdr:col>3</xdr:col>
      <xdr:colOff>4152900</xdr:colOff>
      <xdr:row>10</xdr:row>
      <xdr:rowOff>1562100</xdr:rowOff>
    </xdr:to>
    <xdr:sp macro="" textlink="">
      <xdr:nvSpPr>
        <xdr:cNvPr id="66" name="Folded Corner 65"/>
        <xdr:cNvSpPr/>
      </xdr:nvSpPr>
      <xdr:spPr>
        <a:xfrm>
          <a:off x="12687300" y="17678400"/>
          <a:ext cx="1828800" cy="6858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 b="1" u="sng" baseline="0">
              <a:solidFill>
                <a:srgbClr val="000000"/>
              </a:solidFill>
            </a:rPr>
            <a:t>STORY # 09 - TASK # 25:</a:t>
          </a:r>
          <a:r>
            <a:rPr lang="fr-FR" sz="1100" b="0" u="none" baseline="0">
              <a:solidFill>
                <a:srgbClr val="000000"/>
              </a:solidFill>
            </a:rPr>
            <a:t> Implements Write services.</a:t>
          </a:r>
          <a:endParaRPr lang="pt-PT" sz="1100" b="0" u="none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2336800</xdr:colOff>
      <xdr:row>10</xdr:row>
      <xdr:rowOff>1701800</xdr:rowOff>
    </xdr:from>
    <xdr:to>
      <xdr:col>3</xdr:col>
      <xdr:colOff>4165600</xdr:colOff>
      <xdr:row>10</xdr:row>
      <xdr:rowOff>2387600</xdr:rowOff>
    </xdr:to>
    <xdr:sp macro="" textlink="">
      <xdr:nvSpPr>
        <xdr:cNvPr id="72" name="Folded Corner 71"/>
        <xdr:cNvSpPr/>
      </xdr:nvSpPr>
      <xdr:spPr>
        <a:xfrm>
          <a:off x="12700000" y="18503900"/>
          <a:ext cx="1828800" cy="6858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 u="sng" baseline="0">
              <a:solidFill>
                <a:srgbClr val="000000"/>
              </a:solidFill>
            </a:rPr>
            <a:t>STORY # 09 - TASK # 30:</a:t>
          </a:r>
          <a:r>
            <a:rPr lang="en-US" sz="1100" b="0" i="0" u="none" baseline="0">
              <a:solidFill>
                <a:srgbClr val="000000"/>
              </a:solidFill>
            </a:rPr>
            <a:t> Implements Read services.</a:t>
          </a:r>
          <a:endParaRPr lang="pt-PT" sz="1100" b="0" i="0" u="none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2336800</xdr:colOff>
      <xdr:row>10</xdr:row>
      <xdr:rowOff>2565400</xdr:rowOff>
    </xdr:from>
    <xdr:to>
      <xdr:col>3</xdr:col>
      <xdr:colOff>4165600</xdr:colOff>
      <xdr:row>10</xdr:row>
      <xdr:rowOff>3048000</xdr:rowOff>
    </xdr:to>
    <xdr:sp macro="" textlink="">
      <xdr:nvSpPr>
        <xdr:cNvPr id="73" name="Folded Corner 72"/>
        <xdr:cNvSpPr/>
      </xdr:nvSpPr>
      <xdr:spPr>
        <a:xfrm>
          <a:off x="12700000" y="23723600"/>
          <a:ext cx="1828800" cy="4826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 u="sng" baseline="0">
              <a:solidFill>
                <a:srgbClr val="000000"/>
              </a:solidFill>
            </a:rPr>
            <a:t>STORY # 09 - TASK # 35:</a:t>
          </a:r>
        </a:p>
        <a:p>
          <a:pPr algn="l"/>
          <a:r>
            <a:rPr lang="en-US" sz="1100" b="0" u="none" baseline="0">
              <a:solidFill>
                <a:srgbClr val="000000"/>
              </a:solidFill>
            </a:rPr>
            <a:t>Optimize services code.</a:t>
          </a:r>
          <a:endParaRPr lang="pt-PT" sz="1100" b="0" u="none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215900</xdr:colOff>
      <xdr:row>10</xdr:row>
      <xdr:rowOff>2933700</xdr:rowOff>
    </xdr:from>
    <xdr:to>
      <xdr:col>3</xdr:col>
      <xdr:colOff>2044700</xdr:colOff>
      <xdr:row>10</xdr:row>
      <xdr:rowOff>3797300</xdr:rowOff>
    </xdr:to>
    <xdr:sp macro="" textlink="">
      <xdr:nvSpPr>
        <xdr:cNvPr id="74" name="Folded Corner 73"/>
        <xdr:cNvSpPr/>
      </xdr:nvSpPr>
      <xdr:spPr>
        <a:xfrm>
          <a:off x="10579100" y="24091900"/>
          <a:ext cx="1828800" cy="8636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 u="sng" baseline="0">
              <a:solidFill>
                <a:srgbClr val="000000"/>
              </a:solidFill>
            </a:rPr>
            <a:t>STORY # 09 - TASK # 40:</a:t>
          </a:r>
        </a:p>
        <a:p>
          <a:pPr algn="l"/>
          <a:r>
            <a:rPr lang="en-US" sz="1100" b="0" i="0" u="none" baseline="0">
              <a:solidFill>
                <a:srgbClr val="000000"/>
              </a:solidFill>
            </a:rPr>
            <a:t>Support and Transfer knowledge to implementation team.</a:t>
          </a:r>
        </a:p>
      </xdr:txBody>
    </xdr:sp>
    <xdr:clientData/>
  </xdr:twoCellAnchor>
  <xdr:twoCellAnchor>
    <xdr:from>
      <xdr:col>3</xdr:col>
      <xdr:colOff>152400</xdr:colOff>
      <xdr:row>8</xdr:row>
      <xdr:rowOff>1117600</xdr:rowOff>
    </xdr:from>
    <xdr:to>
      <xdr:col>3</xdr:col>
      <xdr:colOff>1752600</xdr:colOff>
      <xdr:row>8</xdr:row>
      <xdr:rowOff>2057400</xdr:rowOff>
    </xdr:to>
    <xdr:sp macro="" textlink="">
      <xdr:nvSpPr>
        <xdr:cNvPr id="75" name="Folded Corner 74"/>
        <xdr:cNvSpPr/>
      </xdr:nvSpPr>
      <xdr:spPr>
        <a:xfrm>
          <a:off x="10515600" y="17475200"/>
          <a:ext cx="1600200" cy="9398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 u="sng" baseline="0">
              <a:solidFill>
                <a:srgbClr val="000000"/>
              </a:solidFill>
            </a:rPr>
            <a:t>STORY # 07 - TASK # 15: </a:t>
          </a:r>
          <a:r>
            <a:rPr lang="en-US" sz="1100" b="0" i="0" u="none" baseline="0">
              <a:solidFill>
                <a:srgbClr val="000000"/>
              </a:solidFill>
            </a:rPr>
            <a:t>Implements Write services based on prototype.</a:t>
          </a:r>
          <a:endParaRPr lang="pt-PT" sz="1100" b="0" i="0" u="none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165100</xdr:colOff>
      <xdr:row>8</xdr:row>
      <xdr:rowOff>2362200</xdr:rowOff>
    </xdr:from>
    <xdr:to>
      <xdr:col>3</xdr:col>
      <xdr:colOff>1765300</xdr:colOff>
      <xdr:row>8</xdr:row>
      <xdr:rowOff>3302000</xdr:rowOff>
    </xdr:to>
    <xdr:sp macro="" textlink="">
      <xdr:nvSpPr>
        <xdr:cNvPr id="76" name="Folded Corner 75"/>
        <xdr:cNvSpPr/>
      </xdr:nvSpPr>
      <xdr:spPr>
        <a:xfrm>
          <a:off x="10528300" y="18719800"/>
          <a:ext cx="1600200" cy="9398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 u="sng" baseline="0">
              <a:solidFill>
                <a:srgbClr val="000000"/>
              </a:solidFill>
            </a:rPr>
            <a:t>STORY # 07 - TASK # 20:  </a:t>
          </a:r>
          <a:r>
            <a:rPr lang="en-US" sz="1100" b="0" u="none" baseline="0">
              <a:solidFill>
                <a:srgbClr val="000000"/>
              </a:solidFill>
            </a:rPr>
            <a:t>Implements Read services based on prototype</a:t>
          </a:r>
          <a:r>
            <a:rPr lang="en-US" sz="900" b="1" u="none" baseline="0">
              <a:solidFill>
                <a:srgbClr val="000000"/>
              </a:solidFill>
            </a:rPr>
            <a:t>.</a:t>
          </a:r>
          <a:endParaRPr lang="pt-PT" sz="1100" u="none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152400</xdr:colOff>
      <xdr:row>11</xdr:row>
      <xdr:rowOff>1638300</xdr:rowOff>
    </xdr:from>
    <xdr:to>
      <xdr:col>3</xdr:col>
      <xdr:colOff>1952400</xdr:colOff>
      <xdr:row>11</xdr:row>
      <xdr:rowOff>2349500</xdr:rowOff>
    </xdr:to>
    <xdr:sp macro="" textlink="">
      <xdr:nvSpPr>
        <xdr:cNvPr id="77" name="Folded Corner 76"/>
        <xdr:cNvSpPr/>
      </xdr:nvSpPr>
      <xdr:spPr>
        <a:xfrm>
          <a:off x="10515600" y="28638500"/>
          <a:ext cx="1800000" cy="71120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>
              <a:solidFill>
                <a:srgbClr val="000000"/>
              </a:solidFill>
            </a:rPr>
            <a:t>STORY # 10 - TASK # 30: </a:t>
          </a:r>
        </a:p>
        <a:p>
          <a:pPr algn="l"/>
          <a:r>
            <a:rPr lang="pt-PT" sz="1000" b="0" u="none">
              <a:solidFill>
                <a:srgbClr val="000000"/>
              </a:solidFill>
            </a:rPr>
            <a:t>Test Start and End voice call and states.</a:t>
          </a:r>
          <a:endParaRPr lang="pt-PT" sz="1200" b="0" u="none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2108200</xdr:colOff>
      <xdr:row>11</xdr:row>
      <xdr:rowOff>1625600</xdr:rowOff>
    </xdr:from>
    <xdr:to>
      <xdr:col>3</xdr:col>
      <xdr:colOff>3908200</xdr:colOff>
      <xdr:row>11</xdr:row>
      <xdr:rowOff>2336800</xdr:rowOff>
    </xdr:to>
    <xdr:sp macro="" textlink="">
      <xdr:nvSpPr>
        <xdr:cNvPr id="78" name="Folded Corner 77"/>
        <xdr:cNvSpPr/>
      </xdr:nvSpPr>
      <xdr:spPr>
        <a:xfrm>
          <a:off x="12471400" y="28625800"/>
          <a:ext cx="1800000" cy="71120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000" b="1" u="sng">
              <a:solidFill>
                <a:srgbClr val="000000"/>
              </a:solidFill>
            </a:rPr>
            <a:t>STORY # 10 - TASK # 35: </a:t>
          </a:r>
        </a:p>
        <a:p>
          <a:pPr algn="l"/>
          <a:r>
            <a:rPr lang="pt-PT" sz="1000" b="0" u="none">
              <a:solidFill>
                <a:srgbClr val="000000"/>
              </a:solidFill>
            </a:rPr>
            <a:t>Test get balance and phone lists.</a:t>
          </a:r>
          <a:endParaRPr lang="pt-PT" sz="1200" b="0" u="none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2133600</xdr:colOff>
      <xdr:row>11</xdr:row>
      <xdr:rowOff>2527300</xdr:rowOff>
    </xdr:from>
    <xdr:to>
      <xdr:col>3</xdr:col>
      <xdr:colOff>3933600</xdr:colOff>
      <xdr:row>11</xdr:row>
      <xdr:rowOff>3238500</xdr:rowOff>
    </xdr:to>
    <xdr:sp macro="" textlink="">
      <xdr:nvSpPr>
        <xdr:cNvPr id="79" name="Folded Corner 78"/>
        <xdr:cNvSpPr/>
      </xdr:nvSpPr>
      <xdr:spPr>
        <a:xfrm>
          <a:off x="12496800" y="29527500"/>
          <a:ext cx="1800000" cy="71120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>
              <a:solidFill>
                <a:srgbClr val="000000"/>
              </a:solidFill>
            </a:rPr>
            <a:t>STORY # 10 - TASK</a:t>
          </a:r>
          <a:r>
            <a:rPr lang="pt-PT" sz="900" b="1" u="sng" baseline="0">
              <a:solidFill>
                <a:srgbClr val="000000"/>
              </a:solidFill>
            </a:rPr>
            <a:t> </a:t>
          </a:r>
          <a:r>
            <a:rPr lang="pt-PT" sz="900" b="1" u="sng">
              <a:solidFill>
                <a:srgbClr val="000000"/>
              </a:solidFill>
            </a:rPr>
            <a:t># 45:</a:t>
          </a:r>
          <a:r>
            <a:rPr lang="pt-PT" sz="1100" baseline="0">
              <a:solidFill>
                <a:srgbClr val="000000"/>
              </a:solidFill>
            </a:rPr>
            <a:t> 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Test registering the phone.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165100</xdr:colOff>
      <xdr:row>11</xdr:row>
      <xdr:rowOff>2540000</xdr:rowOff>
    </xdr:from>
    <xdr:to>
      <xdr:col>3</xdr:col>
      <xdr:colOff>1965100</xdr:colOff>
      <xdr:row>11</xdr:row>
      <xdr:rowOff>3251200</xdr:rowOff>
    </xdr:to>
    <xdr:sp macro="" textlink="">
      <xdr:nvSpPr>
        <xdr:cNvPr id="80" name="Folded Corner 79"/>
        <xdr:cNvSpPr/>
      </xdr:nvSpPr>
      <xdr:spPr>
        <a:xfrm>
          <a:off x="10528300" y="29540200"/>
          <a:ext cx="1800000" cy="71120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000" b="1" u="sng">
              <a:solidFill>
                <a:srgbClr val="000000"/>
              </a:solidFill>
            </a:rPr>
            <a:t>STORY # 10 - TASK # 40: </a:t>
          </a:r>
        </a:p>
        <a:p>
          <a:pPr algn="l"/>
          <a:r>
            <a:rPr lang="pt-PT" sz="1000" b="0" i="0" u="none">
              <a:solidFill>
                <a:srgbClr val="000000"/>
              </a:solidFill>
            </a:rPr>
            <a:t>Test canceling the phone.</a:t>
          </a:r>
          <a:endParaRPr lang="pt-PT" sz="1200" b="0" i="0" u="none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203200</xdr:colOff>
      <xdr:row>11</xdr:row>
      <xdr:rowOff>3416300</xdr:rowOff>
    </xdr:from>
    <xdr:to>
      <xdr:col>3</xdr:col>
      <xdr:colOff>2003200</xdr:colOff>
      <xdr:row>11</xdr:row>
      <xdr:rowOff>4127500</xdr:rowOff>
    </xdr:to>
    <xdr:sp macro="" textlink="">
      <xdr:nvSpPr>
        <xdr:cNvPr id="81" name="Folded Corner 80"/>
        <xdr:cNvSpPr/>
      </xdr:nvSpPr>
      <xdr:spPr>
        <a:xfrm>
          <a:off x="10566400" y="30416500"/>
          <a:ext cx="1800000" cy="71120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>
              <a:solidFill>
                <a:srgbClr val="000000"/>
              </a:solidFill>
            </a:rPr>
            <a:t>STORY # 10 - TASK</a:t>
          </a:r>
          <a:r>
            <a:rPr lang="pt-PT" sz="900" b="1" u="sng" baseline="0">
              <a:solidFill>
                <a:srgbClr val="000000"/>
              </a:solidFill>
            </a:rPr>
            <a:t> </a:t>
          </a:r>
          <a:r>
            <a:rPr lang="pt-PT" sz="900" b="1" u="sng">
              <a:solidFill>
                <a:srgbClr val="000000"/>
              </a:solidFill>
            </a:rPr>
            <a:t># 50:</a:t>
          </a:r>
          <a:r>
            <a:rPr lang="pt-PT" sz="1100" baseline="0">
              <a:solidFill>
                <a:srgbClr val="000000"/>
              </a:solidFill>
            </a:rPr>
            <a:t> 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 JMOCK: Test distributed protocol with tests.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2222500</xdr:colOff>
      <xdr:row>8</xdr:row>
      <xdr:rowOff>2400300</xdr:rowOff>
    </xdr:from>
    <xdr:to>
      <xdr:col>3</xdr:col>
      <xdr:colOff>3822700</xdr:colOff>
      <xdr:row>8</xdr:row>
      <xdr:rowOff>3340100</xdr:rowOff>
    </xdr:to>
    <xdr:sp macro="" textlink="">
      <xdr:nvSpPr>
        <xdr:cNvPr id="82" name="Folded Corner 81"/>
        <xdr:cNvSpPr/>
      </xdr:nvSpPr>
      <xdr:spPr>
        <a:xfrm>
          <a:off x="12585700" y="18757900"/>
          <a:ext cx="1600200" cy="9398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 u="sng" baseline="0">
              <a:solidFill>
                <a:srgbClr val="000000"/>
              </a:solidFill>
            </a:rPr>
            <a:t>STORY # 07 - TASK # 25:  </a:t>
          </a:r>
          <a:r>
            <a:rPr lang="en-US" sz="1100" b="0" u="none" baseline="0">
              <a:solidFill>
                <a:srgbClr val="000000"/>
              </a:solidFill>
            </a:rPr>
            <a:t>Implements Remote Exception's based on prototype.</a:t>
          </a:r>
          <a:endParaRPr lang="pt-PT" sz="1100" u="none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190500</xdr:colOff>
      <xdr:row>8</xdr:row>
      <xdr:rowOff>3619500</xdr:rowOff>
    </xdr:from>
    <xdr:to>
      <xdr:col>3</xdr:col>
      <xdr:colOff>1790700</xdr:colOff>
      <xdr:row>8</xdr:row>
      <xdr:rowOff>4559300</xdr:rowOff>
    </xdr:to>
    <xdr:sp macro="" textlink="">
      <xdr:nvSpPr>
        <xdr:cNvPr id="83" name="Folded Corner 82"/>
        <xdr:cNvSpPr/>
      </xdr:nvSpPr>
      <xdr:spPr>
        <a:xfrm>
          <a:off x="10553700" y="19977100"/>
          <a:ext cx="1600200" cy="9398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 u="sng" baseline="0">
              <a:solidFill>
                <a:srgbClr val="000000"/>
              </a:solidFill>
            </a:rPr>
            <a:t>STORY # 07 - TASK # 26:  </a:t>
          </a:r>
          <a:r>
            <a:rPr lang="en-US" sz="1100" b="0" u="none" baseline="0">
              <a:solidFill>
                <a:srgbClr val="000000"/>
              </a:solidFill>
            </a:rPr>
            <a:t>Correcting remote Voice Call's</a:t>
          </a:r>
          <a:endParaRPr lang="pt-PT" sz="1100" u="none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2146300</xdr:colOff>
      <xdr:row>7</xdr:row>
      <xdr:rowOff>1930400</xdr:rowOff>
    </xdr:from>
    <xdr:to>
      <xdr:col>3</xdr:col>
      <xdr:colOff>4127500</xdr:colOff>
      <xdr:row>7</xdr:row>
      <xdr:rowOff>2679700</xdr:rowOff>
    </xdr:to>
    <xdr:sp macro="" textlink="">
      <xdr:nvSpPr>
        <xdr:cNvPr id="84" name="Folded Corner 83"/>
        <xdr:cNvSpPr/>
      </xdr:nvSpPr>
      <xdr:spPr>
        <a:xfrm>
          <a:off x="12509500" y="14960600"/>
          <a:ext cx="1981200" cy="7493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06 - TASK # 15: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STORY #06 - TASK #11: Implement Handler on CA side.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2641600</xdr:colOff>
      <xdr:row>7</xdr:row>
      <xdr:rowOff>2984500</xdr:rowOff>
    </xdr:from>
    <xdr:to>
      <xdr:col>2</xdr:col>
      <xdr:colOff>4470400</xdr:colOff>
      <xdr:row>7</xdr:row>
      <xdr:rowOff>3644900</xdr:rowOff>
    </xdr:to>
    <xdr:sp macro="" textlink="">
      <xdr:nvSpPr>
        <xdr:cNvPr id="85" name="Folded Corner 84"/>
        <xdr:cNvSpPr/>
      </xdr:nvSpPr>
      <xdr:spPr>
        <a:xfrm>
          <a:off x="8407400" y="16014700"/>
          <a:ext cx="1828800" cy="6604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#06 - TASK #12: </a:t>
          </a:r>
          <a:r>
            <a:rPr lang="pt-PT" sz="1100">
              <a:solidFill>
                <a:srgbClr val="000000"/>
              </a:solidFill>
            </a:rPr>
            <a:t>GenerateKeys while Server is UP</a:t>
          </a:r>
        </a:p>
      </xdr:txBody>
    </xdr:sp>
    <xdr:clientData/>
  </xdr:twoCellAnchor>
  <xdr:twoCellAnchor>
    <xdr:from>
      <xdr:col>3</xdr:col>
      <xdr:colOff>2209800</xdr:colOff>
      <xdr:row>7</xdr:row>
      <xdr:rowOff>3606800</xdr:rowOff>
    </xdr:from>
    <xdr:to>
      <xdr:col>3</xdr:col>
      <xdr:colOff>4038600</xdr:colOff>
      <xdr:row>7</xdr:row>
      <xdr:rowOff>3987800</xdr:rowOff>
    </xdr:to>
    <xdr:sp macro="" textlink="">
      <xdr:nvSpPr>
        <xdr:cNvPr id="86" name="Folded Corner 85"/>
        <xdr:cNvSpPr/>
      </xdr:nvSpPr>
      <xdr:spPr>
        <a:xfrm>
          <a:off x="12573000" y="16637000"/>
          <a:ext cx="1828800" cy="3810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#06 - TASK#13:</a:t>
          </a:r>
          <a:r>
            <a:rPr lang="pt-PT" sz="900" b="0" u="none" baseline="0">
              <a:solidFill>
                <a:srgbClr val="000000"/>
              </a:solidFill>
            </a:rPr>
            <a:t> Bug Fixes</a:t>
          </a:r>
          <a:endParaRPr lang="pt-PT" sz="1100" b="0" u="none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2184400</xdr:colOff>
      <xdr:row>7</xdr:row>
      <xdr:rowOff>2959100</xdr:rowOff>
    </xdr:from>
    <xdr:to>
      <xdr:col>3</xdr:col>
      <xdr:colOff>4013200</xdr:colOff>
      <xdr:row>7</xdr:row>
      <xdr:rowOff>3467100</xdr:rowOff>
    </xdr:to>
    <xdr:sp macro="" textlink="">
      <xdr:nvSpPr>
        <xdr:cNvPr id="87" name="Folded Corner 86"/>
        <xdr:cNvSpPr/>
      </xdr:nvSpPr>
      <xdr:spPr>
        <a:xfrm>
          <a:off x="12547600" y="15989300"/>
          <a:ext cx="1828800" cy="5080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#06 - TASK # 06</a:t>
          </a:r>
          <a:r>
            <a:rPr lang="pt-PT" sz="1100" b="0" u="none" baseline="0">
              <a:solidFill>
                <a:srgbClr val="000000"/>
              </a:solidFill>
            </a:rPr>
            <a:t>: Handle exceptions in CA side.</a:t>
          </a:r>
          <a:endParaRPr lang="pt-PT" sz="1100" b="0" u="none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139700</xdr:colOff>
      <xdr:row>7</xdr:row>
      <xdr:rowOff>2959100</xdr:rowOff>
    </xdr:from>
    <xdr:to>
      <xdr:col>3</xdr:col>
      <xdr:colOff>1968500</xdr:colOff>
      <xdr:row>7</xdr:row>
      <xdr:rowOff>3810000</xdr:rowOff>
    </xdr:to>
    <xdr:sp macro="" textlink="">
      <xdr:nvSpPr>
        <xdr:cNvPr id="88" name="Folded Corner 87"/>
        <xdr:cNvSpPr/>
      </xdr:nvSpPr>
      <xdr:spPr>
        <a:xfrm>
          <a:off x="10502900" y="15989300"/>
          <a:ext cx="1828800" cy="8509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06 - TASK # 05:</a:t>
          </a:r>
        </a:p>
        <a:p>
          <a:pPr algn="l"/>
          <a:r>
            <a:rPr lang="pt-PT" sz="1100">
              <a:solidFill>
                <a:srgbClr val="000000"/>
              </a:solidFill>
            </a:rPr>
            <a:t>Implements a cipher</a:t>
          </a:r>
          <a:r>
            <a:rPr lang="pt-PT" sz="1100" baseline="0">
              <a:solidFill>
                <a:srgbClr val="000000"/>
              </a:solidFill>
            </a:rPr>
            <a:t> algoCorrecting remote Voice Call'srithm on WebService Handlers.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139700</xdr:colOff>
      <xdr:row>7</xdr:row>
      <xdr:rowOff>3962400</xdr:rowOff>
    </xdr:from>
    <xdr:to>
      <xdr:col>3</xdr:col>
      <xdr:colOff>1968500</xdr:colOff>
      <xdr:row>7</xdr:row>
      <xdr:rowOff>4749800</xdr:rowOff>
    </xdr:to>
    <xdr:sp macro="" textlink="">
      <xdr:nvSpPr>
        <xdr:cNvPr id="89" name="Folded Corner 88"/>
        <xdr:cNvSpPr/>
      </xdr:nvSpPr>
      <xdr:spPr>
        <a:xfrm>
          <a:off x="10502900" y="16992600"/>
          <a:ext cx="1828800" cy="7874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06 - TASK # 05: </a:t>
          </a:r>
          <a:r>
            <a:rPr lang="pt-PT" sz="1100" b="0" u="none" baseline="0">
              <a:solidFill>
                <a:srgbClr val="000000"/>
              </a:solidFill>
            </a:rPr>
            <a:t>Use a cipher algorithm on WebService Handlers.</a:t>
          </a:r>
          <a:endParaRPr lang="pt-PT" sz="1100" b="0" u="none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2184400</xdr:colOff>
      <xdr:row>7</xdr:row>
      <xdr:rowOff>4127500</xdr:rowOff>
    </xdr:from>
    <xdr:to>
      <xdr:col>3</xdr:col>
      <xdr:colOff>4013200</xdr:colOff>
      <xdr:row>7</xdr:row>
      <xdr:rowOff>4508500</xdr:rowOff>
    </xdr:to>
    <xdr:sp macro="" textlink="">
      <xdr:nvSpPr>
        <xdr:cNvPr id="90" name="Folded Corner 89"/>
        <xdr:cNvSpPr/>
      </xdr:nvSpPr>
      <xdr:spPr>
        <a:xfrm>
          <a:off x="12547600" y="17157700"/>
          <a:ext cx="1828800" cy="3810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#06 - TASK #10: </a:t>
          </a:r>
          <a:r>
            <a:rPr lang="pt-PT" sz="1100" b="0" u="none" baseline="0">
              <a:solidFill>
                <a:srgbClr val="000000"/>
              </a:solidFill>
            </a:rPr>
            <a:t>Invoke Certificate Authority </a:t>
          </a:r>
          <a:endParaRPr lang="pt-PT" sz="1100" b="0" u="none">
            <a:solidFill>
              <a:srgbClr val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1</xdr:row>
      <xdr:rowOff>0</xdr:rowOff>
    </xdr:from>
    <xdr:to>
      <xdr:col>22</xdr:col>
      <xdr:colOff>266700</xdr:colOff>
      <xdr:row>10</xdr:row>
      <xdr:rowOff>203200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1</xdr:row>
      <xdr:rowOff>50800</xdr:rowOff>
    </xdr:from>
    <xdr:to>
      <xdr:col>22</xdr:col>
      <xdr:colOff>317500</xdr:colOff>
      <xdr:row>11</xdr:row>
      <xdr:rowOff>0</xdr:rowOff>
    </xdr:to>
    <xdr:graphicFrame macro="">
      <xdr:nvGraphicFramePr>
        <xdr:cNvPr id="35841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1</xdr:row>
      <xdr:rowOff>50800</xdr:rowOff>
    </xdr:from>
    <xdr:to>
      <xdr:col>22</xdr:col>
      <xdr:colOff>317500</xdr:colOff>
      <xdr:row>11</xdr:row>
      <xdr:rowOff>0</xdr:rowOff>
    </xdr:to>
    <xdr:graphicFrame macro="">
      <xdr:nvGraphicFramePr>
        <xdr:cNvPr id="35943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1</xdr:row>
      <xdr:rowOff>50800</xdr:rowOff>
    </xdr:from>
    <xdr:to>
      <xdr:col>22</xdr:col>
      <xdr:colOff>317500</xdr:colOff>
      <xdr:row>11</xdr:row>
      <xdr:rowOff>0</xdr:rowOff>
    </xdr:to>
    <xdr:graphicFrame macro="">
      <xdr:nvGraphicFramePr>
        <xdr:cNvPr id="36046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1</xdr:row>
      <xdr:rowOff>50800</xdr:rowOff>
    </xdr:from>
    <xdr:to>
      <xdr:col>22</xdr:col>
      <xdr:colOff>317500</xdr:colOff>
      <xdr:row>11</xdr:row>
      <xdr:rowOff>0</xdr:rowOff>
    </xdr:to>
    <xdr:graphicFrame macro="">
      <xdr:nvGraphicFramePr>
        <xdr:cNvPr id="21508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gosequeira/Downloads/SCRUM_ES_empty_2011-12-2_fix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oard"/>
      <sheetName val="Availability Estimate"/>
      <sheetName val="Actual Spent Time"/>
      <sheetName val="Product BackLog"/>
      <sheetName val="1st Sprint"/>
      <sheetName val="2nd Sprint"/>
      <sheetName val="3rd Sprint"/>
      <sheetName val="4th Sprint"/>
      <sheetName val="5th Sprint"/>
      <sheetName val="Che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pane ySplit="2" topLeftCell="A8" activePane="bottomLeft" state="frozen"/>
      <selection pane="bottomLeft" activeCell="E8" sqref="E8"/>
    </sheetView>
  </sheetViews>
  <sheetFormatPr baseColWidth="10" defaultColWidth="50.83203125" defaultRowHeight="99" customHeight="1" x14ac:dyDescent="0"/>
  <cols>
    <col min="1" max="1" width="25.33203125" style="187" customWidth="1"/>
    <col min="2" max="2" width="50.33203125" style="188" customWidth="1"/>
    <col min="3" max="3" width="60.33203125" style="184" customWidth="1"/>
    <col min="4" max="4" width="60" style="182" customWidth="1"/>
    <col min="5" max="5" width="45.83203125" style="183" customWidth="1"/>
    <col min="6" max="16384" width="50.83203125" style="5"/>
  </cols>
  <sheetData>
    <row r="1" spans="1:5" s="209" customFormat="1" ht="57" customHeight="1" thickBot="1">
      <c r="A1" s="206"/>
      <c r="B1" s="207"/>
      <c r="C1" s="207"/>
      <c r="D1" s="207"/>
      <c r="E1" s="208"/>
    </row>
    <row r="2" spans="1:5" s="30" customFormat="1" ht="49" customHeight="1">
      <c r="A2" s="185" t="s">
        <v>47</v>
      </c>
      <c r="B2" s="186" t="s">
        <v>43</v>
      </c>
      <c r="C2" s="178" t="s">
        <v>44</v>
      </c>
      <c r="D2" s="179" t="s">
        <v>9</v>
      </c>
      <c r="E2" s="180" t="s">
        <v>13</v>
      </c>
    </row>
    <row r="3" spans="1:5" ht="218" customHeight="1">
      <c r="C3" s="181"/>
    </row>
    <row r="4" spans="1:5" ht="171" customHeight="1"/>
    <row r="5" spans="1:5" ht="231" customHeight="1"/>
    <row r="6" spans="1:5" ht="165" customHeight="1"/>
    <row r="7" spans="1:5" ht="135" customHeight="1"/>
    <row r="8" spans="1:5" ht="409" customHeight="1"/>
    <row r="9" spans="1:5" ht="409" customHeight="1"/>
    <row r="10" spans="1:5" ht="193" customHeight="1"/>
    <row r="11" spans="1:5" ht="322" customHeight="1"/>
    <row r="12" spans="1:5" ht="344" customHeigh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D2" sqref="D2:D37"/>
    </sheetView>
  </sheetViews>
  <sheetFormatPr baseColWidth="10" defaultColWidth="10.83203125" defaultRowHeight="15" x14ac:dyDescent="0"/>
  <cols>
    <col min="1" max="2" width="12.83203125" style="2" customWidth="1"/>
    <col min="3" max="3" width="12.83203125" style="3" customWidth="1"/>
    <col min="4" max="4" width="17.33203125" style="3" customWidth="1"/>
    <col min="5" max="10" width="10.83203125" style="3"/>
    <col min="11" max="11" width="27.6640625" style="3" customWidth="1"/>
    <col min="12" max="16384" width="10.83203125" style="3"/>
  </cols>
  <sheetData>
    <row r="1" spans="1:4" s="4" customFormat="1" ht="30" customHeight="1">
      <c r="A1" s="131" t="s">
        <v>0</v>
      </c>
      <c r="B1" s="132" t="s">
        <v>2</v>
      </c>
      <c r="C1" s="132" t="s">
        <v>30</v>
      </c>
      <c r="D1" s="132" t="s">
        <v>8</v>
      </c>
    </row>
    <row r="2" spans="1:4">
      <c r="A2" s="133">
        <v>0</v>
      </c>
      <c r="B2" s="133" t="s">
        <v>5</v>
      </c>
      <c r="C2" s="134" t="s">
        <v>31</v>
      </c>
      <c r="D2" s="134" t="s">
        <v>71</v>
      </c>
    </row>
    <row r="3" spans="1:4">
      <c r="A3" s="133">
        <v>0.5</v>
      </c>
      <c r="B3" s="133" t="s">
        <v>7</v>
      </c>
      <c r="C3" s="134" t="s">
        <v>32</v>
      </c>
      <c r="D3" s="134" t="s">
        <v>72</v>
      </c>
    </row>
    <row r="4" spans="1:4">
      <c r="A4" s="133">
        <v>1</v>
      </c>
      <c r="B4" s="133" t="s">
        <v>6</v>
      </c>
      <c r="C4" s="134" t="s">
        <v>33</v>
      </c>
      <c r="D4" s="134" t="s">
        <v>73</v>
      </c>
    </row>
    <row r="5" spans="1:4">
      <c r="A5" s="133">
        <v>2</v>
      </c>
      <c r="B5" s="133" t="s">
        <v>4</v>
      </c>
      <c r="C5" s="134" t="s">
        <v>40</v>
      </c>
      <c r="D5" s="134" t="s">
        <v>74</v>
      </c>
    </row>
    <row r="6" spans="1:4">
      <c r="A6" s="133">
        <f>A5+A4</f>
        <v>3</v>
      </c>
      <c r="B6" s="133" t="s">
        <v>3</v>
      </c>
      <c r="C6" s="134" t="s">
        <v>34</v>
      </c>
      <c r="D6" s="134" t="s">
        <v>75</v>
      </c>
    </row>
    <row r="7" spans="1:4">
      <c r="A7" s="133">
        <f t="shared" ref="A7:A13" si="0">A6+A5</f>
        <v>5</v>
      </c>
      <c r="B7" s="133"/>
      <c r="C7" s="134" t="s">
        <v>39</v>
      </c>
      <c r="D7" s="134" t="s">
        <v>76</v>
      </c>
    </row>
    <row r="8" spans="1:4">
      <c r="A8" s="133">
        <f t="shared" si="0"/>
        <v>8</v>
      </c>
      <c r="B8" s="133"/>
      <c r="C8" s="134"/>
      <c r="D8" s="134" t="s">
        <v>77</v>
      </c>
    </row>
    <row r="9" spans="1:4">
      <c r="A9" s="133">
        <f t="shared" si="0"/>
        <v>13</v>
      </c>
      <c r="B9" s="133"/>
      <c r="C9" s="134"/>
      <c r="D9" s="134" t="s">
        <v>78</v>
      </c>
    </row>
    <row r="10" spans="1:4">
      <c r="A10" s="133">
        <f t="shared" si="0"/>
        <v>21</v>
      </c>
      <c r="B10" s="133"/>
      <c r="C10" s="134"/>
      <c r="D10" s="134" t="s">
        <v>79</v>
      </c>
    </row>
    <row r="11" spans="1:4">
      <c r="A11" s="133">
        <f t="shared" si="0"/>
        <v>34</v>
      </c>
      <c r="B11" s="133"/>
      <c r="C11" s="134"/>
      <c r="D11" s="134" t="s">
        <v>80</v>
      </c>
    </row>
    <row r="12" spans="1:4">
      <c r="A12" s="133">
        <f t="shared" si="0"/>
        <v>55</v>
      </c>
      <c r="B12" s="133"/>
      <c r="C12" s="134"/>
      <c r="D12" s="134" t="s">
        <v>81</v>
      </c>
    </row>
    <row r="13" spans="1:4">
      <c r="A13" s="133">
        <f t="shared" si="0"/>
        <v>89</v>
      </c>
      <c r="B13" s="133"/>
      <c r="C13" s="134"/>
      <c r="D13" s="134" t="s">
        <v>82</v>
      </c>
    </row>
    <row r="14" spans="1:4">
      <c r="A14" s="133" t="s">
        <v>1</v>
      </c>
      <c r="B14" s="133"/>
      <c r="C14" s="134"/>
      <c r="D14" s="134" t="s">
        <v>83</v>
      </c>
    </row>
    <row r="15" spans="1:4">
      <c r="D15" s="3" t="s">
        <v>84</v>
      </c>
    </row>
    <row r="16" spans="1:4">
      <c r="D16" s="3" t="s">
        <v>85</v>
      </c>
    </row>
    <row r="17" spans="4:4">
      <c r="D17" s="3" t="s">
        <v>86</v>
      </c>
    </row>
    <row r="18" spans="4:4">
      <c r="D18" s="3" t="s">
        <v>87</v>
      </c>
    </row>
    <row r="19" spans="4:4">
      <c r="D19" s="3" t="s">
        <v>88</v>
      </c>
    </row>
    <row r="20" spans="4:4">
      <c r="D20" s="3" t="s">
        <v>89</v>
      </c>
    </row>
    <row r="21" spans="4:4">
      <c r="D21" s="3" t="s">
        <v>90</v>
      </c>
    </row>
    <row r="22" spans="4:4">
      <c r="D22" s="3" t="s">
        <v>91</v>
      </c>
    </row>
    <row r="23" spans="4:4">
      <c r="D23" s="3" t="s">
        <v>92</v>
      </c>
    </row>
    <row r="24" spans="4:4">
      <c r="D24" s="3" t="s">
        <v>93</v>
      </c>
    </row>
    <row r="25" spans="4:4">
      <c r="D25" s="3" t="s">
        <v>94</v>
      </c>
    </row>
    <row r="26" spans="4:4">
      <c r="D26" s="3" t="s">
        <v>95</v>
      </c>
    </row>
    <row r="27" spans="4:4">
      <c r="D27" s="3" t="s">
        <v>96</v>
      </c>
    </row>
    <row r="28" spans="4:4">
      <c r="D28" s="3" t="s">
        <v>97</v>
      </c>
    </row>
    <row r="29" spans="4:4">
      <c r="D29" s="3" t="s">
        <v>98</v>
      </c>
    </row>
    <row r="30" spans="4:4">
      <c r="D30" s="3" t="s">
        <v>99</v>
      </c>
    </row>
    <row r="31" spans="4:4">
      <c r="D31" s="3" t="s">
        <v>100</v>
      </c>
    </row>
    <row r="32" spans="4:4">
      <c r="D32" s="3" t="s">
        <v>101</v>
      </c>
    </row>
    <row r="33" spans="4:4">
      <c r="D33" s="3" t="s">
        <v>102</v>
      </c>
    </row>
    <row r="34" spans="4:4">
      <c r="D34" s="3" t="s">
        <v>103</v>
      </c>
    </row>
    <row r="35" spans="4:4">
      <c r="D35" s="3" t="s">
        <v>104</v>
      </c>
    </row>
    <row r="36" spans="4:4">
      <c r="D36" s="3" t="s">
        <v>105</v>
      </c>
    </row>
    <row r="37" spans="4:4">
      <c r="D37" s="3" t="s">
        <v>106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4"/>
  <sheetViews>
    <sheetView workbookViewId="0">
      <selection activeCell="Z19" sqref="Z19"/>
    </sheetView>
  </sheetViews>
  <sheetFormatPr baseColWidth="10" defaultColWidth="9.1640625" defaultRowHeight="22" customHeight="1" x14ac:dyDescent="0"/>
  <cols>
    <col min="1" max="1" width="4.83203125" style="1" customWidth="1"/>
    <col min="2" max="2" width="22.83203125" style="8" customWidth="1"/>
    <col min="3" max="32" width="4.5" style="1" customWidth="1"/>
    <col min="33" max="33" width="9.83203125" style="1" customWidth="1"/>
    <col min="34" max="16384" width="9.1640625" style="1"/>
  </cols>
  <sheetData>
    <row r="2" spans="2:34" ht="60" customHeight="1" thickBot="1">
      <c r="B2" s="289" t="s">
        <v>41</v>
      </c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289"/>
      <c r="AG2" s="289"/>
    </row>
    <row r="3" spans="2:34" s="12" customFormat="1" ht="13" customHeight="1">
      <c r="B3" s="29" t="s">
        <v>10</v>
      </c>
      <c r="C3" s="141" t="str">
        <f>CHOOSE(WEEKDAY(C5),"S","M","T","W","R","F","S")</f>
        <v>M</v>
      </c>
      <c r="D3" s="142" t="str">
        <f t="shared" ref="D3:AF3" si="0">CHOOSE(WEEKDAY(D5),"S","M","T","W","R","F","S")</f>
        <v>T</v>
      </c>
      <c r="E3" s="142" t="str">
        <f t="shared" si="0"/>
        <v>W</v>
      </c>
      <c r="F3" s="142" t="str">
        <f t="shared" si="0"/>
        <v>R</v>
      </c>
      <c r="G3" s="142" t="str">
        <f t="shared" si="0"/>
        <v>F</v>
      </c>
      <c r="H3" s="142" t="str">
        <f t="shared" si="0"/>
        <v>S</v>
      </c>
      <c r="I3" s="143" t="str">
        <f t="shared" si="0"/>
        <v>S</v>
      </c>
      <c r="J3" s="141" t="str">
        <f t="shared" si="0"/>
        <v>M</v>
      </c>
      <c r="K3" s="142" t="str">
        <f t="shared" si="0"/>
        <v>T</v>
      </c>
      <c r="L3" s="142" t="str">
        <f t="shared" si="0"/>
        <v>W</v>
      </c>
      <c r="M3" s="142" t="str">
        <f t="shared" si="0"/>
        <v>R</v>
      </c>
      <c r="N3" s="142" t="str">
        <f t="shared" si="0"/>
        <v>F</v>
      </c>
      <c r="O3" s="142" t="str">
        <f t="shared" si="0"/>
        <v>S</v>
      </c>
      <c r="P3" s="143" t="str">
        <f t="shared" si="0"/>
        <v>S</v>
      </c>
      <c r="Q3" s="141" t="str">
        <f t="shared" si="0"/>
        <v>M</v>
      </c>
      <c r="R3" s="142" t="str">
        <f t="shared" si="0"/>
        <v>T</v>
      </c>
      <c r="S3" s="142" t="str">
        <f t="shared" si="0"/>
        <v>W</v>
      </c>
      <c r="T3" s="142" t="str">
        <f t="shared" si="0"/>
        <v>R</v>
      </c>
      <c r="U3" s="142" t="str">
        <f t="shared" si="0"/>
        <v>F</v>
      </c>
      <c r="V3" s="142" t="str">
        <f t="shared" si="0"/>
        <v>S</v>
      </c>
      <c r="W3" s="143" t="str">
        <f t="shared" si="0"/>
        <v>S</v>
      </c>
      <c r="X3" s="141" t="str">
        <f t="shared" si="0"/>
        <v>M</v>
      </c>
      <c r="Y3" s="142" t="str">
        <f t="shared" si="0"/>
        <v>T</v>
      </c>
      <c r="Z3" s="142" t="str">
        <f t="shared" si="0"/>
        <v>W</v>
      </c>
      <c r="AA3" s="142" t="str">
        <f t="shared" si="0"/>
        <v>R</v>
      </c>
      <c r="AB3" s="142" t="str">
        <f t="shared" si="0"/>
        <v>F</v>
      </c>
      <c r="AC3" s="142" t="str">
        <f t="shared" si="0"/>
        <v>S</v>
      </c>
      <c r="AD3" s="143" t="str">
        <f t="shared" si="0"/>
        <v>S</v>
      </c>
      <c r="AE3" s="141" t="str">
        <f t="shared" si="0"/>
        <v>M</v>
      </c>
      <c r="AF3" s="143" t="str">
        <f t="shared" si="0"/>
        <v>T</v>
      </c>
    </row>
    <row r="4" spans="2:34" s="13" customFormat="1" ht="24" customHeight="1">
      <c r="B4" s="29" t="s">
        <v>11</v>
      </c>
      <c r="C4" s="292" t="str">
        <f>CHOOSE(MONTH(E5),"January", "February", "March", "April", "May", "June", "July", "August", "September", "October", "November", "December")</f>
        <v>April</v>
      </c>
      <c r="D4" s="293"/>
      <c r="E4" s="293"/>
      <c r="F4" s="293"/>
      <c r="G4" s="293"/>
      <c r="H4" s="293"/>
      <c r="I4" s="293"/>
      <c r="J4" s="293"/>
      <c r="K4" s="293"/>
      <c r="L4" s="293"/>
      <c r="M4" s="293"/>
      <c r="N4" s="293"/>
      <c r="O4" s="293"/>
      <c r="P4" s="293"/>
      <c r="Q4" s="294"/>
      <c r="R4" s="295" t="str">
        <f>CHOOSE(MONTH(T5),"January", "February", "March", "April", "May", "June", "July", "August", "September", "October", "November", "December")</f>
        <v>May</v>
      </c>
      <c r="S4" s="293"/>
      <c r="T4" s="293"/>
      <c r="U4" s="293"/>
      <c r="V4" s="293"/>
      <c r="W4" s="293"/>
      <c r="X4" s="293"/>
      <c r="Y4" s="293"/>
      <c r="Z4" s="293"/>
      <c r="AA4" s="293"/>
      <c r="AB4" s="293"/>
      <c r="AC4" s="293"/>
      <c r="AD4" s="293"/>
      <c r="AE4" s="293"/>
      <c r="AF4" s="296"/>
      <c r="AG4" s="28"/>
      <c r="AH4" s="28"/>
    </row>
    <row r="5" spans="2:34" s="11" customFormat="1" ht="22" customHeight="1" thickBot="1">
      <c r="B5" s="29" t="s">
        <v>12</v>
      </c>
      <c r="C5" s="138">
        <v>41015</v>
      </c>
      <c r="D5" s="139">
        <f>C5+1</f>
        <v>41016</v>
      </c>
      <c r="E5" s="139">
        <f t="shared" ref="E5:AF5" si="1">D5+1</f>
        <v>41017</v>
      </c>
      <c r="F5" s="139">
        <f t="shared" si="1"/>
        <v>41018</v>
      </c>
      <c r="G5" s="139">
        <f t="shared" si="1"/>
        <v>41019</v>
      </c>
      <c r="H5" s="139">
        <f t="shared" si="1"/>
        <v>41020</v>
      </c>
      <c r="I5" s="140">
        <f t="shared" si="1"/>
        <v>41021</v>
      </c>
      <c r="J5" s="138">
        <f t="shared" si="1"/>
        <v>41022</v>
      </c>
      <c r="K5" s="139">
        <f t="shared" si="1"/>
        <v>41023</v>
      </c>
      <c r="L5" s="139">
        <f t="shared" si="1"/>
        <v>41024</v>
      </c>
      <c r="M5" s="139">
        <f t="shared" si="1"/>
        <v>41025</v>
      </c>
      <c r="N5" s="139">
        <f t="shared" si="1"/>
        <v>41026</v>
      </c>
      <c r="O5" s="139">
        <f t="shared" si="1"/>
        <v>41027</v>
      </c>
      <c r="P5" s="140">
        <f t="shared" si="1"/>
        <v>41028</v>
      </c>
      <c r="Q5" s="138">
        <f t="shared" si="1"/>
        <v>41029</v>
      </c>
      <c r="R5" s="139">
        <f t="shared" si="1"/>
        <v>41030</v>
      </c>
      <c r="S5" s="139">
        <f t="shared" si="1"/>
        <v>41031</v>
      </c>
      <c r="T5" s="139">
        <f t="shared" si="1"/>
        <v>41032</v>
      </c>
      <c r="U5" s="139">
        <f t="shared" si="1"/>
        <v>41033</v>
      </c>
      <c r="V5" s="139">
        <f t="shared" si="1"/>
        <v>41034</v>
      </c>
      <c r="W5" s="140">
        <f t="shared" si="1"/>
        <v>41035</v>
      </c>
      <c r="X5" s="138">
        <f t="shared" si="1"/>
        <v>41036</v>
      </c>
      <c r="Y5" s="139">
        <f t="shared" si="1"/>
        <v>41037</v>
      </c>
      <c r="Z5" s="139">
        <f t="shared" si="1"/>
        <v>41038</v>
      </c>
      <c r="AA5" s="139">
        <f t="shared" si="1"/>
        <v>41039</v>
      </c>
      <c r="AB5" s="139">
        <f t="shared" si="1"/>
        <v>41040</v>
      </c>
      <c r="AC5" s="139">
        <f t="shared" si="1"/>
        <v>41041</v>
      </c>
      <c r="AD5" s="140">
        <f t="shared" si="1"/>
        <v>41042</v>
      </c>
      <c r="AE5" s="138">
        <f t="shared" si="1"/>
        <v>41043</v>
      </c>
      <c r="AF5" s="140">
        <f t="shared" si="1"/>
        <v>41044</v>
      </c>
    </row>
    <row r="6" spans="2:34" ht="22" customHeight="1">
      <c r="B6" s="290" t="s">
        <v>20</v>
      </c>
      <c r="C6" s="297" t="s">
        <v>15</v>
      </c>
      <c r="D6" s="298"/>
      <c r="E6" s="298"/>
      <c r="F6" s="298"/>
      <c r="G6" s="298"/>
      <c r="H6" s="298"/>
      <c r="I6" s="299"/>
      <c r="J6" s="297" t="s">
        <v>17</v>
      </c>
      <c r="K6" s="298"/>
      <c r="L6" s="298"/>
      <c r="M6" s="298"/>
      <c r="N6" s="298"/>
      <c r="O6" s="298"/>
      <c r="P6" s="299"/>
      <c r="Q6" s="297" t="s">
        <v>18</v>
      </c>
      <c r="R6" s="298"/>
      <c r="S6" s="298"/>
      <c r="T6" s="298"/>
      <c r="U6" s="298"/>
      <c r="V6" s="298"/>
      <c r="W6" s="299"/>
      <c r="X6" s="297" t="s">
        <v>19</v>
      </c>
      <c r="Y6" s="298"/>
      <c r="Z6" s="298"/>
      <c r="AA6" s="298"/>
      <c r="AB6" s="298"/>
      <c r="AC6" s="298"/>
      <c r="AD6" s="299"/>
      <c r="AE6" s="297" t="s">
        <v>16</v>
      </c>
      <c r="AF6" s="299"/>
      <c r="AG6" s="300" t="s">
        <v>24</v>
      </c>
    </row>
    <row r="7" spans="2:34" ht="22" customHeight="1" thickBot="1">
      <c r="B7" s="291"/>
      <c r="C7" s="135">
        <v>1</v>
      </c>
      <c r="D7" s="136">
        <f>C7+1</f>
        <v>2</v>
      </c>
      <c r="E7" s="136">
        <f t="shared" ref="E7:AF7" si="2">D7+1</f>
        <v>3</v>
      </c>
      <c r="F7" s="136">
        <f t="shared" si="2"/>
        <v>4</v>
      </c>
      <c r="G7" s="136">
        <f t="shared" si="2"/>
        <v>5</v>
      </c>
      <c r="H7" s="136">
        <f t="shared" si="2"/>
        <v>6</v>
      </c>
      <c r="I7" s="137">
        <f t="shared" si="2"/>
        <v>7</v>
      </c>
      <c r="J7" s="135">
        <f t="shared" si="2"/>
        <v>8</v>
      </c>
      <c r="K7" s="136">
        <f t="shared" si="2"/>
        <v>9</v>
      </c>
      <c r="L7" s="136">
        <f t="shared" si="2"/>
        <v>10</v>
      </c>
      <c r="M7" s="136">
        <f t="shared" si="2"/>
        <v>11</v>
      </c>
      <c r="N7" s="136">
        <f t="shared" si="2"/>
        <v>12</v>
      </c>
      <c r="O7" s="136">
        <f t="shared" si="2"/>
        <v>13</v>
      </c>
      <c r="P7" s="137">
        <f t="shared" si="2"/>
        <v>14</v>
      </c>
      <c r="Q7" s="135">
        <f t="shared" si="2"/>
        <v>15</v>
      </c>
      <c r="R7" s="136">
        <f t="shared" si="2"/>
        <v>16</v>
      </c>
      <c r="S7" s="136">
        <f t="shared" si="2"/>
        <v>17</v>
      </c>
      <c r="T7" s="136">
        <f t="shared" si="2"/>
        <v>18</v>
      </c>
      <c r="U7" s="136">
        <f t="shared" si="2"/>
        <v>19</v>
      </c>
      <c r="V7" s="136">
        <f t="shared" si="2"/>
        <v>20</v>
      </c>
      <c r="W7" s="137">
        <f t="shared" si="2"/>
        <v>21</v>
      </c>
      <c r="X7" s="135">
        <f t="shared" si="2"/>
        <v>22</v>
      </c>
      <c r="Y7" s="136">
        <f t="shared" si="2"/>
        <v>23</v>
      </c>
      <c r="Z7" s="136">
        <f t="shared" si="2"/>
        <v>24</v>
      </c>
      <c r="AA7" s="136">
        <f t="shared" si="2"/>
        <v>25</v>
      </c>
      <c r="AB7" s="136">
        <f t="shared" si="2"/>
        <v>26</v>
      </c>
      <c r="AC7" s="136">
        <f t="shared" si="2"/>
        <v>27</v>
      </c>
      <c r="AD7" s="137">
        <f t="shared" si="2"/>
        <v>28</v>
      </c>
      <c r="AE7" s="135">
        <f t="shared" si="2"/>
        <v>29</v>
      </c>
      <c r="AF7" s="137">
        <f t="shared" si="2"/>
        <v>30</v>
      </c>
      <c r="AG7" s="301"/>
    </row>
    <row r="8" spans="2:34" ht="22" customHeight="1">
      <c r="B8" s="14" t="s">
        <v>52</v>
      </c>
      <c r="C8" s="17">
        <v>2</v>
      </c>
      <c r="D8" s="18">
        <v>2</v>
      </c>
      <c r="E8" s="18">
        <v>2</v>
      </c>
      <c r="F8" s="18">
        <v>2</v>
      </c>
      <c r="G8" s="18">
        <v>2</v>
      </c>
      <c r="H8" s="18">
        <v>0</v>
      </c>
      <c r="I8" s="19">
        <v>0</v>
      </c>
      <c r="J8" s="17">
        <v>4</v>
      </c>
      <c r="K8" s="18">
        <v>4</v>
      </c>
      <c r="L8" s="18">
        <v>0</v>
      </c>
      <c r="M8" s="18">
        <v>4</v>
      </c>
      <c r="N8" s="18">
        <v>4</v>
      </c>
      <c r="O8" s="18">
        <v>0</v>
      </c>
      <c r="P8" s="18">
        <v>0</v>
      </c>
      <c r="Q8" s="17">
        <v>5</v>
      </c>
      <c r="R8" s="31">
        <v>7</v>
      </c>
      <c r="S8" s="18">
        <v>5</v>
      </c>
      <c r="T8" s="18">
        <v>5</v>
      </c>
      <c r="U8" s="18">
        <v>0</v>
      </c>
      <c r="V8" s="18">
        <v>0</v>
      </c>
      <c r="W8" s="19">
        <v>0</v>
      </c>
      <c r="X8" s="17">
        <v>5</v>
      </c>
      <c r="Y8" s="18">
        <v>5</v>
      </c>
      <c r="Z8" s="18">
        <v>5</v>
      </c>
      <c r="AA8" s="18">
        <v>5</v>
      </c>
      <c r="AB8" s="18">
        <v>5</v>
      </c>
      <c r="AC8" s="18">
        <v>8</v>
      </c>
      <c r="AD8" s="19">
        <v>0</v>
      </c>
      <c r="AE8" s="17">
        <v>8</v>
      </c>
      <c r="AF8" s="19">
        <v>8</v>
      </c>
      <c r="AG8" s="144">
        <f t="shared" ref="AG8:AG13" si="3">SUM(C8:AF8)</f>
        <v>97</v>
      </c>
    </row>
    <row r="9" spans="2:34" ht="22" customHeight="1">
      <c r="B9" s="15" t="s">
        <v>53</v>
      </c>
      <c r="C9" s="20">
        <v>0</v>
      </c>
      <c r="D9" s="21">
        <v>0</v>
      </c>
      <c r="E9" s="21">
        <v>3</v>
      </c>
      <c r="F9" s="21">
        <v>1</v>
      </c>
      <c r="G9" s="21">
        <v>0</v>
      </c>
      <c r="H9" s="21">
        <v>0</v>
      </c>
      <c r="I9" s="22">
        <v>0</v>
      </c>
      <c r="J9" s="20">
        <v>0</v>
      </c>
      <c r="K9" s="21">
        <v>3</v>
      </c>
      <c r="L9" s="21">
        <v>4</v>
      </c>
      <c r="M9" s="21">
        <v>4</v>
      </c>
      <c r="N9" s="21">
        <v>4</v>
      </c>
      <c r="O9" s="21">
        <v>0</v>
      </c>
      <c r="P9" s="21">
        <v>0</v>
      </c>
      <c r="Q9" s="20">
        <v>0</v>
      </c>
      <c r="R9" s="26">
        <v>2</v>
      </c>
      <c r="S9" s="21">
        <v>5</v>
      </c>
      <c r="T9" s="21">
        <v>5</v>
      </c>
      <c r="U9" s="21">
        <v>3</v>
      </c>
      <c r="V9" s="21">
        <v>0</v>
      </c>
      <c r="W9" s="22">
        <v>0</v>
      </c>
      <c r="X9" s="20">
        <v>0</v>
      </c>
      <c r="Y9" s="21">
        <v>4</v>
      </c>
      <c r="Z9" s="21">
        <v>5</v>
      </c>
      <c r="AA9" s="21">
        <v>6</v>
      </c>
      <c r="AB9" s="21">
        <v>6</v>
      </c>
      <c r="AC9" s="21">
        <v>8</v>
      </c>
      <c r="AD9" s="22">
        <v>0</v>
      </c>
      <c r="AE9" s="20">
        <v>8</v>
      </c>
      <c r="AF9" s="22">
        <v>8</v>
      </c>
      <c r="AG9" s="145">
        <f t="shared" si="3"/>
        <v>79</v>
      </c>
    </row>
    <row r="10" spans="2:34" ht="22" customHeight="1">
      <c r="B10" s="15" t="s">
        <v>54</v>
      </c>
      <c r="C10" s="20">
        <v>2</v>
      </c>
      <c r="D10" s="21">
        <v>3</v>
      </c>
      <c r="E10" s="21">
        <v>2</v>
      </c>
      <c r="F10" s="21">
        <v>2</v>
      </c>
      <c r="G10" s="21">
        <v>2</v>
      </c>
      <c r="H10" s="21">
        <v>0</v>
      </c>
      <c r="I10" s="22">
        <v>0</v>
      </c>
      <c r="J10" s="20">
        <v>2</v>
      </c>
      <c r="K10" s="21">
        <v>3</v>
      </c>
      <c r="L10" s="21">
        <v>0</v>
      </c>
      <c r="M10" s="21">
        <v>2</v>
      </c>
      <c r="N10" s="21">
        <v>2</v>
      </c>
      <c r="O10" s="21">
        <v>0</v>
      </c>
      <c r="P10" s="21">
        <v>0</v>
      </c>
      <c r="Q10" s="20">
        <v>5</v>
      </c>
      <c r="R10" s="26">
        <v>7</v>
      </c>
      <c r="S10" s="21">
        <v>1</v>
      </c>
      <c r="T10" s="21">
        <v>5</v>
      </c>
      <c r="U10" s="21">
        <v>0</v>
      </c>
      <c r="V10" s="21">
        <v>0</v>
      </c>
      <c r="W10" s="22">
        <v>0</v>
      </c>
      <c r="X10" s="20">
        <v>5</v>
      </c>
      <c r="Y10" s="21">
        <v>5</v>
      </c>
      <c r="Z10" s="21">
        <v>5</v>
      </c>
      <c r="AA10" s="21">
        <v>5</v>
      </c>
      <c r="AB10" s="21">
        <v>5</v>
      </c>
      <c r="AC10" s="21">
        <v>8</v>
      </c>
      <c r="AD10" s="22">
        <v>0</v>
      </c>
      <c r="AE10" s="20">
        <v>8</v>
      </c>
      <c r="AF10" s="22">
        <v>8</v>
      </c>
      <c r="AG10" s="145">
        <f t="shared" si="3"/>
        <v>87</v>
      </c>
    </row>
    <row r="11" spans="2:34" ht="22" customHeight="1">
      <c r="B11" s="15" t="s">
        <v>50</v>
      </c>
      <c r="C11" s="20">
        <v>2</v>
      </c>
      <c r="D11" s="21">
        <v>1</v>
      </c>
      <c r="E11" s="21">
        <v>1</v>
      </c>
      <c r="F11" s="21">
        <v>1</v>
      </c>
      <c r="G11" s="21">
        <v>1</v>
      </c>
      <c r="H11" s="21">
        <v>0</v>
      </c>
      <c r="I11" s="22">
        <v>0</v>
      </c>
      <c r="J11" s="20">
        <v>0</v>
      </c>
      <c r="K11" s="21">
        <v>3</v>
      </c>
      <c r="L11" s="21">
        <v>3</v>
      </c>
      <c r="M11" s="21">
        <v>3</v>
      </c>
      <c r="N11" s="21">
        <v>3</v>
      </c>
      <c r="O11" s="21">
        <v>0</v>
      </c>
      <c r="P11" s="21">
        <v>0</v>
      </c>
      <c r="Q11" s="20">
        <v>1</v>
      </c>
      <c r="R11" s="26">
        <v>7</v>
      </c>
      <c r="S11" s="21">
        <v>3</v>
      </c>
      <c r="T11" s="21">
        <v>5</v>
      </c>
      <c r="U11" s="21">
        <v>0</v>
      </c>
      <c r="V11" s="21">
        <v>0</v>
      </c>
      <c r="W11" s="22">
        <v>0</v>
      </c>
      <c r="X11" s="20">
        <v>1</v>
      </c>
      <c r="Y11" s="21">
        <v>5</v>
      </c>
      <c r="Z11" s="21">
        <v>5</v>
      </c>
      <c r="AA11" s="21">
        <v>5</v>
      </c>
      <c r="AB11" s="21">
        <v>5</v>
      </c>
      <c r="AC11" s="21">
        <v>8</v>
      </c>
      <c r="AD11" s="22">
        <v>0</v>
      </c>
      <c r="AE11" s="20">
        <v>8</v>
      </c>
      <c r="AF11" s="22">
        <v>8</v>
      </c>
      <c r="AG11" s="145">
        <f t="shared" si="3"/>
        <v>79</v>
      </c>
    </row>
    <row r="12" spans="2:34" ht="22" customHeight="1">
      <c r="B12" s="15" t="s">
        <v>55</v>
      </c>
      <c r="C12" s="20">
        <v>2</v>
      </c>
      <c r="D12" s="21">
        <v>0</v>
      </c>
      <c r="E12" s="21">
        <v>0</v>
      </c>
      <c r="F12" s="21">
        <v>0</v>
      </c>
      <c r="G12" s="21">
        <v>1</v>
      </c>
      <c r="H12" s="21">
        <v>0</v>
      </c>
      <c r="I12" s="22">
        <v>0</v>
      </c>
      <c r="J12" s="20">
        <v>3</v>
      </c>
      <c r="K12" s="21">
        <v>3</v>
      </c>
      <c r="L12" s="21">
        <v>0</v>
      </c>
      <c r="M12" s="21">
        <v>3</v>
      </c>
      <c r="N12" s="21">
        <v>3</v>
      </c>
      <c r="O12" s="21">
        <v>0</v>
      </c>
      <c r="P12" s="21">
        <v>0</v>
      </c>
      <c r="Q12" s="20">
        <v>4</v>
      </c>
      <c r="R12" s="26">
        <v>5</v>
      </c>
      <c r="S12" s="21">
        <v>4</v>
      </c>
      <c r="T12" s="21">
        <v>4</v>
      </c>
      <c r="U12" s="21">
        <v>2</v>
      </c>
      <c r="V12" s="21">
        <v>0</v>
      </c>
      <c r="W12" s="22">
        <v>0</v>
      </c>
      <c r="X12" s="20">
        <v>2</v>
      </c>
      <c r="Y12" s="21">
        <v>4</v>
      </c>
      <c r="Z12" s="21">
        <v>4</v>
      </c>
      <c r="AA12" s="21">
        <v>4</v>
      </c>
      <c r="AB12" s="21">
        <v>4</v>
      </c>
      <c r="AC12" s="21">
        <v>4</v>
      </c>
      <c r="AD12" s="22">
        <v>0</v>
      </c>
      <c r="AE12" s="20">
        <v>8</v>
      </c>
      <c r="AF12" s="22">
        <v>8</v>
      </c>
      <c r="AG12" s="145">
        <f t="shared" si="3"/>
        <v>72</v>
      </c>
    </row>
    <row r="13" spans="2:34" ht="22" customHeight="1" thickBot="1">
      <c r="B13" s="16" t="s">
        <v>51</v>
      </c>
      <c r="C13" s="33">
        <v>2</v>
      </c>
      <c r="D13" s="34">
        <v>0</v>
      </c>
      <c r="E13" s="34">
        <v>0</v>
      </c>
      <c r="F13" s="34">
        <v>0</v>
      </c>
      <c r="G13" s="34">
        <v>1</v>
      </c>
      <c r="H13" s="34">
        <v>0</v>
      </c>
      <c r="I13" s="35">
        <v>0</v>
      </c>
      <c r="J13" s="33">
        <v>2</v>
      </c>
      <c r="K13" s="34">
        <v>2</v>
      </c>
      <c r="L13" s="34">
        <v>0</v>
      </c>
      <c r="M13" s="34">
        <v>2</v>
      </c>
      <c r="N13" s="34">
        <v>4</v>
      </c>
      <c r="O13" s="34">
        <v>0</v>
      </c>
      <c r="P13" s="34">
        <v>0</v>
      </c>
      <c r="Q13" s="33">
        <v>3</v>
      </c>
      <c r="R13" s="36">
        <v>5</v>
      </c>
      <c r="S13" s="34">
        <v>3</v>
      </c>
      <c r="T13" s="34">
        <v>4</v>
      </c>
      <c r="U13" s="34">
        <v>4</v>
      </c>
      <c r="V13" s="34">
        <v>0</v>
      </c>
      <c r="W13" s="35">
        <v>0</v>
      </c>
      <c r="X13" s="33">
        <v>2</v>
      </c>
      <c r="Y13" s="34">
        <v>3</v>
      </c>
      <c r="Z13" s="34">
        <v>2</v>
      </c>
      <c r="AA13" s="34">
        <v>3</v>
      </c>
      <c r="AB13" s="34">
        <v>3</v>
      </c>
      <c r="AC13" s="34">
        <v>4</v>
      </c>
      <c r="AD13" s="35">
        <v>0</v>
      </c>
      <c r="AE13" s="33">
        <v>8</v>
      </c>
      <c r="AF13" s="35">
        <v>8</v>
      </c>
      <c r="AG13" s="146">
        <f t="shared" si="3"/>
        <v>65</v>
      </c>
    </row>
    <row r="14" spans="2:34" ht="22" customHeight="1" thickTop="1">
      <c r="B14" s="41" t="s">
        <v>21</v>
      </c>
      <c r="C14" s="23">
        <f t="shared" ref="C14:P14" si="4">SUM(C8:C13)</f>
        <v>10</v>
      </c>
      <c r="D14" s="24">
        <f t="shared" si="4"/>
        <v>6</v>
      </c>
      <c r="E14" s="24">
        <f t="shared" si="4"/>
        <v>8</v>
      </c>
      <c r="F14" s="24">
        <f t="shared" si="4"/>
        <v>6</v>
      </c>
      <c r="G14" s="24">
        <f t="shared" si="4"/>
        <v>7</v>
      </c>
      <c r="H14" s="24">
        <f t="shared" si="4"/>
        <v>0</v>
      </c>
      <c r="I14" s="25">
        <f t="shared" si="4"/>
        <v>0</v>
      </c>
      <c r="J14" s="23">
        <f t="shared" si="4"/>
        <v>11</v>
      </c>
      <c r="K14" s="24">
        <f t="shared" si="4"/>
        <v>18</v>
      </c>
      <c r="L14" s="24">
        <f t="shared" si="4"/>
        <v>7</v>
      </c>
      <c r="M14" s="24">
        <f t="shared" si="4"/>
        <v>18</v>
      </c>
      <c r="N14" s="24">
        <f t="shared" si="4"/>
        <v>20</v>
      </c>
      <c r="O14" s="24">
        <f t="shared" si="4"/>
        <v>0</v>
      </c>
      <c r="P14" s="24">
        <f t="shared" si="4"/>
        <v>0</v>
      </c>
      <c r="Q14" s="23">
        <f>SUM(Q8:Q13)</f>
        <v>18</v>
      </c>
      <c r="R14" s="24">
        <f t="shared" ref="R14:W14" si="5">SUM(R8:R13)</f>
        <v>33</v>
      </c>
      <c r="S14" s="24">
        <f t="shared" si="5"/>
        <v>21</v>
      </c>
      <c r="T14" s="24">
        <f t="shared" si="5"/>
        <v>28</v>
      </c>
      <c r="U14" s="24">
        <f t="shared" si="5"/>
        <v>9</v>
      </c>
      <c r="V14" s="24">
        <f t="shared" si="5"/>
        <v>0</v>
      </c>
      <c r="W14" s="25">
        <f t="shared" si="5"/>
        <v>0</v>
      </c>
      <c r="X14" s="23">
        <f>SUM(X8:X13)</f>
        <v>15</v>
      </c>
      <c r="Y14" s="24">
        <f t="shared" ref="Y14:AD14" si="6">SUM(Y8:Y13)</f>
        <v>26</v>
      </c>
      <c r="Z14" s="24">
        <f t="shared" si="6"/>
        <v>26</v>
      </c>
      <c r="AA14" s="24">
        <f t="shared" si="6"/>
        <v>28</v>
      </c>
      <c r="AB14" s="24">
        <f t="shared" si="6"/>
        <v>28</v>
      </c>
      <c r="AC14" s="24">
        <f t="shared" si="6"/>
        <v>40</v>
      </c>
      <c r="AD14" s="25">
        <f t="shared" si="6"/>
        <v>0</v>
      </c>
      <c r="AE14" s="23">
        <f>SUM(AE8:AE13)</f>
        <v>48</v>
      </c>
      <c r="AF14" s="25">
        <f>SUM(AF8:AF13)</f>
        <v>48</v>
      </c>
      <c r="AG14" s="302">
        <f>SUM(AG8:AG13)</f>
        <v>479</v>
      </c>
    </row>
    <row r="15" spans="2:34" ht="22" customHeight="1">
      <c r="B15" s="42" t="s">
        <v>22</v>
      </c>
      <c r="C15" s="38">
        <f>C$16-SUM(C$14:C$14)</f>
        <v>27</v>
      </c>
      <c r="D15" s="39">
        <f>C$16-SUM(C$14:D$14)</f>
        <v>21</v>
      </c>
      <c r="E15" s="39">
        <f>C$16-SUM(C$14:E$14)</f>
        <v>13</v>
      </c>
      <c r="F15" s="39">
        <f>C$16-SUM(C$14:F$14)</f>
        <v>7</v>
      </c>
      <c r="G15" s="39">
        <f>C$16-SUM(C$14:G$14)</f>
        <v>0</v>
      </c>
      <c r="H15" s="39">
        <f>C$16-SUM(C$14:H$14)</f>
        <v>0</v>
      </c>
      <c r="I15" s="40">
        <f>C$16-SUM(C$14:I$14)</f>
        <v>0</v>
      </c>
      <c r="J15" s="38">
        <f>J$16-SUM(J$14:J$14)</f>
        <v>63</v>
      </c>
      <c r="K15" s="39">
        <f>J$16-SUM(J$14:K$14)</f>
        <v>45</v>
      </c>
      <c r="L15" s="39">
        <f>J$16-SUM(J$14:L$14)</f>
        <v>38</v>
      </c>
      <c r="M15" s="39">
        <f>J$16-SUM(J$14:M$14)</f>
        <v>20</v>
      </c>
      <c r="N15" s="39">
        <f>J$16-SUM(J$14:N$14)</f>
        <v>0</v>
      </c>
      <c r="O15" s="39">
        <f>J$16-SUM(J$14:O$14)</f>
        <v>0</v>
      </c>
      <c r="P15" s="40">
        <f>J$16-SUM(J$14:P$14)</f>
        <v>0</v>
      </c>
      <c r="Q15" s="38">
        <f>Q$16-SUM(Q$14:Q$14)</f>
        <v>91</v>
      </c>
      <c r="R15" s="39">
        <f>Q$16-SUM(Q$14:R$14)</f>
        <v>58</v>
      </c>
      <c r="S15" s="39">
        <f>Q$16-SUM(Q$14:S$14)</f>
        <v>37</v>
      </c>
      <c r="T15" s="39">
        <f>Q$16-SUM(Q$14:T$14)</f>
        <v>9</v>
      </c>
      <c r="U15" s="39">
        <f>Q$16-SUM(Q$14:U$14)</f>
        <v>0</v>
      </c>
      <c r="V15" s="39">
        <f>Q$16-SUM(Q$14:V$14)</f>
        <v>0</v>
      </c>
      <c r="W15" s="40">
        <f>Q$16-SUM(Q$14:W$14)</f>
        <v>0</v>
      </c>
      <c r="X15" s="38">
        <f>X$16-SUM(X$14:X$14)</f>
        <v>148</v>
      </c>
      <c r="Y15" s="39">
        <f>X$16-SUM(X$14:Y$14)</f>
        <v>122</v>
      </c>
      <c r="Z15" s="39">
        <f>X$16-SUM(X$14:Z$14)</f>
        <v>96</v>
      </c>
      <c r="AA15" s="39">
        <f>X$16-SUM(X$14:AA$14)</f>
        <v>68</v>
      </c>
      <c r="AB15" s="39">
        <f>X$16-SUM(X$14:AB$14)</f>
        <v>40</v>
      </c>
      <c r="AC15" s="39">
        <f>X$16-SUM(X$14:AC$14)</f>
        <v>0</v>
      </c>
      <c r="AD15" s="40">
        <f>X$16-SUM(X$14:AD$14)</f>
        <v>0</v>
      </c>
      <c r="AE15" s="38">
        <f>AE$16-SUM(AE$14:AE$14)</f>
        <v>48</v>
      </c>
      <c r="AF15" s="40">
        <f>AE$16-SUM(AE$14:AF$14)</f>
        <v>0</v>
      </c>
      <c r="AG15" s="303"/>
    </row>
    <row r="16" spans="2:34" ht="22" customHeight="1" thickBot="1">
      <c r="B16" s="43" t="s">
        <v>23</v>
      </c>
      <c r="C16" s="305">
        <f>SUM(C14:I14)</f>
        <v>37</v>
      </c>
      <c r="D16" s="306"/>
      <c r="E16" s="306"/>
      <c r="F16" s="306"/>
      <c r="G16" s="306"/>
      <c r="H16" s="306"/>
      <c r="I16" s="307"/>
      <c r="J16" s="305">
        <f>SUM(J14:P14)</f>
        <v>74</v>
      </c>
      <c r="K16" s="306"/>
      <c r="L16" s="306"/>
      <c r="M16" s="306"/>
      <c r="N16" s="306"/>
      <c r="O16" s="306"/>
      <c r="P16" s="307"/>
      <c r="Q16" s="305">
        <f>SUM(Q14:W14)</f>
        <v>109</v>
      </c>
      <c r="R16" s="306"/>
      <c r="S16" s="306"/>
      <c r="T16" s="306"/>
      <c r="U16" s="306"/>
      <c r="V16" s="306"/>
      <c r="W16" s="307"/>
      <c r="X16" s="305">
        <f>SUM(X14:AD14)</f>
        <v>163</v>
      </c>
      <c r="Y16" s="306"/>
      <c r="Z16" s="306"/>
      <c r="AA16" s="306"/>
      <c r="AB16" s="306"/>
      <c r="AC16" s="306"/>
      <c r="AD16" s="307"/>
      <c r="AE16" s="305">
        <f>SUM(AE14:AF14)</f>
        <v>96</v>
      </c>
      <c r="AF16" s="307"/>
      <c r="AG16" s="304"/>
    </row>
    <row r="19" spans="2:2" ht="22" customHeight="1">
      <c r="B19" s="134"/>
    </row>
    <row r="20" spans="2:2" ht="22" customHeight="1">
      <c r="B20" s="134"/>
    </row>
    <row r="21" spans="2:2" ht="22" customHeight="1">
      <c r="B21" s="134"/>
    </row>
    <row r="22" spans="2:2" ht="22" customHeight="1">
      <c r="B22" s="134"/>
    </row>
    <row r="23" spans="2:2" ht="22" customHeight="1">
      <c r="B23" s="134"/>
    </row>
    <row r="24" spans="2:2" ht="22" customHeight="1">
      <c r="B24" s="134"/>
    </row>
  </sheetData>
  <mergeCells count="16">
    <mergeCell ref="AG14:AG16"/>
    <mergeCell ref="C16:I16"/>
    <mergeCell ref="J16:P16"/>
    <mergeCell ref="Q16:W16"/>
    <mergeCell ref="X16:AD16"/>
    <mergeCell ref="AE16:AF16"/>
    <mergeCell ref="B2:AG2"/>
    <mergeCell ref="B6:B7"/>
    <mergeCell ref="C4:Q4"/>
    <mergeCell ref="R4:AF4"/>
    <mergeCell ref="C6:I6"/>
    <mergeCell ref="J6:P6"/>
    <mergeCell ref="Q6:W6"/>
    <mergeCell ref="X6:AD6"/>
    <mergeCell ref="AE6:AF6"/>
    <mergeCell ref="AG6:AG7"/>
  </mergeCells>
  <phoneticPr fontId="0" type="noConversion"/>
  <conditionalFormatting sqref="Z14:AD15 C14:I15">
    <cfRule type="expression" dxfId="154" priority="20">
      <formula>C$5&lt;TODAY()</formula>
    </cfRule>
  </conditionalFormatting>
  <conditionalFormatting sqref="Z14:AD15 C5:C7 D5:AF5 D7:AF7 C14:I15">
    <cfRule type="expression" dxfId="153" priority="19">
      <formula>C$3="S"</formula>
    </cfRule>
  </conditionalFormatting>
  <conditionalFormatting sqref="AE14:AE15">
    <cfRule type="expression" dxfId="152" priority="18">
      <formula>AE$5&lt;TODAY()</formula>
    </cfRule>
  </conditionalFormatting>
  <conditionalFormatting sqref="AE14:AE15">
    <cfRule type="expression" dxfId="151" priority="17">
      <formula>AE$3="S"</formula>
    </cfRule>
  </conditionalFormatting>
  <conditionalFormatting sqref="AF14:AF15">
    <cfRule type="expression" dxfId="150" priority="16">
      <formula>AF$5&lt;TODAY()</formula>
    </cfRule>
  </conditionalFormatting>
  <conditionalFormatting sqref="AF14:AF15">
    <cfRule type="expression" dxfId="149" priority="15">
      <formula>AF$3="S"</formula>
    </cfRule>
  </conditionalFormatting>
  <conditionalFormatting sqref="C7">
    <cfRule type="expression" dxfId="148" priority="43">
      <formula>C$5&lt;TODAY()</formula>
    </cfRule>
  </conditionalFormatting>
  <conditionalFormatting sqref="C3">
    <cfRule type="expression" dxfId="147" priority="42">
      <formula>C$3="S"</formula>
    </cfRule>
  </conditionalFormatting>
  <conditionalFormatting sqref="D7">
    <cfRule type="expression" dxfId="146" priority="41">
      <formula>D$5&lt;TODAY()</formula>
    </cfRule>
  </conditionalFormatting>
  <conditionalFormatting sqref="D3">
    <cfRule type="expression" dxfId="145" priority="40">
      <formula>D$3="S"</formula>
    </cfRule>
  </conditionalFormatting>
  <conditionalFormatting sqref="E7:AF7">
    <cfRule type="expression" dxfId="144" priority="39">
      <formula>E$5&lt;TODAY()</formula>
    </cfRule>
  </conditionalFormatting>
  <conditionalFormatting sqref="E3:AF3">
    <cfRule type="expression" dxfId="143" priority="38">
      <formula>E$3="S"</formula>
    </cfRule>
  </conditionalFormatting>
  <conditionalFormatting sqref="J6">
    <cfRule type="expression" dxfId="142" priority="37">
      <formula>J$3="S"</formula>
    </cfRule>
  </conditionalFormatting>
  <conditionalFormatting sqref="J14:J15">
    <cfRule type="expression" dxfId="141" priority="36">
      <formula>J$5&lt;TODAY()</formula>
    </cfRule>
  </conditionalFormatting>
  <conditionalFormatting sqref="J14:J15">
    <cfRule type="expression" dxfId="140" priority="35">
      <formula>J$3="S"</formula>
    </cfRule>
  </conditionalFormatting>
  <conditionalFormatting sqref="K14:K15">
    <cfRule type="expression" dxfId="139" priority="34">
      <formula>K$5&lt;TODAY()</formula>
    </cfRule>
  </conditionalFormatting>
  <conditionalFormatting sqref="K14:K15">
    <cfRule type="expression" dxfId="138" priority="33">
      <formula>K$3="S"</formula>
    </cfRule>
  </conditionalFormatting>
  <conditionalFormatting sqref="L15:P15 L14:N14">
    <cfRule type="expression" dxfId="137" priority="32">
      <formula>L$5&lt;TODAY()</formula>
    </cfRule>
  </conditionalFormatting>
  <conditionalFormatting sqref="L15:P15 L14:N14">
    <cfRule type="expression" dxfId="136" priority="31">
      <formula>L$3="S"</formula>
    </cfRule>
  </conditionalFormatting>
  <conditionalFormatting sqref="Q14:Q15">
    <cfRule type="expression" dxfId="135" priority="30">
      <formula>Q$5&lt;TODAY()</formula>
    </cfRule>
  </conditionalFormatting>
  <conditionalFormatting sqref="Q14:Q15">
    <cfRule type="expression" dxfId="134" priority="29">
      <formula>Q$3="S"</formula>
    </cfRule>
  </conditionalFormatting>
  <conditionalFormatting sqref="R14:R15">
    <cfRule type="expression" dxfId="133" priority="28">
      <formula>R$5&lt;TODAY()</formula>
    </cfRule>
  </conditionalFormatting>
  <conditionalFormatting sqref="R14:R15">
    <cfRule type="expression" dxfId="132" priority="27">
      <formula>R$3="S"</formula>
    </cfRule>
  </conditionalFormatting>
  <conditionalFormatting sqref="S14:W15">
    <cfRule type="expression" dxfId="131" priority="26">
      <formula>S$5&lt;TODAY()</formula>
    </cfRule>
  </conditionalFormatting>
  <conditionalFormatting sqref="S14:W15">
    <cfRule type="expression" dxfId="130" priority="25">
      <formula>S$3="S"</formula>
    </cfRule>
  </conditionalFormatting>
  <conditionalFormatting sqref="X14:X15">
    <cfRule type="expression" dxfId="129" priority="24">
      <formula>X$5&lt;TODAY()</formula>
    </cfRule>
  </conditionalFormatting>
  <conditionalFormatting sqref="X14:X15">
    <cfRule type="expression" dxfId="128" priority="23">
      <formula>X$3="S"</formula>
    </cfRule>
  </conditionalFormatting>
  <conditionalFormatting sqref="Y14:Y15">
    <cfRule type="expression" dxfId="127" priority="22">
      <formula>Y$5&lt;TODAY()</formula>
    </cfRule>
  </conditionalFormatting>
  <conditionalFormatting sqref="Y14:Y15">
    <cfRule type="expression" dxfId="126" priority="21">
      <formula>Y$3="S"</formula>
    </cfRule>
  </conditionalFormatting>
  <conditionalFormatting sqref="C4">
    <cfRule type="expression" dxfId="125" priority="14">
      <formula>C$3="S"</formula>
    </cfRule>
  </conditionalFormatting>
  <conditionalFormatting sqref="R4">
    <cfRule type="expression" dxfId="124" priority="13">
      <formula>R$3="S"</formula>
    </cfRule>
  </conditionalFormatting>
  <conditionalFormatting sqref="C8:C13">
    <cfRule type="expression" dxfId="123" priority="12">
      <formula>C$5&lt;TODAY()</formula>
    </cfRule>
  </conditionalFormatting>
  <conditionalFormatting sqref="C8:C13">
    <cfRule type="expression" dxfId="122" priority="11">
      <formula>C$3="S"</formula>
    </cfRule>
  </conditionalFormatting>
  <conditionalFormatting sqref="D8:D13">
    <cfRule type="expression" dxfId="121" priority="10">
      <formula>D$5&lt;TODAY()</formula>
    </cfRule>
  </conditionalFormatting>
  <conditionalFormatting sqref="D8:D13">
    <cfRule type="expression" dxfId="120" priority="9">
      <formula>D$3="S"</formula>
    </cfRule>
  </conditionalFormatting>
  <conditionalFormatting sqref="E8:N13 Q8:AF13">
    <cfRule type="expression" dxfId="119" priority="8">
      <formula>E$5&lt;TODAY()</formula>
    </cfRule>
  </conditionalFormatting>
  <conditionalFormatting sqref="E8:N13 Q8:AF13">
    <cfRule type="expression" dxfId="118" priority="7">
      <formula>E$3="S"</formula>
    </cfRule>
  </conditionalFormatting>
  <conditionalFormatting sqref="C8:N13 Q8:AF13">
    <cfRule type="cellIs" dxfId="117" priority="6" operator="equal">
      <formula>0</formula>
    </cfRule>
  </conditionalFormatting>
  <conditionalFormatting sqref="O14:P14">
    <cfRule type="expression" dxfId="116" priority="5">
      <formula>O$5&lt;TODAY()</formula>
    </cfRule>
  </conditionalFormatting>
  <conditionalFormatting sqref="O14:P14">
    <cfRule type="expression" dxfId="115" priority="4">
      <formula>O$3="S"</formula>
    </cfRule>
  </conditionalFormatting>
  <conditionalFormatting sqref="O8:P13">
    <cfRule type="expression" dxfId="114" priority="3">
      <formula>O$5&lt;TODAY()</formula>
    </cfRule>
  </conditionalFormatting>
  <conditionalFormatting sqref="O8:P13">
    <cfRule type="expression" dxfId="113" priority="2">
      <formula>O$3="S"</formula>
    </cfRule>
  </conditionalFormatting>
  <conditionalFormatting sqref="O8:P13">
    <cfRule type="cellIs" dxfId="112" priority="1" operator="equal">
      <formula>0</formula>
    </cfRule>
  </conditionalFormatting>
  <dataValidations count="1">
    <dataValidation type="whole" allowBlank="1" showInputMessage="1" showErrorMessage="1" errorTitle="You exceed the reality" error="There are only 24 hours in a day..._x000d_Please, be realistic!" sqref="C8:AG13">
      <formula1>0</formula1>
      <formula2>24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3"/>
  <sheetViews>
    <sheetView topLeftCell="A2" workbookViewId="0">
      <selection activeCell="X8" sqref="X8"/>
    </sheetView>
  </sheetViews>
  <sheetFormatPr baseColWidth="10" defaultColWidth="9.1640625" defaultRowHeight="22" customHeight="1" x14ac:dyDescent="0"/>
  <cols>
    <col min="1" max="1" width="4.83203125" style="1" customWidth="1"/>
    <col min="2" max="2" width="22.83203125" style="8" customWidth="1"/>
    <col min="3" max="32" width="4.5" style="1" customWidth="1"/>
    <col min="33" max="33" width="9.83203125" style="1" customWidth="1"/>
    <col min="34" max="16384" width="9.1640625" style="1"/>
  </cols>
  <sheetData>
    <row r="2" spans="2:34" ht="60" customHeight="1" thickBot="1">
      <c r="B2" s="289" t="s">
        <v>42</v>
      </c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289"/>
      <c r="AG2" s="289"/>
    </row>
    <row r="3" spans="2:34" s="12" customFormat="1" ht="13" customHeight="1">
      <c r="B3" s="29" t="s">
        <v>10</v>
      </c>
      <c r="C3" s="141" t="str">
        <f>CHOOSE(WEEKDAY(C5),"S","M","T","W","R","F","S")</f>
        <v>M</v>
      </c>
      <c r="D3" s="142" t="str">
        <f t="shared" ref="D3:AF3" si="0">CHOOSE(WEEKDAY(D5),"S","M","T","W","R","F","S")</f>
        <v>T</v>
      </c>
      <c r="E3" s="142" t="str">
        <f t="shared" si="0"/>
        <v>W</v>
      </c>
      <c r="F3" s="142" t="str">
        <f t="shared" si="0"/>
        <v>R</v>
      </c>
      <c r="G3" s="142" t="str">
        <f t="shared" si="0"/>
        <v>F</v>
      </c>
      <c r="H3" s="142" t="str">
        <f t="shared" si="0"/>
        <v>S</v>
      </c>
      <c r="I3" s="143" t="str">
        <f t="shared" si="0"/>
        <v>S</v>
      </c>
      <c r="J3" s="141" t="str">
        <f t="shared" si="0"/>
        <v>M</v>
      </c>
      <c r="K3" s="142" t="str">
        <f t="shared" si="0"/>
        <v>T</v>
      </c>
      <c r="L3" s="142" t="str">
        <f t="shared" si="0"/>
        <v>W</v>
      </c>
      <c r="M3" s="142" t="str">
        <f t="shared" si="0"/>
        <v>R</v>
      </c>
      <c r="N3" s="142" t="str">
        <f t="shared" si="0"/>
        <v>F</v>
      </c>
      <c r="O3" s="142" t="str">
        <f t="shared" si="0"/>
        <v>S</v>
      </c>
      <c r="P3" s="143" t="str">
        <f t="shared" si="0"/>
        <v>S</v>
      </c>
      <c r="Q3" s="141" t="str">
        <f t="shared" si="0"/>
        <v>M</v>
      </c>
      <c r="R3" s="142" t="str">
        <f t="shared" si="0"/>
        <v>T</v>
      </c>
      <c r="S3" s="142" t="str">
        <f t="shared" si="0"/>
        <v>W</v>
      </c>
      <c r="T3" s="142" t="str">
        <f t="shared" si="0"/>
        <v>R</v>
      </c>
      <c r="U3" s="142" t="str">
        <f t="shared" si="0"/>
        <v>F</v>
      </c>
      <c r="V3" s="142" t="str">
        <f t="shared" si="0"/>
        <v>S</v>
      </c>
      <c r="W3" s="143" t="str">
        <f t="shared" si="0"/>
        <v>S</v>
      </c>
      <c r="X3" s="141" t="str">
        <f t="shared" si="0"/>
        <v>M</v>
      </c>
      <c r="Y3" s="142" t="str">
        <f t="shared" si="0"/>
        <v>T</v>
      </c>
      <c r="Z3" s="142" t="str">
        <f t="shared" si="0"/>
        <v>W</v>
      </c>
      <c r="AA3" s="142" t="str">
        <f t="shared" si="0"/>
        <v>R</v>
      </c>
      <c r="AB3" s="142" t="str">
        <f t="shared" si="0"/>
        <v>F</v>
      </c>
      <c r="AC3" s="142" t="str">
        <f t="shared" si="0"/>
        <v>S</v>
      </c>
      <c r="AD3" s="143" t="str">
        <f t="shared" si="0"/>
        <v>S</v>
      </c>
      <c r="AE3" s="141" t="str">
        <f t="shared" si="0"/>
        <v>M</v>
      </c>
      <c r="AF3" s="143" t="str">
        <f t="shared" si="0"/>
        <v>T</v>
      </c>
    </row>
    <row r="4" spans="2:34" s="13" customFormat="1" ht="24" customHeight="1">
      <c r="B4" s="29" t="s">
        <v>11</v>
      </c>
      <c r="C4" s="292" t="str">
        <f>CHOOSE(MONTH(E5),"January", "February", "March", "April", "May", "June", "July", "August", "September", "October", "November", "December")</f>
        <v>April</v>
      </c>
      <c r="D4" s="293"/>
      <c r="E4" s="293"/>
      <c r="F4" s="293"/>
      <c r="G4" s="293"/>
      <c r="H4" s="293"/>
      <c r="I4" s="293"/>
      <c r="J4" s="293"/>
      <c r="K4" s="293"/>
      <c r="L4" s="293"/>
      <c r="M4" s="293"/>
      <c r="N4" s="293"/>
      <c r="O4" s="293"/>
      <c r="P4" s="293"/>
      <c r="Q4" s="294"/>
      <c r="R4" s="295" t="str">
        <f>CHOOSE(MONTH(T5),"January", "February", "March", "April", "May", "June", "July", "August", "September", "October", "November", "December")</f>
        <v>May</v>
      </c>
      <c r="S4" s="293"/>
      <c r="T4" s="293"/>
      <c r="U4" s="293"/>
      <c r="V4" s="293"/>
      <c r="W4" s="293"/>
      <c r="X4" s="293"/>
      <c r="Y4" s="293"/>
      <c r="Z4" s="293"/>
      <c r="AA4" s="293"/>
      <c r="AB4" s="293"/>
      <c r="AC4" s="293"/>
      <c r="AD4" s="293"/>
      <c r="AE4" s="293"/>
      <c r="AF4" s="296"/>
      <c r="AG4" s="28"/>
      <c r="AH4" s="28"/>
    </row>
    <row r="5" spans="2:34" s="11" customFormat="1" ht="22" customHeight="1" thickBot="1">
      <c r="B5" s="29" t="s">
        <v>12</v>
      </c>
      <c r="C5" s="138">
        <v>41015</v>
      </c>
      <c r="D5" s="139">
        <f>C5+1</f>
        <v>41016</v>
      </c>
      <c r="E5" s="139">
        <f t="shared" ref="E5:AF5" si="1">D5+1</f>
        <v>41017</v>
      </c>
      <c r="F5" s="139">
        <f t="shared" si="1"/>
        <v>41018</v>
      </c>
      <c r="G5" s="139">
        <f t="shared" si="1"/>
        <v>41019</v>
      </c>
      <c r="H5" s="139">
        <f t="shared" si="1"/>
        <v>41020</v>
      </c>
      <c r="I5" s="140">
        <f t="shared" si="1"/>
        <v>41021</v>
      </c>
      <c r="J5" s="138">
        <f t="shared" si="1"/>
        <v>41022</v>
      </c>
      <c r="K5" s="139">
        <f t="shared" si="1"/>
        <v>41023</v>
      </c>
      <c r="L5" s="139">
        <f t="shared" si="1"/>
        <v>41024</v>
      </c>
      <c r="M5" s="139">
        <f t="shared" si="1"/>
        <v>41025</v>
      </c>
      <c r="N5" s="139">
        <f t="shared" si="1"/>
        <v>41026</v>
      </c>
      <c r="O5" s="139">
        <f t="shared" si="1"/>
        <v>41027</v>
      </c>
      <c r="P5" s="140">
        <f t="shared" si="1"/>
        <v>41028</v>
      </c>
      <c r="Q5" s="138">
        <f t="shared" si="1"/>
        <v>41029</v>
      </c>
      <c r="R5" s="139">
        <f t="shared" si="1"/>
        <v>41030</v>
      </c>
      <c r="S5" s="139">
        <f t="shared" si="1"/>
        <v>41031</v>
      </c>
      <c r="T5" s="139">
        <f t="shared" si="1"/>
        <v>41032</v>
      </c>
      <c r="U5" s="139">
        <f t="shared" si="1"/>
        <v>41033</v>
      </c>
      <c r="V5" s="139">
        <f t="shared" si="1"/>
        <v>41034</v>
      </c>
      <c r="W5" s="140">
        <f t="shared" si="1"/>
        <v>41035</v>
      </c>
      <c r="X5" s="138">
        <f t="shared" si="1"/>
        <v>41036</v>
      </c>
      <c r="Y5" s="139">
        <f t="shared" si="1"/>
        <v>41037</v>
      </c>
      <c r="Z5" s="139">
        <f t="shared" si="1"/>
        <v>41038</v>
      </c>
      <c r="AA5" s="139">
        <f t="shared" si="1"/>
        <v>41039</v>
      </c>
      <c r="AB5" s="139">
        <f t="shared" si="1"/>
        <v>41040</v>
      </c>
      <c r="AC5" s="139">
        <f t="shared" si="1"/>
        <v>41041</v>
      </c>
      <c r="AD5" s="140">
        <f t="shared" si="1"/>
        <v>41042</v>
      </c>
      <c r="AE5" s="138">
        <f t="shared" si="1"/>
        <v>41043</v>
      </c>
      <c r="AF5" s="140">
        <f t="shared" si="1"/>
        <v>41044</v>
      </c>
    </row>
    <row r="6" spans="2:34" ht="22" customHeight="1">
      <c r="B6" s="290" t="s">
        <v>20</v>
      </c>
      <c r="C6" s="297" t="s">
        <v>15</v>
      </c>
      <c r="D6" s="298"/>
      <c r="E6" s="298"/>
      <c r="F6" s="298"/>
      <c r="G6" s="298"/>
      <c r="H6" s="298"/>
      <c r="I6" s="299"/>
      <c r="J6" s="297" t="s">
        <v>17</v>
      </c>
      <c r="K6" s="298"/>
      <c r="L6" s="298"/>
      <c r="M6" s="298"/>
      <c r="N6" s="298"/>
      <c r="O6" s="298"/>
      <c r="P6" s="299"/>
      <c r="Q6" s="297" t="s">
        <v>18</v>
      </c>
      <c r="R6" s="298"/>
      <c r="S6" s="298"/>
      <c r="T6" s="298"/>
      <c r="U6" s="298"/>
      <c r="V6" s="298"/>
      <c r="W6" s="299"/>
      <c r="X6" s="297" t="s">
        <v>19</v>
      </c>
      <c r="Y6" s="298"/>
      <c r="Z6" s="298"/>
      <c r="AA6" s="298"/>
      <c r="AB6" s="298"/>
      <c r="AC6" s="298"/>
      <c r="AD6" s="299"/>
      <c r="AE6" s="297" t="s">
        <v>16</v>
      </c>
      <c r="AF6" s="299"/>
      <c r="AG6" s="300" t="s">
        <v>24</v>
      </c>
    </row>
    <row r="7" spans="2:34" ht="22" customHeight="1" thickBot="1">
      <c r="B7" s="291"/>
      <c r="C7" s="135">
        <v>1</v>
      </c>
      <c r="D7" s="136">
        <f>C7+1</f>
        <v>2</v>
      </c>
      <c r="E7" s="136">
        <f t="shared" ref="E7:AF7" si="2">D7+1</f>
        <v>3</v>
      </c>
      <c r="F7" s="136">
        <f t="shared" si="2"/>
        <v>4</v>
      </c>
      <c r="G7" s="136">
        <f t="shared" si="2"/>
        <v>5</v>
      </c>
      <c r="H7" s="136">
        <f t="shared" si="2"/>
        <v>6</v>
      </c>
      <c r="I7" s="137">
        <f t="shared" si="2"/>
        <v>7</v>
      </c>
      <c r="J7" s="135">
        <f t="shared" si="2"/>
        <v>8</v>
      </c>
      <c r="K7" s="136">
        <f t="shared" si="2"/>
        <v>9</v>
      </c>
      <c r="L7" s="136">
        <f t="shared" si="2"/>
        <v>10</v>
      </c>
      <c r="M7" s="136">
        <f t="shared" si="2"/>
        <v>11</v>
      </c>
      <c r="N7" s="136">
        <f t="shared" si="2"/>
        <v>12</v>
      </c>
      <c r="O7" s="136">
        <f t="shared" si="2"/>
        <v>13</v>
      </c>
      <c r="P7" s="137">
        <f t="shared" si="2"/>
        <v>14</v>
      </c>
      <c r="Q7" s="135">
        <f t="shared" si="2"/>
        <v>15</v>
      </c>
      <c r="R7" s="136">
        <f t="shared" si="2"/>
        <v>16</v>
      </c>
      <c r="S7" s="136">
        <f t="shared" si="2"/>
        <v>17</v>
      </c>
      <c r="T7" s="136">
        <f t="shared" si="2"/>
        <v>18</v>
      </c>
      <c r="U7" s="136">
        <f t="shared" si="2"/>
        <v>19</v>
      </c>
      <c r="V7" s="136">
        <f t="shared" si="2"/>
        <v>20</v>
      </c>
      <c r="W7" s="137">
        <f t="shared" si="2"/>
        <v>21</v>
      </c>
      <c r="X7" s="135">
        <f t="shared" si="2"/>
        <v>22</v>
      </c>
      <c r="Y7" s="136">
        <f t="shared" si="2"/>
        <v>23</v>
      </c>
      <c r="Z7" s="136">
        <f t="shared" si="2"/>
        <v>24</v>
      </c>
      <c r="AA7" s="136">
        <f t="shared" si="2"/>
        <v>25</v>
      </c>
      <c r="AB7" s="136">
        <f t="shared" si="2"/>
        <v>26</v>
      </c>
      <c r="AC7" s="136">
        <f t="shared" si="2"/>
        <v>27</v>
      </c>
      <c r="AD7" s="137">
        <f t="shared" si="2"/>
        <v>28</v>
      </c>
      <c r="AE7" s="135">
        <f t="shared" si="2"/>
        <v>29</v>
      </c>
      <c r="AF7" s="137">
        <f t="shared" si="2"/>
        <v>30</v>
      </c>
      <c r="AG7" s="301"/>
    </row>
    <row r="8" spans="2:34" ht="22" customHeight="1">
      <c r="B8" s="14" t="s">
        <v>52</v>
      </c>
      <c r="C8" s="17">
        <v>3</v>
      </c>
      <c r="D8" s="18">
        <v>0</v>
      </c>
      <c r="E8" s="18">
        <v>0</v>
      </c>
      <c r="F8" s="18">
        <v>1</v>
      </c>
      <c r="G8" s="18">
        <v>0</v>
      </c>
      <c r="H8" s="18">
        <v>3</v>
      </c>
      <c r="I8" s="19">
        <v>3</v>
      </c>
      <c r="J8" s="17">
        <v>6</v>
      </c>
      <c r="K8" s="18">
        <v>6</v>
      </c>
      <c r="L8" s="18">
        <v>6</v>
      </c>
      <c r="M8" s="18">
        <v>2</v>
      </c>
      <c r="N8" s="18">
        <v>4</v>
      </c>
      <c r="O8" s="18">
        <v>5</v>
      </c>
      <c r="P8" s="19">
        <v>6</v>
      </c>
      <c r="Q8" s="32">
        <v>3</v>
      </c>
      <c r="R8" s="31">
        <v>2</v>
      </c>
      <c r="S8" s="18">
        <v>2</v>
      </c>
      <c r="T8" s="18">
        <v>7</v>
      </c>
      <c r="U8" s="18">
        <v>3</v>
      </c>
      <c r="V8" s="18">
        <v>0</v>
      </c>
      <c r="W8" s="19">
        <v>0</v>
      </c>
      <c r="X8" s="17">
        <v>1</v>
      </c>
      <c r="Y8" s="18">
        <v>0</v>
      </c>
      <c r="Z8" s="18">
        <v>6</v>
      </c>
      <c r="AA8" s="18">
        <v>9</v>
      </c>
      <c r="AB8" s="18">
        <v>4</v>
      </c>
      <c r="AC8" s="18">
        <v>8</v>
      </c>
      <c r="AD8" s="19">
        <v>10</v>
      </c>
      <c r="AE8" s="17">
        <v>6</v>
      </c>
      <c r="AF8" s="19">
        <v>10</v>
      </c>
      <c r="AG8" s="144">
        <f t="shared" ref="AG8:AG13" si="3">SUM(C8:AF8)</f>
        <v>116</v>
      </c>
    </row>
    <row r="9" spans="2:34" ht="22" customHeight="1">
      <c r="B9" s="15" t="s">
        <v>53</v>
      </c>
      <c r="C9" s="20">
        <v>0</v>
      </c>
      <c r="D9" s="21">
        <v>0</v>
      </c>
      <c r="E9" s="21">
        <v>5</v>
      </c>
      <c r="F9" s="21">
        <v>1</v>
      </c>
      <c r="G9" s="21">
        <v>0</v>
      </c>
      <c r="H9" s="21">
        <v>4</v>
      </c>
      <c r="I9" s="22">
        <v>0</v>
      </c>
      <c r="J9" s="20">
        <v>0</v>
      </c>
      <c r="K9" s="21">
        <v>0</v>
      </c>
      <c r="L9" s="21">
        <v>7</v>
      </c>
      <c r="M9" s="21">
        <v>7</v>
      </c>
      <c r="N9" s="21">
        <v>0</v>
      </c>
      <c r="O9" s="21">
        <v>8</v>
      </c>
      <c r="P9" s="22">
        <v>0</v>
      </c>
      <c r="Q9" s="27">
        <v>0</v>
      </c>
      <c r="R9" s="26">
        <v>0</v>
      </c>
      <c r="S9" s="21">
        <v>6</v>
      </c>
      <c r="T9" s="21">
        <v>8</v>
      </c>
      <c r="U9" s="21">
        <v>8</v>
      </c>
      <c r="V9" s="21">
        <v>0</v>
      </c>
      <c r="W9" s="22">
        <v>0</v>
      </c>
      <c r="X9" s="20">
        <v>1</v>
      </c>
      <c r="Y9" s="21">
        <v>8</v>
      </c>
      <c r="Z9" s="21">
        <v>0</v>
      </c>
      <c r="AA9" s="21">
        <v>8</v>
      </c>
      <c r="AB9" s="21">
        <v>8</v>
      </c>
      <c r="AC9" s="21">
        <v>8</v>
      </c>
      <c r="AD9" s="22">
        <v>8</v>
      </c>
      <c r="AE9" s="20">
        <v>8</v>
      </c>
      <c r="AF9" s="22">
        <v>10</v>
      </c>
      <c r="AG9" s="145">
        <f t="shared" si="3"/>
        <v>113</v>
      </c>
    </row>
    <row r="10" spans="2:34" ht="22" customHeight="1">
      <c r="B10" s="15" t="s">
        <v>54</v>
      </c>
      <c r="C10" s="20">
        <v>2</v>
      </c>
      <c r="D10" s="21">
        <v>2</v>
      </c>
      <c r="E10" s="21">
        <v>2</v>
      </c>
      <c r="F10" s="21">
        <v>0</v>
      </c>
      <c r="G10" s="21">
        <v>0</v>
      </c>
      <c r="H10" s="21">
        <v>2</v>
      </c>
      <c r="I10" s="22">
        <v>0</v>
      </c>
      <c r="J10" s="20">
        <v>4</v>
      </c>
      <c r="K10" s="21">
        <v>7</v>
      </c>
      <c r="L10" s="21">
        <v>8</v>
      </c>
      <c r="M10" s="21">
        <v>3</v>
      </c>
      <c r="N10" s="21">
        <v>0</v>
      </c>
      <c r="O10" s="21">
        <v>8</v>
      </c>
      <c r="P10" s="22">
        <v>0</v>
      </c>
      <c r="Q10" s="27">
        <v>5</v>
      </c>
      <c r="R10" s="26">
        <v>4</v>
      </c>
      <c r="S10" s="21">
        <v>8</v>
      </c>
      <c r="T10" s="21">
        <v>8</v>
      </c>
      <c r="U10" s="21">
        <v>2</v>
      </c>
      <c r="V10" s="21">
        <v>0</v>
      </c>
      <c r="W10" s="22">
        <v>0</v>
      </c>
      <c r="X10" s="20">
        <v>5</v>
      </c>
      <c r="Y10" s="21">
        <v>2</v>
      </c>
      <c r="Z10" s="21">
        <v>6</v>
      </c>
      <c r="AA10" s="21">
        <v>8</v>
      </c>
      <c r="AB10" s="21">
        <v>8</v>
      </c>
      <c r="AC10" s="21">
        <v>8</v>
      </c>
      <c r="AD10" s="22">
        <v>8</v>
      </c>
      <c r="AE10" s="20">
        <v>8</v>
      </c>
      <c r="AF10" s="22">
        <v>10</v>
      </c>
      <c r="AG10" s="145">
        <f t="shared" si="3"/>
        <v>128</v>
      </c>
    </row>
    <row r="11" spans="2:34" ht="22" customHeight="1">
      <c r="B11" s="15" t="s">
        <v>50</v>
      </c>
      <c r="C11" s="20">
        <v>4</v>
      </c>
      <c r="D11" s="21">
        <v>0</v>
      </c>
      <c r="E11" s="21">
        <v>4</v>
      </c>
      <c r="F11" s="21">
        <v>3</v>
      </c>
      <c r="G11" s="21">
        <v>0</v>
      </c>
      <c r="H11" s="21">
        <v>3</v>
      </c>
      <c r="I11" s="22">
        <v>0</v>
      </c>
      <c r="J11" s="20">
        <v>1</v>
      </c>
      <c r="K11" s="21">
        <v>6</v>
      </c>
      <c r="L11" s="21">
        <v>7</v>
      </c>
      <c r="M11" s="21">
        <v>2</v>
      </c>
      <c r="N11" s="21">
        <v>2</v>
      </c>
      <c r="O11" s="21">
        <v>1</v>
      </c>
      <c r="P11" s="22">
        <v>6</v>
      </c>
      <c r="Q11" s="27">
        <v>1</v>
      </c>
      <c r="R11" s="26">
        <v>9</v>
      </c>
      <c r="S11" s="21">
        <v>6</v>
      </c>
      <c r="T11" s="21">
        <v>2</v>
      </c>
      <c r="U11" s="21">
        <v>0</v>
      </c>
      <c r="V11" s="21">
        <v>0</v>
      </c>
      <c r="W11" s="22">
        <v>0</v>
      </c>
      <c r="X11" s="20">
        <v>0</v>
      </c>
      <c r="Y11" s="21">
        <v>0</v>
      </c>
      <c r="Z11" s="21">
        <v>0</v>
      </c>
      <c r="AA11" s="21">
        <v>8</v>
      </c>
      <c r="AB11" s="21">
        <v>8</v>
      </c>
      <c r="AC11" s="21">
        <v>8</v>
      </c>
      <c r="AD11" s="22">
        <v>8</v>
      </c>
      <c r="AE11" s="20">
        <v>8</v>
      </c>
      <c r="AF11" s="22">
        <v>10</v>
      </c>
      <c r="AG11" s="145">
        <f t="shared" si="3"/>
        <v>107</v>
      </c>
    </row>
    <row r="12" spans="2:34" ht="22" customHeight="1">
      <c r="B12" s="15" t="s">
        <v>55</v>
      </c>
      <c r="C12" s="20">
        <v>3</v>
      </c>
      <c r="D12" s="21">
        <v>0</v>
      </c>
      <c r="E12" s="21">
        <v>0</v>
      </c>
      <c r="F12" s="21">
        <v>0</v>
      </c>
      <c r="G12" s="21">
        <v>0</v>
      </c>
      <c r="H12" s="21">
        <v>1</v>
      </c>
      <c r="I12" s="22">
        <v>0</v>
      </c>
      <c r="J12" s="20">
        <v>3</v>
      </c>
      <c r="K12" s="21">
        <v>7</v>
      </c>
      <c r="L12" s="21">
        <v>7</v>
      </c>
      <c r="M12" s="21">
        <v>1</v>
      </c>
      <c r="N12" s="21">
        <v>2</v>
      </c>
      <c r="O12" s="21">
        <v>5</v>
      </c>
      <c r="P12" s="22">
        <v>0</v>
      </c>
      <c r="Q12" s="27">
        <v>0</v>
      </c>
      <c r="R12" s="26">
        <v>0</v>
      </c>
      <c r="S12" s="21">
        <v>5</v>
      </c>
      <c r="T12" s="21">
        <v>5</v>
      </c>
      <c r="U12" s="21">
        <v>2</v>
      </c>
      <c r="V12" s="21">
        <v>0</v>
      </c>
      <c r="W12" s="22">
        <v>0</v>
      </c>
      <c r="X12" s="20">
        <v>5</v>
      </c>
      <c r="Y12" s="21">
        <v>7</v>
      </c>
      <c r="Z12" s="21">
        <v>8</v>
      </c>
      <c r="AA12" s="21">
        <v>6</v>
      </c>
      <c r="AB12" s="21">
        <v>7</v>
      </c>
      <c r="AC12" s="21">
        <v>8</v>
      </c>
      <c r="AD12" s="22">
        <v>5</v>
      </c>
      <c r="AE12" s="20">
        <v>5</v>
      </c>
      <c r="AF12" s="22">
        <v>10</v>
      </c>
      <c r="AG12" s="145">
        <f t="shared" si="3"/>
        <v>102</v>
      </c>
    </row>
    <row r="13" spans="2:34" ht="22" customHeight="1" thickBot="1">
      <c r="B13" s="16" t="s">
        <v>51</v>
      </c>
      <c r="C13" s="33">
        <v>3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5">
        <v>0</v>
      </c>
      <c r="J13" s="33">
        <v>3</v>
      </c>
      <c r="K13" s="34">
        <v>4</v>
      </c>
      <c r="L13" s="34">
        <v>7</v>
      </c>
      <c r="M13" s="34">
        <v>1</v>
      </c>
      <c r="N13" s="34">
        <v>2</v>
      </c>
      <c r="O13" s="34">
        <v>5</v>
      </c>
      <c r="P13" s="35">
        <v>0</v>
      </c>
      <c r="Q13" s="37">
        <v>0</v>
      </c>
      <c r="R13" s="36">
        <v>0</v>
      </c>
      <c r="S13" s="34">
        <v>2</v>
      </c>
      <c r="T13" s="34">
        <v>4</v>
      </c>
      <c r="U13" s="34">
        <v>4</v>
      </c>
      <c r="V13" s="34">
        <v>0</v>
      </c>
      <c r="W13" s="35">
        <v>0</v>
      </c>
      <c r="X13" s="33">
        <v>3</v>
      </c>
      <c r="Y13" s="34">
        <v>0</v>
      </c>
      <c r="Z13" s="34">
        <v>6</v>
      </c>
      <c r="AA13" s="34">
        <v>6</v>
      </c>
      <c r="AB13" s="34">
        <v>7</v>
      </c>
      <c r="AC13" s="34">
        <v>8</v>
      </c>
      <c r="AD13" s="35">
        <v>5</v>
      </c>
      <c r="AE13" s="33">
        <v>9</v>
      </c>
      <c r="AF13" s="35">
        <v>10</v>
      </c>
      <c r="AG13" s="146">
        <f t="shared" si="3"/>
        <v>89</v>
      </c>
    </row>
    <row r="14" spans="2:34" ht="22" customHeight="1" thickTop="1">
      <c r="B14" s="41" t="s">
        <v>21</v>
      </c>
      <c r="C14" s="23">
        <f t="shared" ref="C14:J14" si="4">SUM(C8:C13)</f>
        <v>15</v>
      </c>
      <c r="D14" s="24">
        <f t="shared" si="4"/>
        <v>2</v>
      </c>
      <c r="E14" s="24">
        <f t="shared" si="4"/>
        <v>11</v>
      </c>
      <c r="F14" s="24">
        <f t="shared" si="4"/>
        <v>5</v>
      </c>
      <c r="G14" s="24">
        <f t="shared" si="4"/>
        <v>0</v>
      </c>
      <c r="H14" s="24">
        <f t="shared" si="4"/>
        <v>13</v>
      </c>
      <c r="I14" s="25">
        <f t="shared" si="4"/>
        <v>3</v>
      </c>
      <c r="J14" s="23">
        <f t="shared" si="4"/>
        <v>17</v>
      </c>
      <c r="K14" s="24">
        <f t="shared" ref="K14:P14" si="5">SUM(K8:K13)</f>
        <v>30</v>
      </c>
      <c r="L14" s="24">
        <f t="shared" si="5"/>
        <v>42</v>
      </c>
      <c r="M14" s="24">
        <f t="shared" si="5"/>
        <v>16</v>
      </c>
      <c r="N14" s="24">
        <f t="shared" si="5"/>
        <v>10</v>
      </c>
      <c r="O14" s="24">
        <f t="shared" si="5"/>
        <v>32</v>
      </c>
      <c r="P14" s="25">
        <f t="shared" si="5"/>
        <v>12</v>
      </c>
      <c r="Q14" s="23">
        <f>SUM(Q8:Q13)</f>
        <v>9</v>
      </c>
      <c r="R14" s="24">
        <f t="shared" ref="R14:W14" si="6">SUM(R8:R13)</f>
        <v>15</v>
      </c>
      <c r="S14" s="24">
        <f t="shared" si="6"/>
        <v>29</v>
      </c>
      <c r="T14" s="24">
        <f t="shared" si="6"/>
        <v>34</v>
      </c>
      <c r="U14" s="24">
        <f t="shared" si="6"/>
        <v>19</v>
      </c>
      <c r="V14" s="24">
        <f t="shared" si="6"/>
        <v>0</v>
      </c>
      <c r="W14" s="25">
        <f t="shared" si="6"/>
        <v>0</v>
      </c>
      <c r="X14" s="23">
        <f>SUM(X8:X13)</f>
        <v>15</v>
      </c>
      <c r="Y14" s="24">
        <f t="shared" ref="Y14:AD14" si="7">SUM(Y8:Y13)</f>
        <v>17</v>
      </c>
      <c r="Z14" s="24">
        <f t="shared" si="7"/>
        <v>26</v>
      </c>
      <c r="AA14" s="24">
        <f t="shared" si="7"/>
        <v>45</v>
      </c>
      <c r="AB14" s="24">
        <f t="shared" si="7"/>
        <v>42</v>
      </c>
      <c r="AC14" s="24">
        <f t="shared" si="7"/>
        <v>48</v>
      </c>
      <c r="AD14" s="25">
        <f t="shared" si="7"/>
        <v>44</v>
      </c>
      <c r="AE14" s="23">
        <f>SUM(AE8:AE13)</f>
        <v>44</v>
      </c>
      <c r="AF14" s="25">
        <f>SUM(AF8:AF13)</f>
        <v>60</v>
      </c>
      <c r="AG14" s="302">
        <f>SUM(AG8:AG13)</f>
        <v>655</v>
      </c>
    </row>
    <row r="15" spans="2:34" ht="22" customHeight="1">
      <c r="B15" s="42" t="s">
        <v>22</v>
      </c>
      <c r="C15" s="38">
        <f>C$16-SUM(C$14:C$14)</f>
        <v>34</v>
      </c>
      <c r="D15" s="39">
        <f>C$16-SUM(C$14:D$14)</f>
        <v>32</v>
      </c>
      <c r="E15" s="39">
        <f>C$16-SUM(C$14:E$14)</f>
        <v>21</v>
      </c>
      <c r="F15" s="39">
        <f>C$16-SUM(C$14:F$14)</f>
        <v>16</v>
      </c>
      <c r="G15" s="39">
        <f>C$16-SUM(C$14:G$14)</f>
        <v>16</v>
      </c>
      <c r="H15" s="39">
        <f>C$16-SUM(C$14:H$14)</f>
        <v>3</v>
      </c>
      <c r="I15" s="40">
        <f>C$16-SUM(C$14:I$14)</f>
        <v>0</v>
      </c>
      <c r="J15" s="38">
        <f>J$16-SUM(J$14:J$14)</f>
        <v>142</v>
      </c>
      <c r="K15" s="39">
        <f>J$16-SUM(J$14:K$14)</f>
        <v>112</v>
      </c>
      <c r="L15" s="39">
        <f>J$16-SUM(J$14:L$14)</f>
        <v>70</v>
      </c>
      <c r="M15" s="39">
        <f>J$16-SUM(J$14:M$14)</f>
        <v>54</v>
      </c>
      <c r="N15" s="39">
        <f>J$16-SUM(J$14:N$14)</f>
        <v>44</v>
      </c>
      <c r="O15" s="39">
        <f>J$16-SUM(J$14:O$14)</f>
        <v>12</v>
      </c>
      <c r="P15" s="40">
        <f>J$16-SUM(J$14:P$14)</f>
        <v>0</v>
      </c>
      <c r="Q15" s="38">
        <f>Q$16-SUM(Q$14:Q$14)</f>
        <v>97</v>
      </c>
      <c r="R15" s="39">
        <f>Q$16-SUM(Q$14:R$14)</f>
        <v>82</v>
      </c>
      <c r="S15" s="39">
        <f>Q$16-SUM(Q$14:S$14)</f>
        <v>53</v>
      </c>
      <c r="T15" s="39">
        <f>Q$16-SUM(Q$14:T$14)</f>
        <v>19</v>
      </c>
      <c r="U15" s="39">
        <f>Q$16-SUM(Q$14:U$14)</f>
        <v>0</v>
      </c>
      <c r="V15" s="39">
        <f>Q$16-SUM(Q$14:V$14)</f>
        <v>0</v>
      </c>
      <c r="W15" s="40">
        <f>Q$16-SUM(Q$14:W$14)</f>
        <v>0</v>
      </c>
      <c r="X15" s="38">
        <f>X$16-SUM(X$14:X$14)</f>
        <v>222</v>
      </c>
      <c r="Y15" s="39">
        <f>X$16-SUM(X$14:Y$14)</f>
        <v>205</v>
      </c>
      <c r="Z15" s="39">
        <f>X$16-SUM(X$14:Z$14)</f>
        <v>179</v>
      </c>
      <c r="AA15" s="39">
        <f>X$16-SUM(X$14:AA$14)</f>
        <v>134</v>
      </c>
      <c r="AB15" s="39">
        <f>X$16-SUM(X$14:AB$14)</f>
        <v>92</v>
      </c>
      <c r="AC15" s="39">
        <f>X$16-SUM(X$14:AC$14)</f>
        <v>44</v>
      </c>
      <c r="AD15" s="40">
        <f>X$16-SUM(X$14:AD$14)</f>
        <v>0</v>
      </c>
      <c r="AE15" s="38">
        <f>AE$16-SUM(AE$14:AE$14)</f>
        <v>60</v>
      </c>
      <c r="AF15" s="40">
        <f>AE$16-SUM(AE$14:AF$14)</f>
        <v>0</v>
      </c>
      <c r="AG15" s="303"/>
    </row>
    <row r="16" spans="2:34" ht="22" customHeight="1" thickBot="1">
      <c r="B16" s="43" t="s">
        <v>23</v>
      </c>
      <c r="C16" s="305">
        <f>SUM(C14:I14)</f>
        <v>49</v>
      </c>
      <c r="D16" s="306"/>
      <c r="E16" s="306"/>
      <c r="F16" s="306"/>
      <c r="G16" s="306"/>
      <c r="H16" s="306"/>
      <c r="I16" s="307"/>
      <c r="J16" s="305">
        <f>SUM(J14:P14)</f>
        <v>159</v>
      </c>
      <c r="K16" s="306"/>
      <c r="L16" s="306"/>
      <c r="M16" s="306"/>
      <c r="N16" s="306"/>
      <c r="O16" s="306"/>
      <c r="P16" s="307"/>
      <c r="Q16" s="305">
        <f>SUM(Q14:W14)</f>
        <v>106</v>
      </c>
      <c r="R16" s="306"/>
      <c r="S16" s="306"/>
      <c r="T16" s="306"/>
      <c r="U16" s="306"/>
      <c r="V16" s="306"/>
      <c r="W16" s="307"/>
      <c r="X16" s="305">
        <f>SUM(X14:AD14)</f>
        <v>237</v>
      </c>
      <c r="Y16" s="306"/>
      <c r="Z16" s="306"/>
      <c r="AA16" s="306"/>
      <c r="AB16" s="306"/>
      <c r="AC16" s="306"/>
      <c r="AD16" s="307"/>
      <c r="AE16" s="305">
        <f>SUM(AE14:AF14)</f>
        <v>104</v>
      </c>
      <c r="AF16" s="307"/>
      <c r="AG16" s="304"/>
    </row>
    <row r="23" spans="2:2" ht="22" customHeight="1">
      <c r="B23" s="9"/>
    </row>
  </sheetData>
  <mergeCells count="16">
    <mergeCell ref="AG14:AG16"/>
    <mergeCell ref="C6:I6"/>
    <mergeCell ref="C4:Q4"/>
    <mergeCell ref="R4:AF4"/>
    <mergeCell ref="B2:AG2"/>
    <mergeCell ref="B6:B7"/>
    <mergeCell ref="AG6:AG7"/>
    <mergeCell ref="J6:P6"/>
    <mergeCell ref="Q6:W6"/>
    <mergeCell ref="X6:AD6"/>
    <mergeCell ref="AE6:AF6"/>
    <mergeCell ref="C16:I16"/>
    <mergeCell ref="J16:P16"/>
    <mergeCell ref="Q16:W16"/>
    <mergeCell ref="X16:AD16"/>
    <mergeCell ref="AE16:AF16"/>
  </mergeCells>
  <conditionalFormatting sqref="Z14:AD15 C14:I15">
    <cfRule type="expression" dxfId="111" priority="21">
      <formula>C$5&lt;TODAY()</formula>
    </cfRule>
  </conditionalFormatting>
  <conditionalFormatting sqref="Z14:AD15 C5:C7 D5:AF5 D7:AF7 C14:I15">
    <cfRule type="expression" dxfId="110" priority="20">
      <formula>C$3="S"</formula>
    </cfRule>
  </conditionalFormatting>
  <conditionalFormatting sqref="AE14:AE15">
    <cfRule type="expression" dxfId="109" priority="19">
      <formula>AE$5&lt;TODAY()</formula>
    </cfRule>
  </conditionalFormatting>
  <conditionalFormatting sqref="AE14:AE15">
    <cfRule type="expression" dxfId="108" priority="18">
      <formula>AE$3="S"</formula>
    </cfRule>
  </conditionalFormatting>
  <conditionalFormatting sqref="AF14:AF15">
    <cfRule type="expression" dxfId="107" priority="17">
      <formula>AF$5&lt;TODAY()</formula>
    </cfRule>
  </conditionalFormatting>
  <conditionalFormatting sqref="AF14:AF15">
    <cfRule type="expression" dxfId="106" priority="16">
      <formula>AF$3="S"</formula>
    </cfRule>
  </conditionalFormatting>
  <conditionalFormatting sqref="C7">
    <cfRule type="expression" dxfId="105" priority="44">
      <formula>C$5&lt;TODAY()</formula>
    </cfRule>
  </conditionalFormatting>
  <conditionalFormatting sqref="C3">
    <cfRule type="expression" dxfId="104" priority="43">
      <formula>C$3="S"</formula>
    </cfRule>
  </conditionalFormatting>
  <conditionalFormatting sqref="D7">
    <cfRule type="expression" dxfId="103" priority="42">
      <formula>D$5&lt;TODAY()</formula>
    </cfRule>
  </conditionalFormatting>
  <conditionalFormatting sqref="D3">
    <cfRule type="expression" dxfId="102" priority="41">
      <formula>D$3="S"</formula>
    </cfRule>
  </conditionalFormatting>
  <conditionalFormatting sqref="E7:AF7">
    <cfRule type="expression" dxfId="101" priority="40">
      <formula>E$5&lt;TODAY()</formula>
    </cfRule>
  </conditionalFormatting>
  <conditionalFormatting sqref="E3:AF3">
    <cfRule type="expression" dxfId="100" priority="39">
      <formula>E$3="S"</formula>
    </cfRule>
  </conditionalFormatting>
  <conditionalFormatting sqref="J6">
    <cfRule type="expression" dxfId="99" priority="38">
      <formula>J$3="S"</formula>
    </cfRule>
  </conditionalFormatting>
  <conditionalFormatting sqref="J14:J15">
    <cfRule type="expression" dxfId="98" priority="37">
      <formula>J$5&lt;TODAY()</formula>
    </cfRule>
  </conditionalFormatting>
  <conditionalFormatting sqref="J14:J15">
    <cfRule type="expression" dxfId="97" priority="36">
      <formula>J$3="S"</formula>
    </cfRule>
  </conditionalFormatting>
  <conditionalFormatting sqref="K14:K15">
    <cfRule type="expression" dxfId="96" priority="35">
      <formula>K$5&lt;TODAY()</formula>
    </cfRule>
  </conditionalFormatting>
  <conditionalFormatting sqref="K14:K15">
    <cfRule type="expression" dxfId="95" priority="34">
      <formula>K$3="S"</formula>
    </cfRule>
  </conditionalFormatting>
  <conditionalFormatting sqref="L14:P15">
    <cfRule type="expression" dxfId="94" priority="33">
      <formula>L$5&lt;TODAY()</formula>
    </cfRule>
  </conditionalFormatting>
  <conditionalFormatting sqref="L14:P15">
    <cfRule type="expression" dxfId="93" priority="32">
      <formula>L$3="S"</formula>
    </cfRule>
  </conditionalFormatting>
  <conditionalFormatting sqref="Q14:Q15">
    <cfRule type="expression" dxfId="92" priority="31">
      <formula>Q$5&lt;TODAY()</formula>
    </cfRule>
  </conditionalFormatting>
  <conditionalFormatting sqref="Q14:Q15">
    <cfRule type="expression" dxfId="91" priority="30">
      <formula>Q$3="S"</formula>
    </cfRule>
  </conditionalFormatting>
  <conditionalFormatting sqref="R14:R15">
    <cfRule type="expression" dxfId="90" priority="29">
      <formula>R$5&lt;TODAY()</formula>
    </cfRule>
  </conditionalFormatting>
  <conditionalFormatting sqref="R14:R15">
    <cfRule type="expression" dxfId="89" priority="28">
      <formula>R$3="S"</formula>
    </cfRule>
  </conditionalFormatting>
  <conditionalFormatting sqref="S14:W15">
    <cfRule type="expression" dxfId="88" priority="27">
      <formula>S$5&lt;TODAY()</formula>
    </cfRule>
  </conditionalFormatting>
  <conditionalFormatting sqref="S14:W15">
    <cfRule type="expression" dxfId="87" priority="26">
      <formula>S$3="S"</formula>
    </cfRule>
  </conditionalFormatting>
  <conditionalFormatting sqref="X14:X15">
    <cfRule type="expression" dxfId="86" priority="25">
      <formula>X$5&lt;TODAY()</formula>
    </cfRule>
  </conditionalFormatting>
  <conditionalFormatting sqref="X14:X15">
    <cfRule type="expression" dxfId="85" priority="24">
      <formula>X$3="S"</formula>
    </cfRule>
  </conditionalFormatting>
  <conditionalFormatting sqref="Y14:Y15">
    <cfRule type="expression" dxfId="84" priority="23">
      <formula>Y$5&lt;TODAY()</formula>
    </cfRule>
  </conditionalFormatting>
  <conditionalFormatting sqref="Y14:Y15">
    <cfRule type="expression" dxfId="83" priority="22">
      <formula>Y$3="S"</formula>
    </cfRule>
  </conditionalFormatting>
  <conditionalFormatting sqref="C4">
    <cfRule type="expression" dxfId="82" priority="9">
      <formula>C$3="S"</formula>
    </cfRule>
  </conditionalFormatting>
  <conditionalFormatting sqref="R4">
    <cfRule type="expression" dxfId="81" priority="8">
      <formula>R$3="S"</formula>
    </cfRule>
  </conditionalFormatting>
  <conditionalFormatting sqref="C8:C13">
    <cfRule type="expression" dxfId="80" priority="7">
      <formula>C$5&lt;TODAY()</formula>
    </cfRule>
  </conditionalFormatting>
  <conditionalFormatting sqref="C8:C13">
    <cfRule type="expression" dxfId="79" priority="6">
      <formula>C$3="S"</formula>
    </cfRule>
  </conditionalFormatting>
  <conditionalFormatting sqref="D8:D13">
    <cfRule type="expression" dxfId="78" priority="5">
      <formula>D$5&lt;TODAY()</formula>
    </cfRule>
  </conditionalFormatting>
  <conditionalFormatting sqref="D8:D13">
    <cfRule type="expression" dxfId="77" priority="4">
      <formula>D$3="S"</formula>
    </cfRule>
  </conditionalFormatting>
  <conditionalFormatting sqref="E8:AF13">
    <cfRule type="expression" dxfId="76" priority="3">
      <formula>E$5&lt;TODAY()</formula>
    </cfRule>
  </conditionalFormatting>
  <conditionalFormatting sqref="E8:AF13">
    <cfRule type="expression" dxfId="75" priority="2">
      <formula>E$3="S"</formula>
    </cfRule>
  </conditionalFormatting>
  <conditionalFormatting sqref="C8:AF13">
    <cfRule type="cellIs" dxfId="74" priority="1" operator="equal">
      <formula>0</formula>
    </cfRule>
  </conditionalFormatting>
  <dataValidations count="1">
    <dataValidation type="whole" allowBlank="1" showInputMessage="1" showErrorMessage="1" errorTitle="You exceed the reality" error="There are only 24 hours in a day..._x000d_Please, be realistic!" sqref="C8:AG13">
      <formula1>0</formula1>
      <formula2>24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5"/>
  <sheetViews>
    <sheetView workbookViewId="0">
      <selection activeCell="E16" sqref="E16"/>
    </sheetView>
  </sheetViews>
  <sheetFormatPr baseColWidth="10" defaultColWidth="8.83203125" defaultRowHeight="23" customHeight="1" x14ac:dyDescent="0"/>
  <cols>
    <col min="1" max="1" width="3.83203125" style="10" customWidth="1"/>
    <col min="2" max="2" width="8.6640625" style="199" customWidth="1"/>
    <col min="3" max="3" width="48.1640625" style="196" customWidth="1"/>
    <col min="4" max="4" width="94.83203125" style="195" customWidth="1"/>
    <col min="5" max="5" width="8.83203125" style="198"/>
    <col min="7" max="16384" width="8.83203125" style="10"/>
  </cols>
  <sheetData>
    <row r="1" spans="1:5" ht="23" customHeight="1" thickBot="1">
      <c r="A1"/>
      <c r="B1" s="10"/>
      <c r="C1" s="194"/>
      <c r="D1" s="10"/>
      <c r="E1" s="119"/>
    </row>
    <row r="2" spans="1:5" ht="40" customHeight="1" thickBot="1">
      <c r="A2"/>
      <c r="B2" s="308" t="s">
        <v>49</v>
      </c>
      <c r="C2" s="309"/>
      <c r="D2" s="309"/>
      <c r="E2" s="310"/>
    </row>
    <row r="3" spans="1:5" ht="10" customHeight="1" thickBot="1">
      <c r="A3"/>
      <c r="B3" s="10"/>
      <c r="C3" s="194"/>
      <c r="D3" s="10"/>
      <c r="E3" s="119"/>
    </row>
    <row r="4" spans="1:5" ht="23" customHeight="1" thickBot="1">
      <c r="A4"/>
      <c r="B4" s="311" t="s">
        <v>14</v>
      </c>
      <c r="C4" s="312"/>
      <c r="D4" s="312"/>
      <c r="E4" s="313"/>
    </row>
    <row r="5" spans="1:5" ht="23" customHeight="1" thickBot="1">
      <c r="A5"/>
      <c r="B5" s="189" t="s">
        <v>48</v>
      </c>
      <c r="C5" s="190" t="s">
        <v>45</v>
      </c>
      <c r="D5" s="190" t="s">
        <v>46</v>
      </c>
      <c r="E5" s="191" t="s">
        <v>38</v>
      </c>
    </row>
    <row r="6" spans="1:5" ht="23" customHeight="1">
      <c r="B6" s="197" t="s">
        <v>7</v>
      </c>
      <c r="C6" s="252" t="s">
        <v>154</v>
      </c>
      <c r="D6" s="193" t="s">
        <v>58</v>
      </c>
      <c r="E6" s="198">
        <v>13</v>
      </c>
    </row>
    <row r="7" spans="1:5" ht="23" customHeight="1">
      <c r="B7" s="197" t="s">
        <v>7</v>
      </c>
      <c r="C7" s="251" t="s">
        <v>155</v>
      </c>
      <c r="D7" s="193" t="s">
        <v>57</v>
      </c>
      <c r="E7" s="198">
        <v>3</v>
      </c>
    </row>
    <row r="8" spans="1:5" ht="23" customHeight="1">
      <c r="B8" s="197" t="s">
        <v>7</v>
      </c>
      <c r="C8" s="251" t="s">
        <v>156</v>
      </c>
      <c r="D8" s="193" t="s">
        <v>60</v>
      </c>
      <c r="E8" s="198">
        <v>2</v>
      </c>
    </row>
    <row r="9" spans="1:5" ht="23" customHeight="1">
      <c r="B9" s="197" t="s">
        <v>7</v>
      </c>
      <c r="C9" s="252" t="s">
        <v>157</v>
      </c>
      <c r="D9" s="193" t="s">
        <v>59</v>
      </c>
      <c r="E9" s="198">
        <v>5</v>
      </c>
    </row>
    <row r="10" spans="1:5" ht="23" customHeight="1">
      <c r="B10" s="197" t="s">
        <v>7</v>
      </c>
      <c r="C10" s="192" t="s">
        <v>158</v>
      </c>
      <c r="D10" s="193" t="s">
        <v>153</v>
      </c>
      <c r="E10" s="198">
        <v>5</v>
      </c>
    </row>
    <row r="11" spans="1:5" ht="23" customHeight="1">
      <c r="B11" s="197" t="s">
        <v>7</v>
      </c>
      <c r="C11" s="192" t="s">
        <v>159</v>
      </c>
      <c r="D11" s="193" t="s">
        <v>109</v>
      </c>
      <c r="E11" s="198">
        <v>55</v>
      </c>
    </row>
    <row r="12" spans="1:5" ht="23" customHeight="1">
      <c r="B12" s="197" t="s">
        <v>7</v>
      </c>
      <c r="C12" s="192" t="s">
        <v>135</v>
      </c>
      <c r="D12" s="193" t="s">
        <v>111</v>
      </c>
      <c r="E12" s="198">
        <v>21</v>
      </c>
    </row>
    <row r="13" spans="1:5" ht="23" customHeight="1">
      <c r="B13" s="197" t="s">
        <v>7</v>
      </c>
      <c r="C13" s="192" t="s">
        <v>136</v>
      </c>
      <c r="D13" s="193" t="s">
        <v>110</v>
      </c>
      <c r="E13" s="198">
        <v>21</v>
      </c>
    </row>
    <row r="14" spans="1:5" ht="23" customHeight="1">
      <c r="B14" s="197" t="s">
        <v>7</v>
      </c>
      <c r="C14" s="257" t="s">
        <v>130</v>
      </c>
      <c r="D14" s="193" t="s">
        <v>123</v>
      </c>
      <c r="E14" s="198">
        <v>34</v>
      </c>
    </row>
    <row r="15" spans="1:5" ht="23" customHeight="1">
      <c r="B15" s="197" t="s">
        <v>7</v>
      </c>
      <c r="C15" s="192" t="s">
        <v>160</v>
      </c>
      <c r="D15" s="193" t="s">
        <v>161</v>
      </c>
      <c r="E15" s="198">
        <v>21</v>
      </c>
    </row>
    <row r="16" spans="1:5" ht="23" customHeight="1">
      <c r="B16" s="197"/>
      <c r="C16" s="192"/>
      <c r="D16" s="193" t="s">
        <v>56</v>
      </c>
    </row>
    <row r="17" spans="2:4" ht="23" customHeight="1">
      <c r="B17" s="197"/>
      <c r="C17" s="192"/>
      <c r="D17" s="193" t="s">
        <v>56</v>
      </c>
    </row>
    <row r="18" spans="2:4" ht="23" customHeight="1">
      <c r="B18" s="197"/>
      <c r="C18" s="192"/>
      <c r="D18" s="193" t="s">
        <v>56</v>
      </c>
    </row>
    <row r="19" spans="2:4" ht="23" customHeight="1">
      <c r="B19" s="197"/>
      <c r="C19" s="192"/>
      <c r="D19" s="193" t="s">
        <v>56</v>
      </c>
    </row>
    <row r="20" spans="2:4" ht="23" customHeight="1">
      <c r="B20" s="197"/>
      <c r="C20" s="192"/>
      <c r="D20" s="193" t="s">
        <v>56</v>
      </c>
    </row>
    <row r="21" spans="2:4" ht="23" customHeight="1">
      <c r="B21" s="197"/>
      <c r="C21" s="192"/>
      <c r="D21" s="193"/>
    </row>
    <row r="22" spans="2:4" ht="23" customHeight="1">
      <c r="B22" s="197"/>
      <c r="C22" s="192"/>
      <c r="D22" s="193"/>
    </row>
    <row r="23" spans="2:4" ht="23" customHeight="1">
      <c r="B23" s="197"/>
      <c r="C23" s="192"/>
      <c r="D23" s="193"/>
    </row>
    <row r="24" spans="2:4" ht="23" customHeight="1">
      <c r="B24" s="197"/>
      <c r="C24" s="192"/>
      <c r="D24" s="193"/>
    </row>
    <row r="25" spans="2:4" ht="23" customHeight="1">
      <c r="B25" s="197"/>
      <c r="C25" s="192"/>
      <c r="D25" s="193"/>
    </row>
    <row r="26" spans="2:4" ht="23" customHeight="1">
      <c r="B26" s="197"/>
      <c r="C26" s="192"/>
      <c r="D26" s="193"/>
    </row>
    <row r="27" spans="2:4" ht="23" customHeight="1">
      <c r="B27" s="197"/>
      <c r="C27" s="192"/>
      <c r="D27" s="193"/>
    </row>
    <row r="28" spans="2:4" ht="23" customHeight="1">
      <c r="B28" s="197"/>
      <c r="C28" s="192"/>
      <c r="D28" s="193"/>
    </row>
    <row r="29" spans="2:4" ht="23" customHeight="1">
      <c r="B29" s="197"/>
      <c r="C29" s="192"/>
      <c r="D29" s="193"/>
    </row>
    <row r="30" spans="2:4" ht="23" customHeight="1">
      <c r="B30" s="197"/>
      <c r="C30" s="192"/>
      <c r="D30" s="193"/>
    </row>
    <row r="31" spans="2:4" ht="23" customHeight="1">
      <c r="B31" s="197"/>
      <c r="C31" s="192"/>
      <c r="D31" s="193"/>
    </row>
    <row r="32" spans="2:4" ht="23" customHeight="1">
      <c r="B32" s="197"/>
      <c r="C32" s="192"/>
      <c r="D32" s="193"/>
    </row>
    <row r="33" spans="2:4" ht="23" customHeight="1">
      <c r="B33" s="197"/>
      <c r="C33" s="192"/>
      <c r="D33" s="193"/>
    </row>
    <row r="34" spans="2:4" ht="23" customHeight="1">
      <c r="B34" s="197"/>
      <c r="C34" s="192"/>
      <c r="D34" s="193"/>
    </row>
    <row r="35" spans="2:4" ht="23" customHeight="1">
      <c r="B35" s="197"/>
      <c r="C35" s="192"/>
      <c r="D35" s="193"/>
    </row>
    <row r="36" spans="2:4" ht="23" customHeight="1">
      <c r="B36" s="197"/>
      <c r="C36" s="192"/>
      <c r="D36" s="193"/>
    </row>
    <row r="37" spans="2:4" ht="23" customHeight="1">
      <c r="B37" s="197"/>
      <c r="C37" s="192"/>
      <c r="D37" s="193"/>
    </row>
    <row r="38" spans="2:4" ht="23" customHeight="1">
      <c r="B38" s="197"/>
      <c r="C38" s="192"/>
      <c r="D38" s="193"/>
    </row>
    <row r="39" spans="2:4" ht="23" customHeight="1">
      <c r="B39" s="197"/>
      <c r="C39" s="192"/>
      <c r="D39" s="193"/>
    </row>
    <row r="40" spans="2:4" ht="23" customHeight="1">
      <c r="B40" s="197"/>
      <c r="C40" s="192"/>
      <c r="D40" s="193"/>
    </row>
    <row r="41" spans="2:4" ht="23" customHeight="1">
      <c r="B41" s="197"/>
      <c r="C41" s="192"/>
      <c r="D41" s="193"/>
    </row>
    <row r="42" spans="2:4" ht="23" customHeight="1">
      <c r="B42" s="197"/>
      <c r="C42" s="192"/>
      <c r="D42" s="193"/>
    </row>
    <row r="43" spans="2:4" ht="23" customHeight="1">
      <c r="B43" s="197"/>
      <c r="C43" s="192"/>
      <c r="D43" s="193"/>
    </row>
    <row r="44" spans="2:4" ht="23" customHeight="1">
      <c r="B44" s="197"/>
      <c r="C44" s="192"/>
      <c r="D44" s="193"/>
    </row>
    <row r="45" spans="2:4" ht="23" customHeight="1">
      <c r="B45" s="197"/>
      <c r="C45" s="192"/>
      <c r="D45" s="193"/>
    </row>
    <row r="46" spans="2:4" ht="23" customHeight="1">
      <c r="B46" s="197"/>
      <c r="C46" s="192"/>
      <c r="D46" s="193"/>
    </row>
    <row r="47" spans="2:4" ht="23" customHeight="1">
      <c r="B47" s="197"/>
      <c r="C47" s="192"/>
      <c r="D47" s="193"/>
    </row>
    <row r="48" spans="2:4" ht="23" customHeight="1">
      <c r="B48" s="197"/>
      <c r="C48" s="192"/>
      <c r="D48" s="193"/>
    </row>
    <row r="49" spans="2:4" ht="23" customHeight="1">
      <c r="B49" s="197"/>
      <c r="C49" s="192"/>
      <c r="D49" s="193"/>
    </row>
    <row r="50" spans="2:4" ht="23" customHeight="1">
      <c r="B50" s="197"/>
      <c r="C50" s="192"/>
      <c r="D50" s="193"/>
    </row>
    <row r="51" spans="2:4" ht="23" customHeight="1">
      <c r="B51" s="197"/>
      <c r="C51" s="192"/>
      <c r="D51" s="193"/>
    </row>
    <row r="52" spans="2:4" ht="23" customHeight="1">
      <c r="B52" s="197"/>
      <c r="C52" s="192"/>
      <c r="D52" s="193"/>
    </row>
    <row r="53" spans="2:4" ht="23" customHeight="1">
      <c r="B53" s="197"/>
      <c r="C53" s="192"/>
      <c r="D53" s="193"/>
    </row>
    <row r="54" spans="2:4" ht="23" customHeight="1">
      <c r="B54" s="197"/>
      <c r="C54" s="192"/>
      <c r="D54" s="193"/>
    </row>
    <row r="55" spans="2:4" ht="23" customHeight="1">
      <c r="B55" s="197"/>
      <c r="C55" s="192"/>
      <c r="D55" s="193"/>
    </row>
    <row r="56" spans="2:4" ht="23" customHeight="1">
      <c r="B56" s="197"/>
      <c r="C56" s="192"/>
      <c r="D56" s="193"/>
    </row>
    <row r="57" spans="2:4" ht="23" customHeight="1">
      <c r="B57" s="197"/>
      <c r="C57" s="192"/>
      <c r="D57" s="193"/>
    </row>
    <row r="58" spans="2:4" ht="23" customHeight="1">
      <c r="B58" s="197"/>
      <c r="C58" s="192"/>
      <c r="D58" s="193"/>
    </row>
    <row r="59" spans="2:4" ht="23" customHeight="1">
      <c r="B59" s="197"/>
      <c r="C59" s="192"/>
      <c r="D59" s="193"/>
    </row>
    <row r="60" spans="2:4" ht="23" customHeight="1">
      <c r="B60" s="197"/>
      <c r="C60" s="192"/>
      <c r="D60" s="193"/>
    </row>
    <row r="61" spans="2:4" ht="23" customHeight="1">
      <c r="B61" s="197"/>
      <c r="C61" s="192"/>
      <c r="D61" s="193"/>
    </row>
    <row r="62" spans="2:4" ht="23" customHeight="1">
      <c r="B62" s="197"/>
      <c r="C62" s="192"/>
      <c r="D62" s="193"/>
    </row>
    <row r="63" spans="2:4" ht="23" customHeight="1">
      <c r="B63" s="197"/>
      <c r="C63" s="192"/>
      <c r="D63" s="193"/>
    </row>
    <row r="64" spans="2:4" ht="23" customHeight="1">
      <c r="B64" s="197"/>
      <c r="C64" s="192"/>
      <c r="D64" s="193"/>
    </row>
    <row r="65" spans="2:4" ht="23" customHeight="1">
      <c r="B65" s="197"/>
      <c r="C65" s="192"/>
      <c r="D65" s="193"/>
    </row>
    <row r="66" spans="2:4" ht="23" customHeight="1">
      <c r="B66" s="197"/>
      <c r="C66" s="192"/>
      <c r="D66" s="193"/>
    </row>
    <row r="67" spans="2:4" ht="23" customHeight="1">
      <c r="B67" s="197"/>
      <c r="C67" s="192"/>
      <c r="D67" s="193"/>
    </row>
    <row r="68" spans="2:4" ht="23" customHeight="1">
      <c r="B68" s="197"/>
      <c r="C68" s="192"/>
      <c r="D68" s="193"/>
    </row>
    <row r="69" spans="2:4" ht="23" customHeight="1">
      <c r="B69" s="197"/>
      <c r="C69" s="192"/>
      <c r="D69" s="193"/>
    </row>
    <row r="70" spans="2:4" ht="23" customHeight="1">
      <c r="B70" s="197"/>
      <c r="C70" s="192"/>
      <c r="D70" s="193"/>
    </row>
    <row r="71" spans="2:4" ht="23" customHeight="1">
      <c r="B71" s="197"/>
      <c r="C71" s="192"/>
      <c r="D71" s="193"/>
    </row>
    <row r="72" spans="2:4" ht="23" customHeight="1">
      <c r="B72" s="197"/>
      <c r="C72" s="192"/>
      <c r="D72" s="193"/>
    </row>
    <row r="73" spans="2:4" ht="23" customHeight="1">
      <c r="B73" s="197"/>
      <c r="C73" s="192"/>
      <c r="D73" s="193"/>
    </row>
    <row r="74" spans="2:4" ht="23" customHeight="1">
      <c r="B74" s="197"/>
      <c r="C74" s="192"/>
      <c r="D74" s="193"/>
    </row>
    <row r="75" spans="2:4" ht="23" customHeight="1">
      <c r="B75" s="197"/>
      <c r="C75" s="192"/>
      <c r="D75" s="193"/>
    </row>
    <row r="76" spans="2:4" ht="23" customHeight="1">
      <c r="B76" s="197"/>
      <c r="C76" s="192"/>
      <c r="D76" s="193"/>
    </row>
    <row r="77" spans="2:4" ht="23" customHeight="1">
      <c r="B77" s="197"/>
      <c r="C77" s="192"/>
      <c r="D77" s="193"/>
    </row>
    <row r="78" spans="2:4" ht="23" customHeight="1">
      <c r="B78" s="197"/>
      <c r="C78" s="192"/>
      <c r="D78" s="193"/>
    </row>
    <row r="79" spans="2:4" ht="23" customHeight="1">
      <c r="B79" s="197"/>
      <c r="C79" s="192"/>
      <c r="D79" s="193"/>
    </row>
    <row r="80" spans="2:4" ht="23" customHeight="1">
      <c r="B80" s="197"/>
      <c r="C80" s="192"/>
      <c r="D80" s="193"/>
    </row>
    <row r="81" spans="2:4" ht="23" customHeight="1">
      <c r="B81" s="197"/>
      <c r="C81" s="192"/>
      <c r="D81" s="193"/>
    </row>
    <row r="82" spans="2:4" ht="23" customHeight="1">
      <c r="B82" s="197"/>
      <c r="C82" s="192"/>
      <c r="D82" s="193"/>
    </row>
    <row r="83" spans="2:4" ht="23" customHeight="1">
      <c r="B83" s="197"/>
      <c r="C83" s="192"/>
      <c r="D83" s="193"/>
    </row>
    <row r="84" spans="2:4" ht="23" customHeight="1">
      <c r="B84" s="197"/>
      <c r="C84" s="192"/>
      <c r="D84" s="193"/>
    </row>
    <row r="85" spans="2:4" ht="23" customHeight="1">
      <c r="B85" s="197"/>
      <c r="C85" s="192"/>
      <c r="D85" s="193"/>
    </row>
  </sheetData>
  <mergeCells count="2">
    <mergeCell ref="B2:E2"/>
    <mergeCell ref="B4:E4"/>
  </mergeCells>
  <conditionalFormatting sqref="B6:E85">
    <cfRule type="expression" dxfId="73" priority="25">
      <formula>$B6="Done!"</formula>
    </cfRule>
    <cfRule type="expression" dxfId="72" priority="26">
      <formula>$B6="Ongoing"</formula>
    </cfRule>
    <cfRule type="expression" dxfId="71" priority="27">
      <formula>$B6="Blocked"</formula>
    </cfRule>
    <cfRule type="expression" dxfId="70" priority="28">
      <formula>$B6="Dropped"</formula>
    </cfRule>
  </conditionalFormatting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Check!$A$2:$A$14</xm:f>
          </x14:formula1>
          <xm:sqref>E6:E13 E14:E1048576</xm:sqref>
        </x14:dataValidation>
        <x14:dataValidation type="list" allowBlank="1" showInputMessage="1" showErrorMessage="1">
          <x14:formula1>
            <xm:f>Check!$B$2:$B$6</xm:f>
          </x14:formula1>
          <xm:sqref>B6:B13 B14:B1048576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W32"/>
  <sheetViews>
    <sheetView workbookViewId="0">
      <selection activeCell="C26" sqref="C26"/>
    </sheetView>
  </sheetViews>
  <sheetFormatPr baseColWidth="10" defaultColWidth="9.1640625" defaultRowHeight="20" customHeight="1" x14ac:dyDescent="0"/>
  <cols>
    <col min="1" max="1" width="2.83203125" style="7" customWidth="1"/>
    <col min="2" max="2" width="22.83203125" style="7" customWidth="1"/>
    <col min="3" max="3" width="80.33203125" style="7" customWidth="1"/>
    <col min="4" max="4" width="12.83203125" style="76" customWidth="1"/>
    <col min="5" max="5" width="12.83203125" style="7" customWidth="1"/>
    <col min="6" max="6" width="7.83203125" style="6" customWidth="1"/>
    <col min="7" max="14" width="5.83203125" style="7" customWidth="1"/>
    <col min="15" max="15" width="12.83203125" style="7" customWidth="1"/>
    <col min="16" max="23" width="4.83203125" style="7" customWidth="1"/>
    <col min="24" max="16384" width="9.1640625" style="7"/>
  </cols>
  <sheetData>
    <row r="2" spans="2:23" s="44" customFormat="1" ht="20" customHeight="1" thickBot="1">
      <c r="D2" s="76"/>
      <c r="F2" s="147">
        <f>COUNT(F7:F30)+COUNTBLANK(F7:F30)</f>
        <v>24</v>
      </c>
      <c r="G2" s="45" t="str">
        <f t="shared" ref="G2:M2" si="0">CHOOSE(WEEKDAY(G4),"S","M","T","W","R","F","S")</f>
        <v>M</v>
      </c>
      <c r="H2" s="45" t="str">
        <f t="shared" si="0"/>
        <v>T</v>
      </c>
      <c r="I2" s="45" t="str">
        <f t="shared" si="0"/>
        <v>W</v>
      </c>
      <c r="J2" s="45" t="str">
        <f t="shared" si="0"/>
        <v>R</v>
      </c>
      <c r="K2" s="45" t="str">
        <f t="shared" si="0"/>
        <v>F</v>
      </c>
      <c r="L2" s="45" t="str">
        <f t="shared" si="0"/>
        <v>S</v>
      </c>
      <c r="M2" s="45" t="str">
        <f t="shared" si="0"/>
        <v>S</v>
      </c>
    </row>
    <row r="3" spans="2:23" ht="20" customHeight="1">
      <c r="B3" s="334" t="s">
        <v>25</v>
      </c>
      <c r="C3" s="336" t="s">
        <v>26</v>
      </c>
      <c r="D3" s="338" t="s">
        <v>30</v>
      </c>
      <c r="E3" s="340" t="s">
        <v>27</v>
      </c>
      <c r="F3" s="148">
        <v>5</v>
      </c>
      <c r="G3" s="321" t="s">
        <v>28</v>
      </c>
      <c r="H3" s="322"/>
      <c r="I3" s="322"/>
      <c r="J3" s="322"/>
      <c r="K3" s="322"/>
      <c r="L3" s="322"/>
      <c r="M3" s="323"/>
    </row>
    <row r="4" spans="2:23" ht="60" customHeight="1" thickBot="1">
      <c r="B4" s="335"/>
      <c r="C4" s="337"/>
      <c r="D4" s="339"/>
      <c r="E4" s="341"/>
      <c r="F4" s="55" t="s">
        <v>35</v>
      </c>
      <c r="G4" s="46">
        <v>41015</v>
      </c>
      <c r="H4" s="47">
        <f t="shared" ref="H4:M4" si="1">G4+1</f>
        <v>41016</v>
      </c>
      <c r="I4" s="47">
        <f t="shared" si="1"/>
        <v>41017</v>
      </c>
      <c r="J4" s="47">
        <f t="shared" si="1"/>
        <v>41018</v>
      </c>
      <c r="K4" s="47">
        <f t="shared" si="1"/>
        <v>41019</v>
      </c>
      <c r="L4" s="47">
        <f t="shared" si="1"/>
        <v>41020</v>
      </c>
      <c r="M4" s="48">
        <f t="shared" si="1"/>
        <v>41021</v>
      </c>
    </row>
    <row r="5" spans="2:23" ht="20" customHeight="1">
      <c r="B5" s="331" t="s">
        <v>29</v>
      </c>
      <c r="C5" s="332"/>
      <c r="D5" s="332"/>
      <c r="E5" s="333"/>
      <c r="F5" s="64">
        <f>F6</f>
        <v>11</v>
      </c>
      <c r="G5" s="56">
        <f t="shared" ref="G5:M5" si="2">MAX(0,F5-$F$5/$F$3)</f>
        <v>8.8000000000000007</v>
      </c>
      <c r="H5" s="57">
        <f t="shared" si="2"/>
        <v>6.6000000000000005</v>
      </c>
      <c r="I5" s="57">
        <f t="shared" si="2"/>
        <v>4.4000000000000004</v>
      </c>
      <c r="J5" s="57">
        <f t="shared" si="2"/>
        <v>2.2000000000000002</v>
      </c>
      <c r="K5" s="57">
        <f t="shared" si="2"/>
        <v>0</v>
      </c>
      <c r="L5" s="57">
        <f t="shared" si="2"/>
        <v>0</v>
      </c>
      <c r="M5" s="58">
        <f t="shared" si="2"/>
        <v>0</v>
      </c>
    </row>
    <row r="6" spans="2:23" ht="20" customHeight="1" thickBot="1">
      <c r="B6" s="324" t="s">
        <v>21</v>
      </c>
      <c r="C6" s="325"/>
      <c r="D6" s="325"/>
      <c r="E6" s="326"/>
      <c r="F6" s="65">
        <f>SUM(F7:F30)</f>
        <v>11</v>
      </c>
      <c r="G6" s="59">
        <f t="shared" ref="G6:M6" si="3">IF(COUNTBLANK(G7:G30)=$F$2,F6,SUM(G7:G30))</f>
        <v>11</v>
      </c>
      <c r="H6" s="60">
        <f t="shared" si="3"/>
        <v>11</v>
      </c>
      <c r="I6" s="60">
        <f t="shared" si="3"/>
        <v>7</v>
      </c>
      <c r="J6" s="60">
        <f t="shared" si="3"/>
        <v>7</v>
      </c>
      <c r="K6" s="60">
        <f t="shared" si="3"/>
        <v>0</v>
      </c>
      <c r="L6" s="60">
        <f t="shared" si="3"/>
        <v>0</v>
      </c>
      <c r="M6" s="61">
        <f t="shared" si="3"/>
        <v>0</v>
      </c>
    </row>
    <row r="7" spans="2:23" ht="20" customHeight="1">
      <c r="B7" s="318" t="s">
        <v>107</v>
      </c>
      <c r="C7" s="216" t="s">
        <v>120</v>
      </c>
      <c r="D7" s="164" t="s">
        <v>31</v>
      </c>
      <c r="E7" s="72" t="s">
        <v>80</v>
      </c>
      <c r="F7" s="67">
        <v>2</v>
      </c>
      <c r="G7" s="17">
        <v>2</v>
      </c>
      <c r="H7" s="240">
        <v>2</v>
      </c>
      <c r="I7" s="240">
        <v>2</v>
      </c>
      <c r="J7" s="240">
        <v>2</v>
      </c>
      <c r="K7" s="240">
        <v>0</v>
      </c>
      <c r="L7" s="21">
        <v>0</v>
      </c>
      <c r="M7" s="22">
        <v>0</v>
      </c>
    </row>
    <row r="8" spans="2:23" ht="20" customHeight="1">
      <c r="B8" s="318"/>
      <c r="C8" s="217" t="s">
        <v>65</v>
      </c>
      <c r="D8" s="210" t="s">
        <v>32</v>
      </c>
      <c r="E8" s="211" t="s">
        <v>80</v>
      </c>
      <c r="F8" s="212">
        <v>1</v>
      </c>
      <c r="G8" s="241">
        <v>1</v>
      </c>
      <c r="H8" s="241">
        <v>1</v>
      </c>
      <c r="I8" s="241">
        <v>0</v>
      </c>
      <c r="J8" s="241">
        <v>0</v>
      </c>
      <c r="K8" s="241">
        <v>0</v>
      </c>
      <c r="L8" s="213">
        <v>0</v>
      </c>
      <c r="M8" s="214">
        <v>0</v>
      </c>
    </row>
    <row r="9" spans="2:23" ht="20" customHeight="1" thickBot="1">
      <c r="B9" s="319"/>
      <c r="C9" s="218"/>
      <c r="D9" s="165"/>
      <c r="E9" s="73"/>
      <c r="F9" s="68"/>
      <c r="G9" s="242"/>
      <c r="H9" s="242"/>
      <c r="I9" s="242"/>
      <c r="J9" s="242"/>
      <c r="K9" s="242"/>
      <c r="L9" s="34"/>
      <c r="M9" s="35"/>
    </row>
    <row r="10" spans="2:23" ht="20" customHeight="1" thickTop="1">
      <c r="B10" s="320" t="s">
        <v>61</v>
      </c>
      <c r="C10" s="216" t="s">
        <v>62</v>
      </c>
      <c r="D10" s="166" t="s">
        <v>31</v>
      </c>
      <c r="E10" s="74" t="s">
        <v>85</v>
      </c>
      <c r="F10" s="69">
        <v>1</v>
      </c>
      <c r="G10" s="243">
        <v>1</v>
      </c>
      <c r="H10" s="243">
        <v>1</v>
      </c>
      <c r="I10" s="243">
        <v>0</v>
      </c>
      <c r="J10" s="243">
        <v>0</v>
      </c>
      <c r="K10" s="243">
        <v>0</v>
      </c>
      <c r="L10" s="169">
        <v>0</v>
      </c>
      <c r="M10" s="170">
        <v>0</v>
      </c>
    </row>
    <row r="11" spans="2:23" ht="20" customHeight="1">
      <c r="B11" s="318"/>
      <c r="C11" s="216" t="s">
        <v>64</v>
      </c>
      <c r="D11" s="166" t="s">
        <v>31</v>
      </c>
      <c r="E11" s="74" t="s">
        <v>85</v>
      </c>
      <c r="F11" s="69">
        <v>1</v>
      </c>
      <c r="G11" s="240">
        <v>1</v>
      </c>
      <c r="H11" s="240">
        <v>1</v>
      </c>
      <c r="I11" s="243">
        <v>0</v>
      </c>
      <c r="J11" s="243">
        <v>0</v>
      </c>
      <c r="K11" s="243">
        <v>0</v>
      </c>
      <c r="L11" s="169">
        <v>0</v>
      </c>
      <c r="M11" s="170">
        <v>0</v>
      </c>
    </row>
    <row r="12" spans="2:23" ht="20" customHeight="1" thickBot="1">
      <c r="B12" s="318"/>
      <c r="C12" s="216" t="s">
        <v>63</v>
      </c>
      <c r="D12" s="164" t="s">
        <v>31</v>
      </c>
      <c r="E12" s="72" t="s">
        <v>78</v>
      </c>
      <c r="F12" s="67">
        <v>0</v>
      </c>
      <c r="G12" s="241">
        <v>0</v>
      </c>
      <c r="H12" s="241">
        <v>0</v>
      </c>
      <c r="I12" s="240">
        <v>0</v>
      </c>
      <c r="J12" s="240">
        <v>0</v>
      </c>
      <c r="K12" s="240">
        <v>0</v>
      </c>
      <c r="L12" s="21">
        <v>0</v>
      </c>
      <c r="M12" s="22">
        <v>0</v>
      </c>
      <c r="O12" s="87"/>
      <c r="P12" s="87"/>
      <c r="Q12" s="88" t="str">
        <f t="shared" ref="Q12:W12" si="4">CHOOSE(WEEKDAY(Q13),"S","M","T","W","R","F","S")</f>
        <v>M</v>
      </c>
      <c r="R12" s="88" t="str">
        <f t="shared" si="4"/>
        <v>T</v>
      </c>
      <c r="S12" s="88" t="str">
        <f t="shared" si="4"/>
        <v>W</v>
      </c>
      <c r="T12" s="88" t="str">
        <f t="shared" si="4"/>
        <v>R</v>
      </c>
      <c r="U12" s="88" t="str">
        <f t="shared" si="4"/>
        <v>F</v>
      </c>
      <c r="V12" s="88" t="str">
        <f t="shared" si="4"/>
        <v>S</v>
      </c>
      <c r="W12" s="88" t="str">
        <f t="shared" si="4"/>
        <v>S</v>
      </c>
    </row>
    <row r="13" spans="2:23" ht="20" customHeight="1">
      <c r="B13" s="318"/>
      <c r="C13" s="219" t="s">
        <v>66</v>
      </c>
      <c r="D13" s="210" t="s">
        <v>32</v>
      </c>
      <c r="E13" s="211" t="s">
        <v>78</v>
      </c>
      <c r="F13" s="212">
        <v>1</v>
      </c>
      <c r="G13" s="240">
        <v>1</v>
      </c>
      <c r="H13" s="240">
        <v>1</v>
      </c>
      <c r="I13" s="241">
        <v>0</v>
      </c>
      <c r="J13" s="241">
        <v>0</v>
      </c>
      <c r="K13" s="241">
        <v>0</v>
      </c>
      <c r="L13" s="213">
        <v>0</v>
      </c>
      <c r="M13" s="214">
        <v>0</v>
      </c>
      <c r="O13" s="87"/>
      <c r="P13" s="327" t="s">
        <v>35</v>
      </c>
      <c r="Q13" s="329">
        <f t="shared" ref="Q13:W13" si="5">G4</f>
        <v>41015</v>
      </c>
      <c r="R13" s="314">
        <f t="shared" si="5"/>
        <v>41016</v>
      </c>
      <c r="S13" s="314">
        <f t="shared" si="5"/>
        <v>41017</v>
      </c>
      <c r="T13" s="314">
        <f t="shared" si="5"/>
        <v>41018</v>
      </c>
      <c r="U13" s="314">
        <f t="shared" si="5"/>
        <v>41019</v>
      </c>
      <c r="V13" s="314">
        <f t="shared" si="5"/>
        <v>41020</v>
      </c>
      <c r="W13" s="316">
        <f t="shared" si="5"/>
        <v>41021</v>
      </c>
    </row>
    <row r="14" spans="2:23" ht="20" customHeight="1" thickBot="1">
      <c r="B14" s="319"/>
      <c r="C14" s="218"/>
      <c r="D14" s="165"/>
      <c r="E14" s="73"/>
      <c r="F14" s="68"/>
      <c r="G14" s="242"/>
      <c r="H14" s="242"/>
      <c r="I14" s="242"/>
      <c r="J14" s="242"/>
      <c r="K14" s="242"/>
      <c r="L14" s="34"/>
      <c r="M14" s="35"/>
      <c r="O14" s="87"/>
      <c r="P14" s="328"/>
      <c r="Q14" s="330"/>
      <c r="R14" s="315"/>
      <c r="S14" s="315"/>
      <c r="T14" s="315"/>
      <c r="U14" s="315"/>
      <c r="V14" s="315"/>
      <c r="W14" s="317"/>
    </row>
    <row r="15" spans="2:23" ht="20" customHeight="1" thickTop="1">
      <c r="B15" s="320" t="s">
        <v>112</v>
      </c>
      <c r="C15" s="216" t="s">
        <v>115</v>
      </c>
      <c r="D15" s="172" t="s">
        <v>40</v>
      </c>
      <c r="E15" s="173" t="s">
        <v>89</v>
      </c>
      <c r="F15" s="174">
        <v>2</v>
      </c>
      <c r="G15" s="243">
        <v>2</v>
      </c>
      <c r="H15" s="243">
        <v>2</v>
      </c>
      <c r="I15" s="243">
        <v>2</v>
      </c>
      <c r="J15" s="243">
        <v>2</v>
      </c>
      <c r="K15" s="50">
        <v>0</v>
      </c>
      <c r="L15" s="50">
        <v>0</v>
      </c>
      <c r="M15" s="51">
        <v>0</v>
      </c>
      <c r="O15" s="89" t="s">
        <v>36</v>
      </c>
      <c r="P15" s="90">
        <f t="shared" ref="P15:W16" si="6">F5</f>
        <v>11</v>
      </c>
      <c r="Q15" s="91">
        <f t="shared" si="6"/>
        <v>8.8000000000000007</v>
      </c>
      <c r="R15" s="92">
        <f t="shared" si="6"/>
        <v>6.6000000000000005</v>
      </c>
      <c r="S15" s="92">
        <f t="shared" si="6"/>
        <v>4.4000000000000004</v>
      </c>
      <c r="T15" s="92">
        <f t="shared" si="6"/>
        <v>2.2000000000000002</v>
      </c>
      <c r="U15" s="92">
        <f t="shared" si="6"/>
        <v>0</v>
      </c>
      <c r="V15" s="92">
        <f t="shared" si="6"/>
        <v>0</v>
      </c>
      <c r="W15" s="93">
        <f t="shared" si="6"/>
        <v>0</v>
      </c>
    </row>
    <row r="16" spans="2:23" ht="20" customHeight="1" thickBot="1">
      <c r="B16" s="318"/>
      <c r="C16" s="216" t="s">
        <v>116</v>
      </c>
      <c r="D16" s="166" t="s">
        <v>40</v>
      </c>
      <c r="E16" s="74" t="s">
        <v>74</v>
      </c>
      <c r="F16" s="69">
        <v>2</v>
      </c>
      <c r="G16" s="243">
        <v>2</v>
      </c>
      <c r="H16" s="243">
        <v>2</v>
      </c>
      <c r="I16" s="243">
        <v>2</v>
      </c>
      <c r="J16" s="243">
        <v>2</v>
      </c>
      <c r="K16" s="169">
        <v>0</v>
      </c>
      <c r="L16" s="169">
        <v>0</v>
      </c>
      <c r="M16" s="170">
        <v>0</v>
      </c>
      <c r="O16" s="94" t="s">
        <v>37</v>
      </c>
      <c r="P16" s="95">
        <f t="shared" si="6"/>
        <v>11</v>
      </c>
      <c r="Q16" s="96">
        <f t="shared" si="6"/>
        <v>11</v>
      </c>
      <c r="R16" s="97">
        <f t="shared" si="6"/>
        <v>11</v>
      </c>
      <c r="S16" s="97">
        <f t="shared" si="6"/>
        <v>7</v>
      </c>
      <c r="T16" s="97">
        <f t="shared" si="6"/>
        <v>7</v>
      </c>
      <c r="U16" s="97">
        <f t="shared" si="6"/>
        <v>0</v>
      </c>
      <c r="V16" s="97">
        <f t="shared" si="6"/>
        <v>0</v>
      </c>
      <c r="W16" s="98">
        <f t="shared" si="6"/>
        <v>0</v>
      </c>
    </row>
    <row r="17" spans="2:23" ht="20" customHeight="1">
      <c r="B17" s="318"/>
      <c r="C17" s="216" t="s">
        <v>117</v>
      </c>
      <c r="D17" s="164" t="s">
        <v>39</v>
      </c>
      <c r="E17" s="72" t="s">
        <v>74</v>
      </c>
      <c r="F17" s="67">
        <v>1</v>
      </c>
      <c r="G17" s="243">
        <v>1</v>
      </c>
      <c r="H17" s="243">
        <v>1</v>
      </c>
      <c r="I17" s="243">
        <v>1</v>
      </c>
      <c r="J17" s="243">
        <v>1</v>
      </c>
      <c r="K17" s="21">
        <v>0</v>
      </c>
      <c r="L17" s="21">
        <v>0</v>
      </c>
      <c r="M17" s="22">
        <v>0</v>
      </c>
      <c r="O17" s="103" t="s">
        <v>31</v>
      </c>
      <c r="P17" s="104" t="e">
        <f>SUM(IF($D$7=$O17,F$7,0),IF($D$8=$O17,F$8,0),IF($D$9=$O17,F$9,0),IF($D$10=$O17,F$10,0),IF($D$11=$O17,F$11,0),IF($D$12=$O17,F$12,0),IF($D$13=$O17,F$13,0),IF($D$14=$O17,F$14,0),IF(#REF!=$O17,#REF!,0),IF(#REF!=$O17,#REF!,0),IF(#REF!=$O17,#REF!,0),IF(#REF!=$O17,#REF!,0),IF($D$19=$O17,F$19,0),IF($D$20=$O17,F$20,0),IF($D$21=$O17,F$21,0),IF($D$22=$O17,F$22,0),IF($D$23=$O17,F$23,0),IF($D$24=$O17,F$24,0),IF($D$25=$O17,F$25,0),IF($D$26=$O17,F$26,0),IF($D$27=$O17,F$27,0),IF($D$28=$O17,F$28,0),IF($D$29=$O17,F$29,0),IF($D$30=$O17,F$30,0))</f>
        <v>#REF!</v>
      </c>
      <c r="Q17" s="220" t="e">
        <f>SUM(IF($D$7=$O17,G$7,0),IF($D$8=$O17,G$8,0),IF($D$9=$O17,G$9,0),IF($D$10=$O17,G$10,0),IF($D$11=$O17,G$11,0),IF($D$12=$O17,G$12,0),IF($D$13=$O17,G$13,0),IF($D$14=$O17,G$14,0),IF(#REF!=$O17,#REF!,0),IF(#REF!=$O17,#REF!,0),IF(#REF!=$O17,#REF!,0),IF(#REF!=$O17,#REF!,0),IF($D$19=$O17,G$19,0),IF($D$20=$O17,G$20,0),IF($D$21=$O17,G$21,0),IF($D$22=$O17,G$22,0),IF($D$23=$O17,G$23,0),IF($D$24=$O17,G$24,0),IF($D$25=$O17,G$25,0),IF($D$26=$O17,G$26,0),IF($D$27=$O17,G$27,0),IF($D$28=$O17,G$28,0),IF($D$29=$O17,G$29,0),IF($D$30=$O17,G$30,0))</f>
        <v>#REF!</v>
      </c>
      <c r="R17" s="221" t="e">
        <f>SUM(IF($D$7=$O17,H$7,0),IF($D$8=$O17,H$8,0),IF($D$9=$O17,H$9,0),IF($D$10=$O17,H$10,0),IF($D$11=$O17,H$11,0),IF($D$12=$O17,H$12,0),IF($D$13=$O17,H$13,0),IF($D$14=$O17,H$14,0),IF(#REF!=$O17,#REF!,0),IF(#REF!=$O17,#REF!,0),IF(#REF!=$O17,#REF!,0),IF(#REF!=$O17,#REF!,0),IF($D$19=$O17,H$19,0),IF($D$20=$O17,H$20,0),IF($D$21=$O17,H$21,0),IF($D$22=$O17,H$22,0),IF($D$23=$O17,H$23,0),IF($D$24=$O17,H$24,0),IF($D$25=$O17,H$25,0),IF($D$26=$O17,H$26,0),IF($D$27=$O17,H$27,0),IF($D$28=$O17,H$28,0),IF($D$29=$O17,H$29,0),IF($D$30=$O17,H$30,0))</f>
        <v>#REF!</v>
      </c>
      <c r="S17" s="221" t="e">
        <f>SUM(IF($D$7=$O17,I$7,0),IF($D$8=$O17,I$8,0),IF($D$9=$O17,I$9,0),IF($D$10=$O17,I$10,0),IF($D$11=$O17,I$11,0),IF($D$12=$O17,I$12,0),IF($D$13=$O17,I$13,0),IF($D$14=$O17,I$14,0),IF(#REF!=$O17,#REF!,0),IF(#REF!=$O17,#REF!,0),IF(#REF!=$O17,#REF!,0),IF(#REF!=$O17,#REF!,0),IF($D$19=$O17,I$19,0),IF($D$20=$O17,I$20,0),IF($D$21=$O17,I$21,0),IF($D$22=$O17,I$22,0),IF($D$23=$O17,I$23,0),IF($D$24=$O17,I$24,0),IF($D$25=$O17,I$25,0),IF($D$26=$O17,I$26,0),IF($D$27=$O17,I$27,0),IF($D$28=$O17,I$28,0),IF($D$29=$O17,I$29,0),IF($D$30=$O17,I$30,0))</f>
        <v>#REF!</v>
      </c>
      <c r="T17" s="221" t="e">
        <f>SUM(IF($D$7=$O17,J$7,0),IF($D$8=$O17,J$8,0),IF($D$9=$O17,J$9,0),IF($D$10=$O17,J$10,0),IF($D$11=$O17,J$11,0),IF($D$12=$O17,J$12,0),IF($D$13=$O17,J$13,0),IF($D$14=$O17,J$14,0),IF(#REF!=$O17,#REF!,0),IF(#REF!=$O17,#REF!,0),IF(#REF!=$O17,#REF!,0),IF(#REF!=$O17,#REF!,0),IF($D$19=$O17,J$19,0),IF($D$20=$O17,J$20,0),IF($D$21=$O17,J$21,0),IF($D$22=$O17,J$22,0),IF($D$23=$O17,J$23,0),IF($D$24=$O17,J$24,0),IF($D$25=$O17,J$25,0),IF($D$26=$O17,J$26,0),IF($D$27=$O17,J$27,0),IF($D$28=$O17,J$28,0),IF($D$29=$O17,J$29,0),IF($D$30=$O17,J$30,0))</f>
        <v>#REF!</v>
      </c>
      <c r="U17" s="221" t="e">
        <f>SUM(IF($D$7=$O17,K$7,0),IF($D$8=$O17,K$8,0),IF($D$9=$O17,K$9,0),IF($D$10=$O17,K$10,0),IF($D$11=$O17,K$11,0),IF($D$12=$O17,K$12,0),IF($D$13=$O17,K$13,0),IF($D$14=$O17,K$14,0),IF(#REF!=$O17,#REF!,0),IF(#REF!=$O17,#REF!,0),IF(#REF!=$O17,#REF!,0),IF(#REF!=$O17,#REF!,0),IF($D$19=$O17,K$19,0),IF($D$20=$O17,K$20,0),IF($D$21=$O17,K$21,0),IF($D$22=$O17,K$22,0),IF($D$23=$O17,K$23,0),IF($D$24=$O17,K$24,0),IF($D$25=$O17,K$25,0),IF($D$26=$O17,K$26,0),IF($D$27=$O17,K$27,0),IF($D$28=$O17,K$28,0),IF($D$29=$O17,K$29,0),IF($D$30=$O17,K$30,0))</f>
        <v>#REF!</v>
      </c>
      <c r="V17" s="221" t="e">
        <f>SUM(IF($D$7=$O17,L$7,0),IF($D$8=$O17,L$8,0),IF($D$9=$O17,L$9,0),IF($D$10=$O17,L$10,0),IF($D$11=$O17,L$11,0),IF($D$12=$O17,L$12,0),IF($D$13=$O17,L$13,0),IF($D$14=$O17,L$14,0),IF(#REF!=$O17,#REF!,0),IF(#REF!=$O17,#REF!,0),IF(#REF!=$O17,#REF!,0),IF(#REF!=$O17,#REF!,0),IF($D$19=$O17,L$19,0),IF($D$20=$O17,L$20,0),IF($D$21=$O17,L$21,0),IF($D$22=$O17,L$22,0),IF($D$23=$O17,L$23,0),IF($D$24=$O17,L$24,0),IF($D$25=$O17,L$25,0),IF($D$26=$O17,L$26,0),IF($D$27=$O17,L$27,0),IF($D$28=$O17,L$28,0),IF($D$29=$O17,L$29,0),IF($D$30=$O17,L$30,0))</f>
        <v>#REF!</v>
      </c>
      <c r="W17" s="222" t="e">
        <f>SUM(IF($D$7=$O17,M$7,0),IF($D$8=$O17,M$8,0),IF($D$9=$O17,M$9,0),IF($D$10=$O17,M$10,0),IF($D$11=$O17,M$11,0),IF($D$12=$O17,M$12,0),IF($D$13=$O17,M$13,0),IF($D$14=$O17,M$14,0),IF(#REF!=$O17,#REF!,0),IF(#REF!=$O17,#REF!,0),IF(#REF!=$O17,#REF!,0),IF(#REF!=$O17,#REF!,0),IF($D$19=$O17,M$19,0),IF($D$20=$O17,M$20,0),IF($D$21=$O17,M$21,0),IF($D$22=$O17,M$22,0),IF($D$23=$O17,M$23,0),IF($D$24=$O17,M$24,0),IF($D$25=$O17,M$25,0),IF($D$26=$O17,M$26,0),IF($D$27=$O17,M$27,0),IF($D$28=$O17,M$28,0),IF($D$29=$O17,M$29,0),IF($D$30=$O17,M$30,0))</f>
        <v>#REF!</v>
      </c>
    </row>
    <row r="18" spans="2:23" ht="20" customHeight="1" thickBot="1">
      <c r="B18" s="319"/>
      <c r="C18" s="84"/>
      <c r="D18" s="165"/>
      <c r="E18" s="73"/>
      <c r="F18" s="68"/>
      <c r="G18" s="33"/>
      <c r="H18" s="34"/>
      <c r="I18" s="34"/>
      <c r="J18" s="34"/>
      <c r="K18" s="34"/>
      <c r="L18" s="34"/>
      <c r="M18" s="35"/>
      <c r="O18" s="99" t="s">
        <v>32</v>
      </c>
      <c r="P18" s="100" t="e">
        <f>SUM(IF($D$7=$O18,F$7,0),IF($D$8=$O18,F$8,0),IF($D$9=$O18,F$9,0),IF($D$10=$O18,F$10,0),IF($D$11=$O18,F$11,0),IF($D$12=$O18,F$12,0),IF($D$13=$O18,F$13,0),IF($D$14=$O18,F$14,0),IF(#REF!=$O18,#REF!,0),IF(#REF!=$O18,#REF!,0),IF(#REF!=$O18,#REF!,0),IF(#REF!=$O18,#REF!,0),IF($D$19=$O18,F$19,0),IF($D$20=$O18,F$20,0),IF($D$21=$O18,F$21,0),IF($D$22=$O18,F$22,0),IF($D$23=$O18,F$23,0),IF($D$24=$O18,F$24,0),IF($D$25=$O18,F$25,0),IF($D$26=$O18,F$26,0),IF($D$27=$O18,F$27,0),IF($D$28=$O18,F$28,0),IF($D$29=$O18,F$29,0),IF($D$30=$O18,F$30,0))</f>
        <v>#REF!</v>
      </c>
      <c r="Q18" s="223" t="e">
        <f>SUM(IF($D$7=$O18,G$7,0),IF($D$8=$O18,G$8,0),IF($D$9=$O18,G$9,0),IF($D$10=$O18,G$10,0),IF($D$11=$O18,G$11,0),IF($D$12=$O18,G$12,0),IF($D$13=$O18,G$13,0),IF($D$14=$O18,G$14,0),IF(#REF!=$O18,#REF!,0),IF(#REF!=$O18,#REF!,0),IF(#REF!=$O18,#REF!,0),IF(#REF!=$O18,#REF!,0),IF($D$19=$O18,G$19,0),IF($D$20=$O18,G$20,0),IF($D$21=$O18,G$21,0),IF($D$22=$O18,G$22,0),IF($D$23=$O18,G$23,0),IF($D$24=$O18,G$24,0),IF($D$25=$O18,G$25,0),IF($D$26=$O18,G$26,0),IF($D$27=$O18,G$27,0),IF($D$28=$O18,G$28,0),IF($D$29=$O18,G$29,0),IF($D$30=$O18,G$30,0))</f>
        <v>#REF!</v>
      </c>
      <c r="R18" s="224" t="e">
        <f>SUM(IF($D$7=$O18,H$7,0),IF($D$8=$O18,H$8,0),IF($D$9=$O18,H$9,0),IF($D$10=$O18,H$10,0),IF($D$11=$O18,H$11,0),IF($D$12=$O18,H$12,0),IF($D$13=$O18,H$13,0),IF($D$14=$O18,H$14,0),IF(#REF!=$O18,#REF!,0),IF(#REF!=$O18,#REF!,0),IF(#REF!=$O18,#REF!,0),IF(#REF!=$O18,#REF!,0),IF($D$19=$O18,H$19,0),IF($D$20=$O18,H$20,0),IF($D$21=$O18,H$21,0),IF($D$22=$O18,H$22,0),IF($D$23=$O18,H$23,0),IF($D$24=$O18,H$24,0),IF($D$25=$O18,H$25,0),IF($D$26=$O18,H$26,0),IF($D$27=$O18,H$27,0),IF($D$28=$O18,H$28,0),IF($D$29=$O18,H$29,0),IF($D$30=$O18,H$30,0))</f>
        <v>#REF!</v>
      </c>
      <c r="S18" s="224" t="e">
        <f>SUM(IF($D$7=$O18,I$7,0),IF($D$8=$O18,I$8,0),IF($D$9=$O18,I$9,0),IF($D$10=$O18,I$10,0),IF($D$11=$O18,I$11,0),IF($D$12=$O18,I$12,0),IF($D$13=$O18,I$13,0),IF($D$14=$O18,I$14,0),IF(#REF!=$O18,#REF!,0),IF(#REF!=$O18,#REF!,0),IF(#REF!=$O18,#REF!,0),IF(#REF!=$O18,#REF!,0),IF($D$19=$O18,I$19,0),IF($D$20=$O18,I$20,0),IF($D$21=$O18,I$21,0),IF($D$22=$O18,I$22,0),IF($D$23=$O18,I$23,0),IF($D$24=$O18,I$24,0),IF($D$25=$O18,I$25,0),IF($D$26=$O18,I$26,0),IF($D$27=$O18,I$27,0),IF($D$28=$O18,I$28,0),IF($D$29=$O18,I$29,0),IF($D$30=$O18,I$30,0))</f>
        <v>#REF!</v>
      </c>
      <c r="T18" s="224" t="e">
        <f>SUM(IF($D$7=$O18,J$7,0),IF($D$8=$O18,J$8,0),IF($D$9=$O18,J$9,0),IF($D$10=$O18,J$10,0),IF($D$11=$O18,J$11,0),IF($D$12=$O18,J$12,0),IF($D$13=$O18,J$13,0),IF($D$14=$O18,J$14,0),IF(#REF!=$O18,#REF!,0),IF(#REF!=$O18,#REF!,0),IF(#REF!=$O18,#REF!,0),IF(#REF!=$O18,#REF!,0),IF($D$19=$O18,J$19,0),IF($D$20=$O18,J$20,0),IF($D$21=$O18,J$21,0),IF($D$22=$O18,J$22,0),IF($D$23=$O18,J$23,0),IF($D$24=$O18,J$24,0),IF($D$25=$O18,J$25,0),IF($D$26=$O18,J$26,0),IF($D$27=$O18,J$27,0),IF($D$28=$O18,J$28,0),IF($D$29=$O18,J$29,0),IF($D$30=$O18,J$30,0))</f>
        <v>#REF!</v>
      </c>
      <c r="U18" s="224" t="e">
        <f>SUM(IF($D$7=$O18,K$7,0),IF($D$8=$O18,K$8,0),IF($D$9=$O18,K$9,0),IF($D$10=$O18,K$10,0),IF($D$11=$O18,K$11,0),IF($D$12=$O18,K$12,0),IF($D$13=$O18,K$13,0),IF($D$14=$O18,K$14,0),IF(#REF!=$O18,#REF!,0),IF(#REF!=$O18,#REF!,0),IF(#REF!=$O18,#REF!,0),IF(#REF!=$O18,#REF!,0),IF($D$19=$O18,K$19,0),IF($D$20=$O18,K$20,0),IF($D$21=$O18,K$21,0),IF($D$22=$O18,K$22,0),IF($D$23=$O18,K$23,0),IF($D$24=$O18,K$24,0),IF($D$25=$O18,K$25,0),IF($D$26=$O18,K$26,0),IF($D$27=$O18,K$27,0),IF($D$28=$O18,K$28,0),IF($D$29=$O18,K$29,0),IF($D$30=$O18,K$30,0))</f>
        <v>#REF!</v>
      </c>
      <c r="V18" s="224" t="e">
        <f>SUM(IF($D$7=$O18,L$7,0),IF($D$8=$O18,L$8,0),IF($D$9=$O18,L$9,0),IF($D$10=$O18,L$10,0),IF($D$11=$O18,L$11,0),IF($D$12=$O18,L$12,0),IF($D$13=$O18,L$13,0),IF($D$14=$O18,L$14,0),IF(#REF!=$O18,#REF!,0),IF(#REF!=$O18,#REF!,0),IF(#REF!=$O18,#REF!,0),IF(#REF!=$O18,#REF!,0),IF($D$19=$O18,L$19,0),IF($D$20=$O18,L$20,0),IF($D$21=$O18,L$21,0),IF($D$22=$O18,L$22,0),IF($D$23=$O18,L$23,0),IF($D$24=$O18,L$24,0),IF($D$25=$O18,L$25,0),IF($D$26=$O18,L$26,0),IF($D$27=$O18,L$27,0),IF($D$28=$O18,L$28,0),IF($D$29=$O18,L$29,0),IF($D$30=$O18,L$30,0))</f>
        <v>#REF!</v>
      </c>
      <c r="W18" s="225" t="e">
        <f>SUM(IF($D$7=$O18,M$7,0),IF($D$8=$O18,M$8,0),IF($D$9=$O18,M$9,0),IF($D$10=$O18,M$10,0),IF($D$11=$O18,M$11,0),IF($D$12=$O18,M$12,0),IF($D$13=$O18,M$13,0),IF($D$14=$O18,M$14,0),IF(#REF!=$O18,#REF!,0),IF(#REF!=$O18,#REF!,0),IF(#REF!=$O18,#REF!,0),IF(#REF!=$O18,#REF!,0),IF($D$19=$O18,M$19,0),IF($D$20=$O18,M$20,0),IF($D$21=$O18,M$21,0),IF($D$22=$O18,M$22,0),IF($D$23=$O18,M$23,0),IF($D$24=$O18,M$24,0),IF($D$25=$O18,M$25,0),IF($D$26=$O18,M$26,0),IF($D$27=$O18,M$27,0),IF($D$28=$O18,M$28,0),IF($D$29=$O18,M$29,0),IF($D$30=$O18,M$30,0))</f>
        <v>#REF!</v>
      </c>
    </row>
    <row r="19" spans="2:23" ht="20" customHeight="1" thickTop="1">
      <c r="B19" s="238"/>
      <c r="C19" s="83"/>
      <c r="D19" s="164"/>
      <c r="E19" s="72"/>
      <c r="F19" s="67"/>
      <c r="G19" s="248"/>
      <c r="H19" s="240"/>
      <c r="I19" s="240"/>
      <c r="J19" s="240"/>
      <c r="K19" s="240"/>
      <c r="L19" s="21"/>
      <c r="M19" s="22"/>
      <c r="O19" s="101" t="s">
        <v>33</v>
      </c>
      <c r="P19" s="102" t="e">
        <f>SUM(IF($D$7=$O19,F$7,0),IF($D$8=$O19,F$8,0),IF($D$9=$O19,F$9,0),IF($D$10=$O19,F$10,0),IF($D$11=$O19,F$11,0),IF($D$12=$O19,F$12,0),IF($D$13=$O19,F$13,0),IF($D$14=$O19,F$14,0),IF(#REF!=$O19,#REF!,0),IF(#REF!=$O19,#REF!,0),IF(#REF!=$O19,#REF!,0),IF(#REF!=$O19,#REF!,0),IF($D$19=$O19,F$19,0),IF($D$20=$O19,F$20,0),IF($D$21=$O19,F$21,0),IF($D$22=$O19,F$22,0),IF($D$23=$O19,F$23,0),IF($D$24=$O19,F$24,0),IF($D$25=$O19,F$25,0),IF($D$26=$O19,F$26,0),IF($D$27=$O19,F$27,0),IF($D$28=$O19,F$28,0),IF($D$29=$O19,F$29,0),IF($D$30=$O19,F$30,0))</f>
        <v>#REF!</v>
      </c>
      <c r="Q19" s="226" t="e">
        <f>SUM(IF($D$7=$O19,G$7,0),IF($D$8=$O19,G$8,0),IF($D$9=$O19,G$9,0),IF($D$10=$O19,G$10,0),IF($D$11=$O19,G$11,0),IF($D$12=$O19,G$12,0),IF($D$13=$O19,G$13,0),IF($D$14=$O19,G$14,0),IF(#REF!=$O19,#REF!,0),IF(#REF!=$O19,#REF!,0),IF(#REF!=$O19,#REF!,0),IF(#REF!=$O19,#REF!,0),IF($D$19=$O19,G$19,0),IF($D$20=$O19,G$20,0),IF($D$21=$O19,G$21,0),IF($D$22=$O19,G$22,0),IF($D$23=$O19,G$23,0),IF($D$24=$O19,G$24,0),IF($D$25=$O19,G$25,0),IF($D$26=$O19,G$26,0),IF($D$27=$O19,G$27,0),IF($D$28=$O19,G$28,0),IF($D$29=$O19,G$29,0),IF($D$30=$O19,G$30,0))</f>
        <v>#REF!</v>
      </c>
      <c r="R19" s="227" t="e">
        <f>SUM(IF($D$7=$O19,H$7,0),IF($D$8=$O19,H$8,0),IF($D$9=$O19,H$9,0),IF($D$10=$O19,H$10,0),IF($D$11=$O19,H$11,0),IF($D$12=$O19,H$12,0),IF($D$13=$O19,H$13,0),IF($D$14=$O19,H$14,0),IF(#REF!=$O19,#REF!,0),IF(#REF!=$O19,#REF!,0),IF(#REF!=$O19,#REF!,0),IF(#REF!=$O19,#REF!,0),IF($D$19=$O19,H$19,0),IF($D$20=$O19,H$20,0),IF($D$21=$O19,H$21,0),IF($D$22=$O19,H$22,0),IF($D$23=$O19,H$23,0),IF($D$24=$O19,H$24,0),IF($D$25=$O19,H$25,0),IF($D$26=$O19,H$26,0),IF($D$27=$O19,H$27,0),IF($D$28=$O19,H$28,0),IF($D$29=$O19,H$29,0),IF($D$30=$O19,H$30,0))</f>
        <v>#REF!</v>
      </c>
      <c r="S19" s="227" t="e">
        <f>SUM(IF($D$7=$O19,I$7,0),IF($D$8=$O19,I$8,0),IF($D$9=$O19,I$9,0),IF($D$10=$O19,I$10,0),IF($D$11=$O19,I$11,0),IF($D$12=$O19,I$12,0),IF($D$13=$O19,I$13,0),IF($D$14=$O19,I$14,0),IF(#REF!=$O19,#REF!,0),IF(#REF!=$O19,#REF!,0),IF(#REF!=$O19,#REF!,0),IF(#REF!=$O19,#REF!,0),IF($D$19=$O19,I$19,0),IF($D$20=$O19,I$20,0),IF($D$21=$O19,I$21,0),IF($D$22=$O19,I$22,0),IF($D$23=$O19,I$23,0),IF($D$24=$O19,I$24,0),IF($D$25=$O19,I$25,0),IF($D$26=$O19,I$26,0),IF($D$27=$O19,I$27,0),IF($D$28=$O19,I$28,0),IF($D$29=$O19,I$29,0),IF($D$30=$O19,I$30,0))</f>
        <v>#REF!</v>
      </c>
      <c r="T19" s="227" t="e">
        <f>SUM(IF($D$7=$O19,J$7,0),IF($D$8=$O19,J$8,0),IF($D$9=$O19,J$9,0),IF($D$10=$O19,J$10,0),IF($D$11=$O19,J$11,0),IF($D$12=$O19,J$12,0),IF($D$13=$O19,J$13,0),IF($D$14=$O19,J$14,0),IF(#REF!=$O19,#REF!,0),IF(#REF!=$O19,#REF!,0),IF(#REF!=$O19,#REF!,0),IF(#REF!=$O19,#REF!,0),IF($D$19=$O19,J$19,0),IF($D$20=$O19,J$20,0),IF($D$21=$O19,J$21,0),IF($D$22=$O19,J$22,0),IF($D$23=$O19,J$23,0),IF($D$24=$O19,J$24,0),IF($D$25=$O19,J$25,0),IF($D$26=$O19,J$26,0),IF($D$27=$O19,J$27,0),IF($D$28=$O19,J$28,0),IF($D$29=$O19,J$29,0),IF($D$30=$O19,J$30,0))</f>
        <v>#REF!</v>
      </c>
      <c r="U19" s="227" t="e">
        <f>SUM(IF($D$7=$O19,K$7,0),IF($D$8=$O19,K$8,0),IF($D$9=$O19,K$9,0),IF($D$10=$O19,K$10,0),IF($D$11=$O19,K$11,0),IF($D$12=$O19,K$12,0),IF($D$13=$O19,K$13,0),IF($D$14=$O19,K$14,0),IF(#REF!=$O19,#REF!,0),IF(#REF!=$O19,#REF!,0),IF(#REF!=$O19,#REF!,0),IF(#REF!=$O19,#REF!,0),IF($D$19=$O19,K$19,0),IF($D$20=$O19,K$20,0),IF($D$21=$O19,K$21,0),IF($D$22=$O19,K$22,0),IF($D$23=$O19,K$23,0),IF($D$24=$O19,K$24,0),IF($D$25=$O19,K$25,0),IF($D$26=$O19,K$26,0),IF($D$27=$O19,K$27,0),IF($D$28=$O19,K$28,0),IF($D$29=$O19,K$29,0),IF($D$30=$O19,K$30,0))</f>
        <v>#REF!</v>
      </c>
      <c r="V19" s="227" t="e">
        <f>SUM(IF($D$7=$O19,L$7,0),IF($D$8=$O19,L$8,0),IF($D$9=$O19,L$9,0),IF($D$10=$O19,L$10,0),IF($D$11=$O19,L$11,0),IF($D$12=$O19,L$12,0),IF($D$13=$O19,L$13,0),IF($D$14=$O19,L$14,0),IF(#REF!=$O19,#REF!,0),IF(#REF!=$O19,#REF!,0),IF(#REF!=$O19,#REF!,0),IF(#REF!=$O19,#REF!,0),IF($D$19=$O19,L$19,0),IF($D$20=$O19,L$20,0),IF($D$21=$O19,L$21,0),IF($D$22=$O19,L$22,0),IF($D$23=$O19,L$23,0),IF($D$24=$O19,L$24,0),IF($D$25=$O19,L$25,0),IF($D$26=$O19,L$26,0),IF($D$27=$O19,L$27,0),IF($D$28=$O19,L$28,0),IF($D$29=$O19,L$29,0),IF($D$30=$O19,L$30,0))</f>
        <v>#REF!</v>
      </c>
      <c r="W19" s="228" t="e">
        <f>SUM(IF($D$7=$O19,M$7,0),IF($D$8=$O19,M$8,0),IF($D$9=$O19,M$9,0),IF($D$10=$O19,M$10,0),IF($D$11=$O19,M$11,0),IF($D$12=$O19,M$12,0),IF($D$13=$O19,M$13,0),IF($D$14=$O19,M$14,0),IF(#REF!=$O19,#REF!,0),IF(#REF!=$O19,#REF!,0),IF(#REF!=$O19,#REF!,0),IF(#REF!=$O19,#REF!,0),IF($D$19=$O19,M$19,0),IF($D$20=$O19,M$20,0),IF($D$21=$O19,M$21,0),IF($D$22=$O19,M$22,0),IF($D$23=$O19,M$23,0),IF($D$24=$O19,M$24,0),IF($D$25=$O19,M$25,0),IF($D$26=$O19,M$26,0),IF($D$27=$O19,M$27,0),IF($D$28=$O19,M$28,0),IF($D$29=$O19,M$29,0),IF($D$30=$O19,M$30,0))</f>
        <v>#REF!</v>
      </c>
    </row>
    <row r="20" spans="2:23" ht="20" customHeight="1">
      <c r="B20" s="238"/>
      <c r="C20" s="83"/>
      <c r="D20" s="164"/>
      <c r="E20" s="72"/>
      <c r="F20" s="67"/>
      <c r="G20" s="248"/>
      <c r="H20" s="240"/>
      <c r="I20" s="240"/>
      <c r="J20" s="240"/>
      <c r="K20" s="240"/>
      <c r="L20" s="21"/>
      <c r="M20" s="22"/>
      <c r="O20" s="114" t="s">
        <v>40</v>
      </c>
      <c r="P20" s="115" t="e">
        <f>SUM(IF($D$7=$O20,F$7,0),IF($D$8=$O20,F$8,0),IF($D$9=$O20,F$9,0),IF($D$10=$O20,F$10,0),IF($D$11=$O20,F$11,0),IF($D$12=$O20,F$12,0),IF($D$13=$O20,F$13,0),IF($D$14=$O20,F$14,0),IF(#REF!=$O20,#REF!,0),IF(#REF!=$O20,#REF!,0),IF(#REF!=$O20,#REF!,0),IF(#REF!=$O20,#REF!,0),IF($D$19=$O20,F$19,0),IF($D$20=$O20,F$20,0),IF($D$21=$O20,F$21,0),IF($D$22=$O20,F$22,0),IF($D$23=$O20,F$23,0),IF($D$24=$O20,F$24,0),IF($D$25=$O20,F$25,0),IF($D$26=$O20,F$26,0),IF($D$27=$O20,F$27,0),IF($D$28=$O20,F$28,0),IF($D$29=$O20,F$29,0),IF($D$30=$O20,F$30,0))</f>
        <v>#REF!</v>
      </c>
      <c r="Q20" s="229" t="e">
        <f>SUM(IF($D$7=$O20,G$7,0),IF($D$8=$O20,G$8,0),IF($D$9=$O20,G$9,0),IF($D$10=$O20,G$10,0),IF($D$11=$O20,G$11,0),IF($D$12=$O20,G$12,0),IF($D$13=$O20,G$13,0),IF($D$14=$O20,G$14,0),IF(#REF!=$O20,#REF!,0),IF(#REF!=$O20,#REF!,0),IF(#REF!=$O20,#REF!,0),IF(#REF!=$O20,#REF!,0),IF($D$19=$O20,G$19,0),IF($D$20=$O20,G$20,0),IF($D$21=$O20,G$21,0),IF($D$22=$O20,G$22,0),IF($D$23=$O20,G$23,0),IF($D$24=$O20,G$24,0),IF($D$25=$O20,G$25,0),IF($D$26=$O20,G$26,0),IF($D$27=$O20,G$27,0),IF($D$28=$O20,G$28,0),IF($D$29=$O20,G$29,0),IF($D$30=$O20,G$30,0))</f>
        <v>#REF!</v>
      </c>
      <c r="R20" s="230" t="e">
        <f>SUM(IF($D$7=$O20,H$7,0),IF($D$8=$O20,H$8,0),IF($D$9=$O20,H$9,0),IF($D$10=$O20,H$10,0),IF($D$11=$O20,H$11,0),IF($D$12=$O20,H$12,0),IF($D$13=$O20,H$13,0),IF($D$14=$O20,H$14,0),IF(#REF!=$O20,#REF!,0),IF(#REF!=$O20,#REF!,0),IF(#REF!=$O20,#REF!,0),IF(#REF!=$O20,#REF!,0),IF($D$19=$O20,H$19,0),IF($D$20=$O20,H$20,0),IF($D$21=$O20,H$21,0),IF($D$22=$O20,H$22,0),IF($D$23=$O20,H$23,0),IF($D$24=$O20,H$24,0),IF($D$25=$O20,H$25,0),IF($D$26=$O20,H$26,0),IF($D$27=$O20,H$27,0),IF($D$28=$O20,H$28,0),IF($D$29=$O20,H$29,0),IF($D$30=$O20,H$30,0))</f>
        <v>#REF!</v>
      </c>
      <c r="S20" s="230" t="e">
        <f>SUM(IF($D$7=$O20,I$7,0),IF($D$8=$O20,I$8,0),IF($D$9=$O20,I$9,0),IF($D$10=$O20,I$10,0),IF($D$11=$O20,I$11,0),IF($D$12=$O20,I$12,0),IF($D$13=$O20,I$13,0),IF($D$14=$O20,I$14,0),IF(#REF!=$O20,#REF!,0),IF(#REF!=$O20,#REF!,0),IF(#REF!=$O20,#REF!,0),IF(#REF!=$O20,#REF!,0),IF($D$19=$O20,I$19,0),IF($D$20=$O20,I$20,0),IF($D$21=$O20,I$21,0),IF($D$22=$O20,I$22,0),IF($D$23=$O20,I$23,0),IF($D$24=$O20,I$24,0),IF($D$25=$O20,I$25,0),IF($D$26=$O20,I$26,0),IF($D$27=$O20,I$27,0),IF($D$28=$O20,I$28,0),IF($D$29=$O20,I$29,0),IF($D$30=$O20,I$30,0))</f>
        <v>#REF!</v>
      </c>
      <c r="T20" s="230" t="e">
        <f>SUM(IF($D$7=$O20,J$7,0),IF($D$8=$O20,J$8,0),IF($D$9=$O20,J$9,0),IF($D$10=$O20,J$10,0),IF($D$11=$O20,J$11,0),IF($D$12=$O20,J$12,0),IF($D$13=$O20,J$13,0),IF($D$14=$O20,J$14,0),IF(#REF!=$O20,#REF!,0),IF(#REF!=$O20,#REF!,0),IF(#REF!=$O20,#REF!,0),IF(#REF!=$O20,#REF!,0),IF($D$19=$O20,J$19,0),IF($D$20=$O20,J$20,0),IF($D$21=$O20,J$21,0),IF($D$22=$O20,J$22,0),IF($D$23=$O20,J$23,0),IF($D$24=$O20,J$24,0),IF($D$25=$O20,J$25,0),IF($D$26=$O20,J$26,0),IF($D$27=$O20,J$27,0),IF($D$28=$O20,J$28,0),IF($D$29=$O20,J$29,0),IF($D$30=$O20,J$30,0))</f>
        <v>#REF!</v>
      </c>
      <c r="U20" s="230" t="e">
        <f>SUM(IF($D$7=$O20,K$7,0),IF($D$8=$O20,K$8,0),IF($D$9=$O20,K$9,0),IF($D$10=$O20,K$10,0),IF($D$11=$O20,K$11,0),IF($D$12=$O20,K$12,0),IF($D$13=$O20,K$13,0),IF($D$14=$O20,K$14,0),IF(#REF!=$O20,#REF!,0),IF(#REF!=$O20,#REF!,0),IF(#REF!=$O20,#REF!,0),IF(#REF!=$O20,#REF!,0),IF($D$19=$O20,K$19,0),IF($D$20=$O20,K$20,0),IF($D$21=$O20,K$21,0),IF($D$22=$O20,K$22,0),IF($D$23=$O20,K$23,0),IF($D$24=$O20,K$24,0),IF($D$25=$O20,K$25,0),IF($D$26=$O20,K$26,0),IF($D$27=$O20,K$27,0),IF($D$28=$O20,K$28,0),IF($D$29=$O20,K$29,0),IF($D$30=$O20,K$30,0))</f>
        <v>#REF!</v>
      </c>
      <c r="V20" s="230" t="e">
        <f>SUM(IF($D$7=$O20,L$7,0),IF($D$8=$O20,L$8,0),IF($D$9=$O20,L$9,0),IF($D$10=$O20,L$10,0),IF($D$11=$O20,L$11,0),IF($D$12=$O20,L$12,0),IF($D$13=$O20,L$13,0),IF($D$14=$O20,L$14,0),IF(#REF!=$O20,#REF!,0),IF(#REF!=$O20,#REF!,0),IF(#REF!=$O20,#REF!,0),IF(#REF!=$O20,#REF!,0),IF($D$19=$O20,L$19,0),IF($D$20=$O20,L$20,0),IF($D$21=$O20,L$21,0),IF($D$22=$O20,L$22,0),IF($D$23=$O20,L$23,0),IF($D$24=$O20,L$24,0),IF($D$25=$O20,L$25,0),IF($D$26=$O20,L$26,0),IF($D$27=$O20,L$27,0),IF($D$28=$O20,L$28,0),IF($D$29=$O20,L$29,0),IF($D$30=$O20,L$30,0))</f>
        <v>#REF!</v>
      </c>
      <c r="W20" s="231" t="e">
        <f>SUM(IF($D$7=$O20,M$7,0),IF($D$8=$O20,M$8,0),IF($D$9=$O20,M$9,0),IF($D$10=$O20,M$10,0),IF($D$11=$O20,M$11,0),IF($D$12=$O20,M$12,0),IF($D$13=$O20,M$13,0),IF($D$14=$O20,M$14,0),IF(#REF!=$O20,#REF!,0),IF(#REF!=$O20,#REF!,0),IF(#REF!=$O20,#REF!,0),IF(#REF!=$O20,#REF!,0),IF($D$19=$O20,M$19,0),IF($D$20=$O20,M$20,0),IF($D$21=$O20,M$21,0),IF($D$22=$O20,M$22,0),IF($D$23=$O20,M$23,0),IF($D$24=$O20,M$24,0),IF($D$25=$O20,M$25,0),IF($D$26=$O20,M$26,0),IF($D$27=$O20,M$27,0),IF($D$28=$O20,M$28,0),IF($D$29=$O20,M$29,0),IF($D$30=$O20,M$30,0))</f>
        <v>#REF!</v>
      </c>
    </row>
    <row r="21" spans="2:23" ht="20" customHeight="1">
      <c r="B21" s="238"/>
      <c r="C21" s="83"/>
      <c r="D21" s="164"/>
      <c r="E21" s="72"/>
      <c r="F21" s="67"/>
      <c r="G21" s="248"/>
      <c r="H21" s="240"/>
      <c r="I21" s="240"/>
      <c r="J21" s="240"/>
      <c r="K21" s="240"/>
      <c r="L21" s="21"/>
      <c r="M21" s="22"/>
      <c r="O21" s="121" t="s">
        <v>34</v>
      </c>
      <c r="P21" s="122" t="e">
        <f>SUM(IF($D$7=$O21,F$7,0),IF($D$8=$O21,F$8,0),IF($D$9=$O21,F$9,0),IF($D$10=$O21,F$10,0),IF($D$11=$O21,F$11,0),IF($D$12=$O21,F$12,0),IF($D$13=$O21,F$13,0),IF($D$14=$O21,F$14,0),IF(#REF!=$O21,#REF!,0),IF(#REF!=$O21,#REF!,0),IF(#REF!=$O21,#REF!,0),IF(#REF!=$O21,#REF!,0),IF($D$19=$O21,F$19,0),IF($D$20=$O21,F$20,0),IF($D$21=$O21,F$21,0),IF($D$22=$O21,F$22,0),IF($D$23=$O21,F$23,0),IF($D$24=$O21,F$24,0),IF($D$25=$O21,F$25,0),IF($D$26=$O21,F$26,0),IF($D$27=$O21,F$27,0),IF($D$28=$O21,F$28,0),IF($D$29=$O21,F$29,0),IF($D$30=$O21,F$30,0))</f>
        <v>#REF!</v>
      </c>
      <c r="Q21" s="232" t="e">
        <f>SUM(IF($D$7=$O21,G$7,0),IF($D$8=$O21,G$8,0),IF($D$9=$O21,G$9,0),IF($D$10=$O21,G$10,0),IF($D$11=$O21,G$11,0),IF($D$12=$O21,G$12,0),IF($D$13=$O21,G$13,0),IF($D$14=$O21,G$14,0),IF(#REF!=$O21,#REF!,0),IF(#REF!=$O21,#REF!,0),IF(#REF!=$O21,#REF!,0),IF(#REF!=$O21,#REF!,0),IF($D$19=$O21,G$19,0),IF($D$20=$O21,G$20,0),IF($D$21=$O21,G$21,0),IF($D$22=$O21,G$22,0),IF($D$23=$O21,G$23,0),IF($D$24=$O21,G$24,0),IF($D$25=$O21,G$25,0),IF($D$26=$O21,G$26,0),IF($D$27=$O21,G$27,0),IF($D$28=$O21,G$28,0),IF($D$29=$O21,G$29,0),IF($D$30=$O21,G$30,0))</f>
        <v>#REF!</v>
      </c>
      <c r="R21" s="233" t="e">
        <f>SUM(IF($D$7=$O21,H$7,0),IF($D$8=$O21,H$8,0),IF($D$9=$O21,H$9,0),IF($D$10=$O21,H$10,0),IF($D$11=$O21,H$11,0),IF($D$12=$O21,H$12,0),IF($D$13=$O21,H$13,0),IF($D$14=$O21,H$14,0),IF(#REF!=$O21,#REF!,0),IF(#REF!=$O21,#REF!,0),IF(#REF!=$O21,#REF!,0),IF(#REF!=$O21,#REF!,0),IF($D$19=$O21,H$19,0),IF($D$20=$O21,H$20,0),IF($D$21=$O21,H$21,0),IF($D$22=$O21,H$22,0),IF($D$23=$O21,H$23,0),IF($D$24=$O21,H$24,0),IF($D$25=$O21,H$25,0),IF($D$26=$O21,H$26,0),IF($D$27=$O21,H$27,0),IF($D$28=$O21,H$28,0),IF($D$29=$O21,H$29,0),IF($D$30=$O21,H$30,0))</f>
        <v>#REF!</v>
      </c>
      <c r="S21" s="233" t="e">
        <f>SUM(IF($D$7=$O21,I$7,0),IF($D$8=$O21,I$8,0),IF($D$9=$O21,I$9,0),IF($D$10=$O21,I$10,0),IF($D$11=$O21,I$11,0),IF($D$12=$O21,I$12,0),IF($D$13=$O21,I$13,0),IF($D$14=$O21,I$14,0),IF(#REF!=$O21,#REF!,0),IF(#REF!=$O21,#REF!,0),IF(#REF!=$O21,#REF!,0),IF(#REF!=$O21,#REF!,0),IF($D$19=$O21,I$19,0),IF($D$20=$O21,I$20,0),IF($D$21=$O21,I$21,0),IF($D$22=$O21,I$22,0),IF($D$23=$O21,I$23,0),IF($D$24=$O21,I$24,0),IF($D$25=$O21,I$25,0),IF($D$26=$O21,I$26,0),IF($D$27=$O21,I$27,0),IF($D$28=$O21,I$28,0),IF($D$29=$O21,I$29,0),IF($D$30=$O21,I$30,0))</f>
        <v>#REF!</v>
      </c>
      <c r="T21" s="233" t="e">
        <f>SUM(IF($D$7=$O21,J$7,0),IF($D$8=$O21,J$8,0),IF($D$9=$O21,J$9,0),IF($D$10=$O21,J$10,0),IF($D$11=$O21,J$11,0),IF($D$12=$O21,J$12,0),IF($D$13=$O21,J$13,0),IF($D$14=$O21,J$14,0),IF(#REF!=$O21,#REF!,0),IF(#REF!=$O21,#REF!,0),IF(#REF!=$O21,#REF!,0),IF(#REF!=$O21,#REF!,0),IF($D$19=$O21,J$19,0),IF($D$20=$O21,J$20,0),IF($D$21=$O21,J$21,0),IF($D$22=$O21,J$22,0),IF($D$23=$O21,J$23,0),IF($D$24=$O21,J$24,0),IF($D$25=$O21,J$25,0),IF($D$26=$O21,J$26,0),IF($D$27=$O21,J$27,0),IF($D$28=$O21,J$28,0),IF($D$29=$O21,J$29,0),IF($D$30=$O21,J$30,0))</f>
        <v>#REF!</v>
      </c>
      <c r="U21" s="233" t="e">
        <f>SUM(IF($D$7=$O21,K$7,0),IF($D$8=$O21,K$8,0),IF($D$9=$O21,K$9,0),IF($D$10=$O21,K$10,0),IF($D$11=$O21,K$11,0),IF($D$12=$O21,K$12,0),IF($D$13=$O21,K$13,0),IF($D$14=$O21,K$14,0),IF(#REF!=$O21,#REF!,0),IF(#REF!=$O21,#REF!,0),IF(#REF!=$O21,#REF!,0),IF(#REF!=$O21,#REF!,0),IF($D$19=$O21,K$19,0),IF($D$20=$O21,K$20,0),IF($D$21=$O21,K$21,0),IF($D$22=$O21,K$22,0),IF($D$23=$O21,K$23,0),IF($D$24=$O21,K$24,0),IF($D$25=$O21,K$25,0),IF($D$26=$O21,K$26,0),IF($D$27=$O21,K$27,0),IF($D$28=$O21,K$28,0),IF($D$29=$O21,K$29,0),IF($D$30=$O21,K$30,0))</f>
        <v>#REF!</v>
      </c>
      <c r="V21" s="233" t="e">
        <f>SUM(IF($D$7=$O21,L$7,0),IF($D$8=$O21,L$8,0),IF($D$9=$O21,L$9,0),IF($D$10=$O21,L$10,0),IF($D$11=$O21,L$11,0),IF($D$12=$O21,L$12,0),IF($D$13=$O21,L$13,0),IF($D$14=$O21,L$14,0),IF(#REF!=$O21,#REF!,0),IF(#REF!=$O21,#REF!,0),IF(#REF!=$O21,#REF!,0),IF(#REF!=$O21,#REF!,0),IF($D$19=$O21,L$19,0),IF($D$20=$O21,L$20,0),IF($D$21=$O21,L$21,0),IF($D$22=$O21,L$22,0),IF($D$23=$O21,L$23,0),IF($D$24=$O21,L$24,0),IF($D$25=$O21,L$25,0),IF($D$26=$O21,L$26,0),IF($D$27=$O21,L$27,0),IF($D$28=$O21,L$28,0),IF($D$29=$O21,L$29,0),IF($D$30=$O21,L$30,0))</f>
        <v>#REF!</v>
      </c>
      <c r="W21" s="234" t="e">
        <f>SUM(IF($D$7=$O21,M$7,0),IF($D$8=$O21,M$8,0),IF($D$9=$O21,M$9,0),IF($D$10=$O21,M$10,0),IF($D$11=$O21,M$11,0),IF($D$12=$O21,M$12,0),IF($D$13=$O21,M$13,0),IF($D$14=$O21,M$14,0),IF(#REF!=$O21,#REF!,0),IF(#REF!=$O21,#REF!,0),IF(#REF!=$O21,#REF!,0),IF(#REF!=$O21,#REF!,0),IF($D$19=$O21,M$19,0),IF($D$20=$O21,M$20,0),IF($D$21=$O21,M$21,0),IF($D$22=$O21,M$22,0),IF($D$23=$O21,M$23,0),IF($D$24=$O21,M$24,0),IF($D$25=$O21,M$25,0),IF($D$26=$O21,M$26,0),IF($D$27=$O21,M$27,0),IF($D$28=$O21,M$28,0),IF($D$29=$O21,M$29,0),IF($D$30=$O21,M$30,0))</f>
        <v>#REF!</v>
      </c>
    </row>
    <row r="22" spans="2:23" ht="20" customHeight="1" thickBot="1">
      <c r="B22" s="238"/>
      <c r="C22" s="83"/>
      <c r="D22" s="164"/>
      <c r="E22" s="72"/>
      <c r="F22" s="67"/>
      <c r="G22" s="248"/>
      <c r="H22" s="240"/>
      <c r="I22" s="240"/>
      <c r="J22" s="240"/>
      <c r="K22" s="240"/>
      <c r="L22" s="21"/>
      <c r="M22" s="22"/>
      <c r="O22" s="126" t="s">
        <v>39</v>
      </c>
      <c r="P22" s="127" t="e">
        <f>SUM(IF($D$7=$O22,F$7,0),IF($D$8=$O22,F$8,0),IF($D$9=$O22,F$9,0),IF($D$10=$O22,F$10,0),IF($D$11=$O22,F$11,0),IF($D$12=$O22,F$12,0),IF($D$13=$O22,F$13,0),IF($D$14=$O22,F$14,0),IF(#REF!=$O22,#REF!,0),IF(#REF!=$O22,#REF!,0),IF(#REF!=$O22,#REF!,0),IF(#REF!=$O22,#REF!,0),IF($D$19=$O22,F$19,0),IF($D$20=$O22,F$20,0),IF($D$21=$O22,F$21,0),IF($D$22=$O22,F$22,0),IF($D$23=$O22,F$23,0),IF($D$24=$O22,F$24,0),IF($D$25=$O22,F$25,0),IF($D$26=$O22,F$26,0),IF($D$27=$O22,F$27,0),IF($D$28=$O22,F$28,0),IF($D$29=$O22,F$29,0),IF($D$30=$O22,F$30,0))</f>
        <v>#REF!</v>
      </c>
      <c r="Q22" s="235" t="e">
        <f>SUM(IF($D$7=$O22,G$7,0),IF($D$8=$O22,G$8,0),IF($D$9=$O22,G$9,0),IF($D$10=$O22,G$10,0),IF($D$11=$O22,G$11,0),IF($D$12=$O22,G$12,0),IF($D$13=$O22,G$13,0),IF($D$14=$O22,G$14,0),IF(#REF!=$O22,#REF!,0),IF(#REF!=$O22,#REF!,0),IF(#REF!=$O22,#REF!,0),IF(#REF!=$O22,#REF!,0),IF($D$19=$O22,G$19,0),IF($D$20=$O22,G$20,0),IF($D$21=$O22,G$21,0),IF($D$22=$O22,G$22,0),IF($D$23=$O22,G$23,0),IF($D$24=$O22,G$24,0),IF($D$25=$O22,G$25,0),IF($D$26=$O22,G$26,0),IF($D$27=$O22,G$27,0),IF($D$28=$O22,G$28,0),IF($D$29=$O22,G$29,0),IF($D$30=$O22,G$30,0))</f>
        <v>#REF!</v>
      </c>
      <c r="R22" s="236" t="e">
        <f>SUM(IF($D$7=$O22,H$7,0),IF($D$8=$O22,H$8,0),IF($D$9=$O22,H$9,0),IF($D$10=$O22,H$10,0),IF($D$11=$O22,H$11,0),IF($D$12=$O22,H$12,0),IF($D$13=$O22,H$13,0),IF($D$14=$O22,H$14,0),IF(#REF!=$O22,#REF!,0),IF(#REF!=$O22,#REF!,0),IF(#REF!=$O22,#REF!,0),IF(#REF!=$O22,#REF!,0),IF($D$19=$O22,H$19,0),IF($D$20=$O22,H$20,0),IF($D$21=$O22,H$21,0),IF($D$22=$O22,H$22,0),IF($D$23=$O22,H$23,0),IF($D$24=$O22,H$24,0),IF($D$25=$O22,H$25,0),IF($D$26=$O22,H$26,0),IF($D$27=$O22,H$27,0),IF($D$28=$O22,H$28,0),IF($D$29=$O22,H$29,0),IF($D$30=$O22,H$30,0))</f>
        <v>#REF!</v>
      </c>
      <c r="S22" s="236" t="e">
        <f>SUM(IF($D$7=$O22,I$7,0),IF($D$8=$O22,I$8,0),IF($D$9=$O22,I$9,0),IF($D$10=$O22,I$10,0),IF($D$11=$O22,I$11,0),IF($D$12=$O22,I$12,0),IF($D$13=$O22,I$13,0),IF($D$14=$O22,I$14,0),IF(#REF!=$O22,#REF!,0),IF(#REF!=$O22,#REF!,0),IF(#REF!=$O22,#REF!,0),IF(#REF!=$O22,#REF!,0),IF($D$19=$O22,I$19,0),IF($D$20=$O22,I$20,0),IF($D$21=$O22,I$21,0),IF($D$22=$O22,I$22,0),IF($D$23=$O22,I$23,0),IF($D$24=$O22,I$24,0),IF($D$25=$O22,I$25,0),IF($D$26=$O22,I$26,0),IF($D$27=$O22,I$27,0),IF($D$28=$O22,I$28,0),IF($D$29=$O22,I$29,0),IF($D$30=$O22,I$30,0))</f>
        <v>#REF!</v>
      </c>
      <c r="T22" s="236" t="e">
        <f>SUM(IF($D$7=$O22,J$7,0),IF($D$8=$O22,J$8,0),IF($D$9=$O22,J$9,0),IF($D$10=$O22,J$10,0),IF($D$11=$O22,J$11,0),IF($D$12=$O22,J$12,0),IF($D$13=$O22,J$13,0),IF($D$14=$O22,J$14,0),IF(#REF!=$O22,#REF!,0),IF(#REF!=$O22,#REF!,0),IF(#REF!=$O22,#REF!,0),IF(#REF!=$O22,#REF!,0),IF($D$19=$O22,J$19,0),IF($D$20=$O22,J$20,0),IF($D$21=$O22,J$21,0),IF($D$22=$O22,J$22,0),IF($D$23=$O22,J$23,0),IF($D$24=$O22,J$24,0),IF($D$25=$O22,J$25,0),IF($D$26=$O22,J$26,0),IF($D$27=$O22,J$27,0),IF($D$28=$O22,J$28,0),IF($D$29=$O22,J$29,0),IF($D$30=$O22,J$30,0))</f>
        <v>#REF!</v>
      </c>
      <c r="U22" s="236" t="e">
        <f>SUM(IF($D$7=$O22,K$7,0),IF($D$8=$O22,K$8,0),IF($D$9=$O22,K$9,0),IF($D$10=$O22,K$10,0),IF($D$11=$O22,K$11,0),IF($D$12=$O22,K$12,0),IF($D$13=$O22,K$13,0),IF($D$14=$O22,K$14,0),IF(#REF!=$O22,#REF!,0),IF(#REF!=$O22,#REF!,0),IF(#REF!=$O22,#REF!,0),IF(#REF!=$O22,#REF!,0),IF($D$19=$O22,K$19,0),IF($D$20=$O22,K$20,0),IF($D$21=$O22,K$21,0),IF($D$22=$O22,K$22,0),IF($D$23=$O22,K$23,0),IF($D$24=$O22,K$24,0),IF($D$25=$O22,K$25,0),IF($D$26=$O22,K$26,0),IF($D$27=$O22,K$27,0),IF($D$28=$O22,K$28,0),IF($D$29=$O22,K$29,0),IF($D$30=$O22,K$30,0))</f>
        <v>#REF!</v>
      </c>
      <c r="V22" s="236" t="e">
        <f>SUM(IF($D$7=$O22,L$7,0),IF($D$8=$O22,L$8,0),IF($D$9=$O22,L$9,0),IF($D$10=$O22,L$10,0),IF($D$11=$O22,L$11,0),IF($D$12=$O22,L$12,0),IF($D$13=$O22,L$13,0),IF($D$14=$O22,L$14,0),IF(#REF!=$O22,#REF!,0),IF(#REF!=$O22,#REF!,0),IF(#REF!=$O22,#REF!,0),IF(#REF!=$O22,#REF!,0),IF($D$19=$O22,L$19,0),IF($D$20=$O22,L$20,0),IF($D$21=$O22,L$21,0),IF($D$22=$O22,L$22,0),IF($D$23=$O22,L$23,0),IF($D$24=$O22,L$24,0),IF($D$25=$O22,L$25,0),IF($D$26=$O22,L$26,0),IF($D$27=$O22,L$27,0),IF($D$28=$O22,L$28,0),IF($D$29=$O22,L$29,0),IF($D$30=$O22,L$30,0))</f>
        <v>#REF!</v>
      </c>
      <c r="W22" s="237" t="e">
        <f>SUM(IF($D$7=$O22,M$7,0),IF($D$8=$O22,M$8,0),IF($D$9=$O22,M$9,0),IF($D$10=$O22,M$10,0),IF($D$11=$O22,M$11,0),IF($D$12=$O22,M$12,0),IF($D$13=$O22,M$13,0),IF($D$14=$O22,M$14,0),IF(#REF!=$O22,#REF!,0),IF(#REF!=$O22,#REF!,0),IF(#REF!=$O22,#REF!,0),IF(#REF!=$O22,#REF!,0),IF($D$19=$O22,M$19,0),IF($D$20=$O22,M$20,0),IF($D$21=$O22,M$21,0),IF($D$22=$O22,M$22,0),IF($D$23=$O22,M$23,0),IF($D$24=$O22,M$24,0),IF($D$25=$O22,M$25,0),IF($D$26=$O22,M$26,0),IF($D$27=$O22,M$27,0),IF($D$28=$O22,M$28,0),IF($D$29=$O22,M$29,0),IF($D$30=$O22,M$30,0))</f>
        <v>#REF!</v>
      </c>
    </row>
    <row r="23" spans="2:23" ht="20" customHeight="1">
      <c r="B23" s="238"/>
      <c r="C23" s="83"/>
      <c r="D23" s="164"/>
      <c r="E23" s="72"/>
      <c r="F23" s="67"/>
      <c r="G23" s="248"/>
      <c r="H23" s="240"/>
      <c r="I23" s="240"/>
      <c r="J23" s="240"/>
      <c r="K23" s="240"/>
      <c r="L23" s="21"/>
      <c r="M23" s="22"/>
    </row>
    <row r="24" spans="2:23" ht="20" customHeight="1">
      <c r="B24" s="238"/>
      <c r="C24" s="83"/>
      <c r="D24" s="164"/>
      <c r="E24" s="72"/>
      <c r="F24" s="67"/>
      <c r="G24" s="248"/>
      <c r="H24" s="240"/>
      <c r="I24" s="240"/>
      <c r="J24" s="240"/>
      <c r="K24" s="240"/>
      <c r="L24" s="21"/>
      <c r="M24" s="22"/>
    </row>
    <row r="25" spans="2:23" ht="20" customHeight="1">
      <c r="B25" s="238"/>
      <c r="C25" s="83"/>
      <c r="D25" s="164"/>
      <c r="E25" s="72"/>
      <c r="F25" s="67"/>
      <c r="G25" s="248"/>
      <c r="H25" s="240"/>
      <c r="I25" s="240"/>
      <c r="J25" s="240"/>
      <c r="K25" s="240"/>
      <c r="L25" s="21"/>
      <c r="M25" s="22"/>
    </row>
    <row r="26" spans="2:23" ht="20" customHeight="1">
      <c r="B26" s="238"/>
      <c r="C26" s="83"/>
      <c r="D26" s="164"/>
      <c r="E26" s="72"/>
      <c r="F26" s="67"/>
      <c r="G26" s="248"/>
      <c r="H26" s="240"/>
      <c r="I26" s="240"/>
      <c r="J26" s="240"/>
      <c r="K26" s="240"/>
      <c r="L26" s="21"/>
      <c r="M26" s="22"/>
    </row>
    <row r="27" spans="2:23" ht="20" customHeight="1">
      <c r="B27" s="238"/>
      <c r="C27" s="83"/>
      <c r="D27" s="164"/>
      <c r="E27" s="72"/>
      <c r="F27" s="67"/>
      <c r="G27" s="248"/>
      <c r="H27" s="240"/>
      <c r="I27" s="240"/>
      <c r="J27" s="240"/>
      <c r="K27" s="240"/>
      <c r="L27" s="21"/>
      <c r="M27" s="22"/>
    </row>
    <row r="28" spans="2:23" ht="20" customHeight="1">
      <c r="B28" s="238"/>
      <c r="C28" s="83"/>
      <c r="D28" s="164"/>
      <c r="E28" s="72"/>
      <c r="F28" s="67"/>
      <c r="G28" s="248"/>
      <c r="H28" s="240"/>
      <c r="I28" s="240"/>
      <c r="J28" s="240"/>
      <c r="K28" s="240"/>
      <c r="L28" s="21"/>
      <c r="M28" s="22"/>
    </row>
    <row r="29" spans="2:23" ht="20" customHeight="1">
      <c r="B29" s="238"/>
      <c r="C29" s="83"/>
      <c r="D29" s="164"/>
      <c r="E29" s="72"/>
      <c r="F29" s="67"/>
      <c r="G29" s="248"/>
      <c r="H29" s="240"/>
      <c r="I29" s="240"/>
      <c r="J29" s="240"/>
      <c r="K29" s="240"/>
      <c r="L29" s="21"/>
      <c r="M29" s="22"/>
    </row>
    <row r="30" spans="2:23" ht="20" customHeight="1" thickBot="1">
      <c r="B30" s="239"/>
      <c r="C30" s="86"/>
      <c r="D30" s="167"/>
      <c r="E30" s="75"/>
      <c r="F30" s="70"/>
      <c r="G30" s="249"/>
      <c r="H30" s="250"/>
      <c r="I30" s="250"/>
      <c r="J30" s="250"/>
      <c r="K30" s="250"/>
      <c r="L30" s="53"/>
      <c r="M30" s="54"/>
    </row>
    <row r="31" spans="2:23" ht="20" customHeight="1">
      <c r="B31" s="63"/>
      <c r="C31" s="63"/>
      <c r="D31" s="81"/>
      <c r="E31" s="63"/>
      <c r="F31" s="62" t="str">
        <f t="shared" ref="F31:M31" si="7">IF(SUM(F7:F30)=F6,"",IF(SUM(F7:F30)=0,"","ERR"))</f>
        <v/>
      </c>
      <c r="G31" s="62" t="str">
        <f t="shared" si="7"/>
        <v/>
      </c>
      <c r="H31" s="62" t="str">
        <f t="shared" si="7"/>
        <v/>
      </c>
      <c r="I31" s="62" t="str">
        <f t="shared" si="7"/>
        <v/>
      </c>
      <c r="J31" s="62" t="str">
        <f t="shared" si="7"/>
        <v/>
      </c>
      <c r="K31" s="62" t="str">
        <f t="shared" si="7"/>
        <v/>
      </c>
      <c r="L31" s="62" t="str">
        <f t="shared" si="7"/>
        <v/>
      </c>
      <c r="M31" s="62" t="str">
        <f t="shared" si="7"/>
        <v/>
      </c>
    </row>
    <row r="32" spans="2:23" ht="20" customHeight="1">
      <c r="G32"/>
    </row>
  </sheetData>
  <mergeCells count="18">
    <mergeCell ref="B15:B18"/>
    <mergeCell ref="G3:M3"/>
    <mergeCell ref="B6:E6"/>
    <mergeCell ref="P13:P14"/>
    <mergeCell ref="Q13:Q14"/>
    <mergeCell ref="B5:E5"/>
    <mergeCell ref="B3:B4"/>
    <mergeCell ref="C3:C4"/>
    <mergeCell ref="D3:D4"/>
    <mergeCell ref="E3:E4"/>
    <mergeCell ref="S13:S14"/>
    <mergeCell ref="U13:U14"/>
    <mergeCell ref="V13:V14"/>
    <mergeCell ref="W13:W14"/>
    <mergeCell ref="B7:B9"/>
    <mergeCell ref="B10:B14"/>
    <mergeCell ref="T13:T14"/>
    <mergeCell ref="R13:R14"/>
  </mergeCells>
  <conditionalFormatting sqref="G19:M30">
    <cfRule type="expression" dxfId="69" priority="11">
      <formula>G$2="S"</formula>
    </cfRule>
    <cfRule type="expression" dxfId="68" priority="12">
      <formula>G$4&lt;TODAY()</formula>
    </cfRule>
  </conditionalFormatting>
  <conditionalFormatting sqref="Q17:W22">
    <cfRule type="expression" dxfId="67" priority="9">
      <formula>Q$13="S"</formula>
    </cfRule>
    <cfRule type="expression" dxfId="66" priority="10">
      <formula>Q$13&lt;TODAY()</formula>
    </cfRule>
  </conditionalFormatting>
  <conditionalFormatting sqref="G8:M14 H7:M7">
    <cfRule type="expression" dxfId="65" priority="7">
      <formula>G$2="S"</formula>
    </cfRule>
    <cfRule type="expression" dxfId="64" priority="8">
      <formula>G$4&lt;TODAY()</formula>
    </cfRule>
  </conditionalFormatting>
  <conditionalFormatting sqref="G7">
    <cfRule type="expression" dxfId="63" priority="5">
      <formula>G$2="S"</formula>
    </cfRule>
    <cfRule type="expression" dxfId="62" priority="6">
      <formula>G$4&lt;TODAY()</formula>
    </cfRule>
  </conditionalFormatting>
  <conditionalFormatting sqref="G18:M18 K15:M17">
    <cfRule type="expression" dxfId="61" priority="3">
      <formula>G$2="S"</formula>
    </cfRule>
    <cfRule type="expression" dxfId="60" priority="4">
      <formula>G$4&lt;TODAY()</formula>
    </cfRule>
  </conditionalFormatting>
  <conditionalFormatting sqref="G15:J17">
    <cfRule type="expression" dxfId="59" priority="1">
      <formula>G$2="S"</formula>
    </cfRule>
    <cfRule type="expression" dxfId="58" priority="2">
      <formula>G$4&lt;TODAY()</formula>
    </cfRule>
  </conditionalFormatting>
  <dataValidations count="1">
    <dataValidation type="whole" allowBlank="1" showInputMessage="1" showErrorMessage="1" sqref="F7:M30">
      <formula1>0</formula1>
      <formula2>89</formula2>
    </dataValidation>
  </dataValidations>
  <pageMargins left="0.75" right="0.75" top="1" bottom="1" header="0.5" footer="0.5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InputMessage="1" showErrorMessage="1" errorTitle="UNEXPECTED Value" error="The expected values are listed on sheet Validation.">
          <x14:formula1>
            <xm:f>[1]Check!#REF!</xm:f>
          </x14:formula1>
          <xm:sqref>D19:D30</xm:sqref>
        </x14:dataValidation>
        <x14:dataValidation type="list" errorStyle="warning" allowBlank="1" showInputMessage="1" showErrorMessage="1" errorTitle="UNEXPECTED Value" error="The expected values are listed on sheet Validation.">
          <x14:formula1>
            <xm:f>Check!$C$2:$C$7</xm:f>
          </x14:formula1>
          <xm:sqref>D7:D18</xm:sqref>
        </x14:dataValidation>
        <x14:dataValidation type="list" allowBlank="1" showInputMessage="1" showErrorMessage="1">
          <x14:formula1>
            <xm:f>Check!$D$2:$D$37</xm:f>
          </x14:formula1>
          <xm:sqref>E7:E30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2"/>
  <sheetViews>
    <sheetView topLeftCell="A6" workbookViewId="0">
      <selection activeCell="C28" sqref="C28"/>
    </sheetView>
  </sheetViews>
  <sheetFormatPr baseColWidth="10" defaultColWidth="9.1640625" defaultRowHeight="20" customHeight="1" x14ac:dyDescent="0"/>
  <cols>
    <col min="1" max="1" width="2.83203125" style="7" customWidth="1"/>
    <col min="2" max="2" width="30.6640625" style="7" bestFit="1" customWidth="1"/>
    <col min="3" max="3" width="80.33203125" style="7" customWidth="1"/>
    <col min="4" max="4" width="12.83203125" style="76" customWidth="1"/>
    <col min="5" max="5" width="18.1640625" style="7" customWidth="1"/>
    <col min="6" max="6" width="7.83203125" style="6" customWidth="1"/>
    <col min="7" max="14" width="5.83203125" style="7" customWidth="1"/>
    <col min="15" max="15" width="12.83203125" style="7" customWidth="1"/>
    <col min="16" max="23" width="4.83203125" style="7" customWidth="1"/>
    <col min="24" max="16384" width="9.1640625" style="7"/>
  </cols>
  <sheetData>
    <row r="1" spans="2:23" ht="15"/>
    <row r="2" spans="2:23" s="44" customFormat="1" ht="20" customHeight="1" thickBot="1">
      <c r="D2" s="76"/>
      <c r="F2" s="147">
        <f>COUNT(F7:F30)+COUNTBLANK(F7:F30)</f>
        <v>24</v>
      </c>
      <c r="G2" s="45" t="str">
        <f t="shared" ref="G2:M2" si="0">CHOOSE(WEEKDAY(G4),"S","M","T","W","R","F","S")</f>
        <v>M</v>
      </c>
      <c r="H2" s="45" t="str">
        <f t="shared" si="0"/>
        <v>T</v>
      </c>
      <c r="I2" s="45" t="str">
        <f t="shared" si="0"/>
        <v>W</v>
      </c>
      <c r="J2" s="45" t="str">
        <f t="shared" si="0"/>
        <v>R</v>
      </c>
      <c r="K2" s="45" t="str">
        <f t="shared" si="0"/>
        <v>F</v>
      </c>
      <c r="L2" s="45" t="str">
        <f t="shared" si="0"/>
        <v>S</v>
      </c>
      <c r="M2" s="45" t="str">
        <f t="shared" si="0"/>
        <v>S</v>
      </c>
    </row>
    <row r="3" spans="2:23" ht="20" customHeight="1">
      <c r="B3" s="334" t="s">
        <v>25</v>
      </c>
      <c r="C3" s="336" t="s">
        <v>26</v>
      </c>
      <c r="D3" s="338" t="s">
        <v>30</v>
      </c>
      <c r="E3" s="340" t="s">
        <v>27</v>
      </c>
      <c r="F3" s="148">
        <v>5</v>
      </c>
      <c r="G3" s="321" t="s">
        <v>28</v>
      </c>
      <c r="H3" s="322"/>
      <c r="I3" s="322"/>
      <c r="J3" s="322"/>
      <c r="K3" s="322"/>
      <c r="L3" s="322"/>
      <c r="M3" s="323"/>
    </row>
    <row r="4" spans="2:23" ht="60" customHeight="1" thickBot="1">
      <c r="B4" s="335"/>
      <c r="C4" s="337"/>
      <c r="D4" s="339"/>
      <c r="E4" s="341"/>
      <c r="F4" s="55" t="s">
        <v>35</v>
      </c>
      <c r="G4" s="46">
        <v>41022</v>
      </c>
      <c r="H4" s="47">
        <f t="shared" ref="H4:M4" si="1">G4+1</f>
        <v>41023</v>
      </c>
      <c r="I4" s="47">
        <f t="shared" si="1"/>
        <v>41024</v>
      </c>
      <c r="J4" s="47">
        <f t="shared" si="1"/>
        <v>41025</v>
      </c>
      <c r="K4" s="47">
        <f t="shared" si="1"/>
        <v>41026</v>
      </c>
      <c r="L4" s="47">
        <f t="shared" si="1"/>
        <v>41027</v>
      </c>
      <c r="M4" s="48">
        <f t="shared" si="1"/>
        <v>41028</v>
      </c>
    </row>
    <row r="5" spans="2:23" ht="20" customHeight="1">
      <c r="B5" s="331" t="s">
        <v>29</v>
      </c>
      <c r="C5" s="332"/>
      <c r="D5" s="332"/>
      <c r="E5" s="333"/>
      <c r="F5" s="64">
        <f>F6</f>
        <v>104</v>
      </c>
      <c r="G5" s="56">
        <f t="shared" ref="G5:M5" si="2">MAX(0,F5-$F$5/$F$3)</f>
        <v>83.2</v>
      </c>
      <c r="H5" s="57">
        <f t="shared" si="2"/>
        <v>62.400000000000006</v>
      </c>
      <c r="I5" s="57">
        <f t="shared" si="2"/>
        <v>41.600000000000009</v>
      </c>
      <c r="J5" s="57">
        <f t="shared" si="2"/>
        <v>20.800000000000008</v>
      </c>
      <c r="K5" s="57">
        <f t="shared" si="2"/>
        <v>7.1054273576010019E-15</v>
      </c>
      <c r="L5" s="57">
        <f t="shared" si="2"/>
        <v>0</v>
      </c>
      <c r="M5" s="58">
        <f t="shared" si="2"/>
        <v>0</v>
      </c>
    </row>
    <row r="6" spans="2:23" ht="20" customHeight="1" thickBot="1">
      <c r="B6" s="324" t="s">
        <v>21</v>
      </c>
      <c r="C6" s="325"/>
      <c r="D6" s="325"/>
      <c r="E6" s="326"/>
      <c r="F6" s="65">
        <f>SUM(F7:F30)</f>
        <v>104</v>
      </c>
      <c r="G6" s="59">
        <f t="shared" ref="G6:M6" si="3">IF(COUNTBLANK(G7:G30)=$F$2,F6,SUM(G7:G30))</f>
        <v>79</v>
      </c>
      <c r="H6" s="60">
        <f t="shared" si="3"/>
        <v>57</v>
      </c>
      <c r="I6" s="60">
        <f t="shared" si="3"/>
        <v>40</v>
      </c>
      <c r="J6" s="60">
        <f t="shared" si="3"/>
        <v>37</v>
      </c>
      <c r="K6" s="60">
        <f t="shared" si="3"/>
        <v>29</v>
      </c>
      <c r="L6" s="60">
        <f t="shared" si="3"/>
        <v>14</v>
      </c>
      <c r="M6" s="61">
        <f t="shared" si="3"/>
        <v>0</v>
      </c>
    </row>
    <row r="7" spans="2:23" ht="20" customHeight="1" thickTop="1">
      <c r="B7" s="320" t="s">
        <v>67</v>
      </c>
      <c r="C7" s="215" t="s">
        <v>70</v>
      </c>
      <c r="D7" s="172" t="s">
        <v>33</v>
      </c>
      <c r="E7" s="173" t="s">
        <v>89</v>
      </c>
      <c r="F7" s="174">
        <v>2</v>
      </c>
      <c r="G7" s="244">
        <v>2</v>
      </c>
      <c r="H7" s="245">
        <v>2</v>
      </c>
      <c r="I7" s="245">
        <v>2</v>
      </c>
      <c r="J7" s="245">
        <v>2</v>
      </c>
      <c r="K7" s="245">
        <v>2</v>
      </c>
      <c r="L7" s="245">
        <v>2</v>
      </c>
      <c r="M7" s="51">
        <v>0</v>
      </c>
    </row>
    <row r="8" spans="2:23" ht="20" customHeight="1">
      <c r="B8" s="318"/>
      <c r="C8" s="216" t="s">
        <v>68</v>
      </c>
      <c r="D8" s="166" t="s">
        <v>33</v>
      </c>
      <c r="E8" s="74" t="s">
        <v>89</v>
      </c>
      <c r="F8" s="69">
        <v>2</v>
      </c>
      <c r="G8" s="246">
        <v>2</v>
      </c>
      <c r="H8" s="243">
        <v>2</v>
      </c>
      <c r="I8" s="243">
        <v>2</v>
      </c>
      <c r="J8" s="243">
        <v>2</v>
      </c>
      <c r="K8" s="243">
        <v>2</v>
      </c>
      <c r="L8" s="243">
        <v>2</v>
      </c>
      <c r="M8" s="170">
        <v>0</v>
      </c>
    </row>
    <row r="9" spans="2:23" ht="20" customHeight="1" thickBot="1">
      <c r="B9" s="319"/>
      <c r="C9" s="254" t="s">
        <v>69</v>
      </c>
      <c r="D9" s="165" t="s">
        <v>34</v>
      </c>
      <c r="E9" s="73" t="s">
        <v>89</v>
      </c>
      <c r="F9" s="68">
        <v>1</v>
      </c>
      <c r="G9" s="247">
        <v>1</v>
      </c>
      <c r="H9" s="242">
        <v>1</v>
      </c>
      <c r="I9" s="242">
        <v>1</v>
      </c>
      <c r="J9" s="242">
        <v>1</v>
      </c>
      <c r="K9" s="242">
        <v>1</v>
      </c>
      <c r="L9" s="242">
        <v>1</v>
      </c>
      <c r="M9" s="35">
        <v>0</v>
      </c>
    </row>
    <row r="10" spans="2:23" ht="20" customHeight="1" thickTop="1">
      <c r="B10" s="320" t="s">
        <v>108</v>
      </c>
      <c r="C10" s="253" t="s">
        <v>114</v>
      </c>
      <c r="D10" s="166" t="s">
        <v>31</v>
      </c>
      <c r="E10" s="74" t="s">
        <v>89</v>
      </c>
      <c r="F10" s="69">
        <v>1</v>
      </c>
      <c r="G10" s="168">
        <v>0</v>
      </c>
      <c r="H10" s="169">
        <v>0</v>
      </c>
      <c r="I10" s="169">
        <v>0</v>
      </c>
      <c r="J10" s="169">
        <v>0</v>
      </c>
      <c r="K10" s="169">
        <v>0</v>
      </c>
      <c r="L10" s="169">
        <v>0</v>
      </c>
      <c r="M10" s="170">
        <v>0</v>
      </c>
    </row>
    <row r="11" spans="2:23" ht="20" customHeight="1">
      <c r="B11" s="318"/>
      <c r="C11" s="253" t="s">
        <v>118</v>
      </c>
      <c r="D11" s="166" t="s">
        <v>31</v>
      </c>
      <c r="E11" s="74" t="s">
        <v>89</v>
      </c>
      <c r="F11" s="67">
        <v>2</v>
      </c>
      <c r="G11" s="20">
        <v>2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2">
        <v>0</v>
      </c>
    </row>
    <row r="12" spans="2:23" ht="20" customHeight="1" thickBot="1">
      <c r="B12" s="318"/>
      <c r="C12" s="253" t="s">
        <v>113</v>
      </c>
      <c r="D12" s="166" t="s">
        <v>31</v>
      </c>
      <c r="E12" s="74" t="s">
        <v>89</v>
      </c>
      <c r="F12" s="67">
        <v>5</v>
      </c>
      <c r="G12" s="21">
        <v>5</v>
      </c>
      <c r="H12" s="21">
        <v>5</v>
      </c>
      <c r="I12" s="21">
        <v>5</v>
      </c>
      <c r="J12" s="21">
        <v>5</v>
      </c>
      <c r="K12" s="21">
        <v>3</v>
      </c>
      <c r="L12" s="21">
        <v>3</v>
      </c>
      <c r="M12" s="22">
        <v>0</v>
      </c>
      <c r="O12" s="87"/>
      <c r="P12" s="87"/>
      <c r="Q12" s="88" t="str">
        <f>CHOOSE(WEEKDAY(Q13),"S","M","T","W","R","F","S")</f>
        <v>M</v>
      </c>
      <c r="R12" s="88" t="str">
        <f t="shared" ref="R12:W12" si="4">CHOOSE(WEEKDAY(R13),"S","M","T","W","R","F","S")</f>
        <v>T</v>
      </c>
      <c r="S12" s="88" t="str">
        <f t="shared" si="4"/>
        <v>W</v>
      </c>
      <c r="T12" s="88" t="str">
        <f t="shared" si="4"/>
        <v>R</v>
      </c>
      <c r="U12" s="88" t="str">
        <f t="shared" si="4"/>
        <v>F</v>
      </c>
      <c r="V12" s="88" t="str">
        <f t="shared" si="4"/>
        <v>S</v>
      </c>
      <c r="W12" s="88" t="str">
        <f t="shared" si="4"/>
        <v>S</v>
      </c>
    </row>
    <row r="13" spans="2:23" ht="20" customHeight="1">
      <c r="B13" s="318"/>
      <c r="C13" s="253" t="s">
        <v>134</v>
      </c>
      <c r="D13" s="166" t="s">
        <v>32</v>
      </c>
      <c r="E13" s="74" t="s">
        <v>89</v>
      </c>
      <c r="F13" s="67">
        <v>3</v>
      </c>
      <c r="G13" s="21">
        <v>3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2">
        <v>0</v>
      </c>
      <c r="O13" s="87"/>
      <c r="P13" s="327" t="s">
        <v>35</v>
      </c>
      <c r="Q13" s="329">
        <f>G4</f>
        <v>41022</v>
      </c>
      <c r="R13" s="314">
        <f t="shared" ref="R13:W13" si="5">H4</f>
        <v>41023</v>
      </c>
      <c r="S13" s="314">
        <f t="shared" si="5"/>
        <v>41024</v>
      </c>
      <c r="T13" s="314">
        <f t="shared" si="5"/>
        <v>41025</v>
      </c>
      <c r="U13" s="314">
        <f t="shared" si="5"/>
        <v>41026</v>
      </c>
      <c r="V13" s="314">
        <f t="shared" si="5"/>
        <v>41027</v>
      </c>
      <c r="W13" s="316">
        <f t="shared" si="5"/>
        <v>41028</v>
      </c>
    </row>
    <row r="14" spans="2:23" ht="20" customHeight="1" thickBot="1">
      <c r="B14" s="318"/>
      <c r="C14" s="253" t="s">
        <v>119</v>
      </c>
      <c r="D14" s="166" t="s">
        <v>32</v>
      </c>
      <c r="E14" s="74" t="s">
        <v>89</v>
      </c>
      <c r="F14" s="67">
        <v>3</v>
      </c>
      <c r="G14" s="21">
        <v>3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2">
        <v>0</v>
      </c>
      <c r="O14" s="87"/>
      <c r="P14" s="328"/>
      <c r="Q14" s="330"/>
      <c r="R14" s="315"/>
      <c r="S14" s="315"/>
      <c r="T14" s="315"/>
      <c r="U14" s="315"/>
      <c r="V14" s="315"/>
      <c r="W14" s="317"/>
    </row>
    <row r="15" spans="2:23" ht="20" customHeight="1">
      <c r="B15" s="318"/>
      <c r="C15" s="85"/>
      <c r="D15" s="85"/>
      <c r="E15" s="253"/>
      <c r="F15" s="67"/>
      <c r="G15" s="21"/>
      <c r="H15" s="21"/>
      <c r="I15" s="21"/>
      <c r="J15" s="21"/>
      <c r="K15" s="21"/>
      <c r="L15" s="21"/>
      <c r="M15" s="22"/>
      <c r="O15" s="89" t="s">
        <v>36</v>
      </c>
      <c r="P15" s="90">
        <f>F5</f>
        <v>104</v>
      </c>
      <c r="Q15" s="91">
        <f t="shared" ref="Q15:W16" si="6">G5</f>
        <v>83.2</v>
      </c>
      <c r="R15" s="92">
        <f t="shared" si="6"/>
        <v>62.400000000000006</v>
      </c>
      <c r="S15" s="92">
        <f t="shared" si="6"/>
        <v>41.600000000000009</v>
      </c>
      <c r="T15" s="92">
        <f t="shared" si="6"/>
        <v>20.800000000000008</v>
      </c>
      <c r="U15" s="92">
        <f t="shared" si="6"/>
        <v>7.1054273576010019E-15</v>
      </c>
      <c r="V15" s="92">
        <f t="shared" si="6"/>
        <v>0</v>
      </c>
      <c r="W15" s="93">
        <f t="shared" si="6"/>
        <v>0</v>
      </c>
    </row>
    <row r="16" spans="2:23" ht="20" customHeight="1" thickBot="1">
      <c r="B16" s="319"/>
      <c r="C16" s="84"/>
      <c r="D16" s="165"/>
      <c r="E16" s="73"/>
      <c r="F16" s="68"/>
      <c r="G16" s="33"/>
      <c r="H16" s="34"/>
      <c r="I16" s="34"/>
      <c r="J16" s="34"/>
      <c r="K16" s="34"/>
      <c r="L16" s="34"/>
      <c r="M16" s="35"/>
      <c r="O16" s="94" t="s">
        <v>37</v>
      </c>
      <c r="P16" s="95">
        <f>F6</f>
        <v>104</v>
      </c>
      <c r="Q16" s="96">
        <f t="shared" si="6"/>
        <v>79</v>
      </c>
      <c r="R16" s="97">
        <f t="shared" si="6"/>
        <v>57</v>
      </c>
      <c r="S16" s="97">
        <f t="shared" si="6"/>
        <v>40</v>
      </c>
      <c r="T16" s="97">
        <f t="shared" si="6"/>
        <v>37</v>
      </c>
      <c r="U16" s="97">
        <f t="shared" si="6"/>
        <v>29</v>
      </c>
      <c r="V16" s="97">
        <f t="shared" si="6"/>
        <v>14</v>
      </c>
      <c r="W16" s="98">
        <f t="shared" si="6"/>
        <v>0</v>
      </c>
    </row>
    <row r="17" spans="2:23" ht="20" customHeight="1" thickTop="1">
      <c r="B17" s="320" t="s">
        <v>129</v>
      </c>
      <c r="C17" s="253" t="s">
        <v>128</v>
      </c>
      <c r="D17" s="166" t="s">
        <v>40</v>
      </c>
      <c r="E17" s="74" t="s">
        <v>75</v>
      </c>
      <c r="F17" s="69">
        <v>3</v>
      </c>
      <c r="G17" s="168">
        <v>0</v>
      </c>
      <c r="H17" s="169">
        <v>0</v>
      </c>
      <c r="I17" s="169">
        <v>0</v>
      </c>
      <c r="J17" s="169">
        <v>0</v>
      </c>
      <c r="K17" s="169">
        <v>0</v>
      </c>
      <c r="L17" s="169">
        <v>0</v>
      </c>
      <c r="M17" s="170">
        <v>0</v>
      </c>
      <c r="O17" s="103" t="s">
        <v>31</v>
      </c>
      <c r="P17" s="104" t="e">
        <f>SUM(IF($D$7=$O17,F$7,0),IF($D$8=$O17,F$8,0),IF($D$9=$O17,F$9,0),IF($D$10=$O17,F$10,0),IF($D$11=$O17,F$11,0),IF($D$12=$O17,F$12,0),IF('1st Sprint'!$D$15=$O17,'1st Sprint'!F$15,0),IF('1st Sprint'!$D$16=$O17,'1st Sprint'!F$16,0),IF('1st Sprint'!$D$17=$O17,'1st Sprint'!F$17,0),IF('1st Sprint'!$D$18=$O17,'1st Sprint'!F$18,0),IF($D$17=$O17,F$17,0),IF($D$18=$O17,F$18,0),IF($D$20=$O17,F$20,0),IF($D$21=$O17,F$21,0),IF($D$22=$O17,F$22,0),IF($D$24=$O17,F$24,0),IF(#REF!=$O17,#REF!,0),IF($D$25=$O17,F$25,0),IF($D$26=$O17,F$26,0),IF($D$27=$O17,F$27,0),IF($D$28=$O17,F$28,0),IF($D$29=$O17,F$29,0),IF($D$30=$O17,F$30,0))</f>
        <v>#REF!</v>
      </c>
      <c r="Q17" s="105" t="e">
        <f>SUM(IF($D$7=$O17,G$7,0),IF($D$8=$O17,G$8,0),IF($D$9=$O17,G$9,0),IF($D$10=$O17,G$10,0),IF($D$11=$O17,G$11,0),IF($D$12=$O17,G$12,0),IF('1st Sprint'!$D$15=$O17,'1st Sprint'!G$15,0),IF('1st Sprint'!$D$16=$O17,'1st Sprint'!G$16,0),IF('1st Sprint'!$D$17=$O17,'1st Sprint'!G$17,0),IF('1st Sprint'!$D$18=$O17,'1st Sprint'!G$18,0),IF($D$17=$O17,G$17,0),IF($D$18=$O17,G$18,0),IF($D$20=$O17,G$20,0),IF($D$21=$O17,G$21,0),IF($D$22=$O17,G$22,0),IF($D$24=$O17,G$24,0),IF(#REF!=$O17,#REF!,0),IF($D$25=$O17,G$25,0),IF($D$26=$O17,G$26,0),IF($D$27=$O17,G$27,0),IF($D$28=$O17,G$28,0),IF($D$29=$O17,G$29,0),IF($D$30=$O17,G$30,0))</f>
        <v>#REF!</v>
      </c>
      <c r="R17" s="106" t="e">
        <f>SUM(IF($D$7=$O17,H$7,0),IF($D$8=$O17,H$8,0),IF($D$9=$O17,H$9,0),IF($D$10=$O17,H$10,0),IF($D$11=$O17,H$11,0),IF($D$12=$O17,H$12,0),IF('1st Sprint'!$D$15=$O17,'1st Sprint'!H$15,0),IF('1st Sprint'!$D$16=$O17,'1st Sprint'!H$16,0),IF('1st Sprint'!$D$17=$O17,'1st Sprint'!H$17,0),IF('1st Sprint'!$D$18=$O17,'1st Sprint'!H$18,0),IF($D$17=$O17,H$17,0),IF($D$18=$O17,H$18,0),IF($D$20=$O17,H$20,0),IF($D$21=$O17,H$21,0),IF($D$22=$O17,H$22,0),IF($D$24=$O17,H$24,0),IF(#REF!=$O17,#REF!,0),IF($D$25=$O17,H$25,0),IF($D$26=$O17,H$26,0),IF($D$27=$O17,H$27,0),IF($D$28=$O17,H$28,0),IF($D$29=$O17,H$29,0),IF($D$30=$O17,H$30,0))</f>
        <v>#REF!</v>
      </c>
      <c r="S17" s="106" t="e">
        <f>SUM(IF($D$7=$O17,I$7,0),IF($D$8=$O17,I$8,0),IF($D$9=$O17,I$9,0),IF($D$10=$O17,I$10,0),IF($D$11=$O17,I$11,0),IF($D$12=$O17,I$12,0),IF('1st Sprint'!$D$15=$O17,'1st Sprint'!I$15,0),IF('1st Sprint'!$D$16=$O17,'1st Sprint'!I$16,0),IF('1st Sprint'!$D$17=$O17,'1st Sprint'!I$17,0),IF('1st Sprint'!$D$18=$O17,'1st Sprint'!I$18,0),IF($D$17=$O17,I$17,0),IF($D$18=$O17,I$18,0),IF($D$20=$O17,I$20,0),IF($D$21=$O17,I$21,0),IF($D$22=$O17,I$22,0),IF($D$24=$O17,I$24,0),IF(#REF!=$O17,#REF!,0),IF($D$25=$O17,I$25,0),IF($D$26=$O17,I$26,0),IF($D$27=$O17,I$27,0),IF($D$28=$O17,I$28,0),IF($D$29=$O17,I$29,0),IF($D$30=$O17,I$30,0))</f>
        <v>#REF!</v>
      </c>
      <c r="T17" s="106" t="e">
        <f>SUM(IF($D$7=$O17,J$7,0),IF($D$8=$O17,J$8,0),IF($D$9=$O17,J$9,0),IF($D$10=$O17,J$10,0),IF($D$11=$O17,J$11,0),IF($D$12=$O17,J$12,0),IF('1st Sprint'!$D$15=$O17,'1st Sprint'!J$15,0),IF('1st Sprint'!$D$16=$O17,'1st Sprint'!J$16,0),IF('1st Sprint'!$D$17=$O17,'1st Sprint'!J$17,0),IF('1st Sprint'!$D$18=$O17,'1st Sprint'!J$18,0),IF($D$17=$O17,J$17,0),IF($D$18=$O17,J$18,0),IF($D$20=$O17,J$20,0),IF($D$21=$O17,J$21,0),IF($D$22=$O17,J$22,0),IF($D$24=$O17,J$24,0),IF(#REF!=$O17,#REF!,0),IF($D$25=$O17,J$25,0),IF($D$26=$O17,J$26,0),IF($D$27=$O17,J$27,0),IF($D$28=$O17,J$28,0),IF($D$29=$O17,J$29,0),IF($D$30=$O17,J$30,0))</f>
        <v>#REF!</v>
      </c>
      <c r="U17" s="106" t="e">
        <f>SUM(IF($D$7=$O17,K$7,0),IF($D$8=$O17,K$8,0),IF($D$9=$O17,K$9,0),IF($D$10=$O17,K$10,0),IF($D$11=$O17,K$11,0),IF($D$12=$O17,K$12,0),IF('1st Sprint'!$D$15=$O17,'1st Sprint'!K$15,0),IF('1st Sprint'!$D$16=$O17,'1st Sprint'!K$16,0),IF('1st Sprint'!$D$17=$O17,'1st Sprint'!K$17,0),IF('1st Sprint'!$D$18=$O17,'1st Sprint'!K$18,0),IF($D$17=$O17,K$17,0),IF($D$18=$O17,K$18,0),IF($D$20=$O17,K$20,0),IF($D$21=$O17,K$21,0),IF($D$22=$O17,K$22,0),IF($D$24=$O17,K$24,0),IF(#REF!=$O17,#REF!,0),IF($D$25=$O17,K$25,0),IF($D$26=$O17,K$26,0),IF($D$27=$O17,K$27,0),IF($D$28=$O17,K$28,0),IF($D$29=$O17,K$29,0),IF($D$30=$O17,K$30,0))</f>
        <v>#REF!</v>
      </c>
      <c r="V17" s="106" t="e">
        <f>SUM(IF($D$7=$O17,L$7,0),IF($D$8=$O17,L$8,0),IF($D$9=$O17,L$9,0),IF($D$10=$O17,L$10,0),IF($D$11=$O17,L$11,0),IF($D$12=$O17,L$12,0),IF('1st Sprint'!$D$15=$O17,'1st Sprint'!L$15,0),IF('1st Sprint'!$D$16=$O17,'1st Sprint'!L$16,0),IF('1st Sprint'!$D$17=$O17,'1st Sprint'!L$17,0),IF('1st Sprint'!$D$18=$O17,'1st Sprint'!L$18,0),IF($D$17=$O17,L$17,0),IF($D$18=$O17,L$18,0),IF($D$20=$O17,L$20,0),IF($D$21=$O17,L$21,0),IF($D$22=$O17,L$22,0),IF($D$24=$O17,L$24,0),IF(#REF!=$O17,#REF!,0),IF($D$25=$O17,L$25,0),IF($D$26=$O17,L$26,0),IF($D$27=$O17,L$27,0),IF($D$28=$O17,L$28,0),IF($D$29=$O17,L$29,0),IF($D$30=$O17,L$30,0))</f>
        <v>#REF!</v>
      </c>
      <c r="W17" s="107" t="e">
        <f>SUM(IF($D$7=$O17,M$7,0),IF($D$8=$O17,M$8,0),IF($D$9=$O17,M$9,0),IF($D$10=$O17,M$10,0),IF($D$11=$O17,M$11,0),IF($D$12=$O17,M$12,0),IF('1st Sprint'!$D$15=$O17,'1st Sprint'!M$15,0),IF('1st Sprint'!$D$16=$O17,'1st Sprint'!M$16,0),IF('1st Sprint'!$D$17=$O17,'1st Sprint'!M$17,0),IF('1st Sprint'!$D$18=$O17,'1st Sprint'!M$18,0),IF($D$17=$O17,M$17,0),IF($D$18=$O17,M$18,0),IF($D$20=$O17,M$20,0),IF($D$21=$O17,M$21,0),IF($D$22=$O17,M$22,0),IF($D$24=$O17,M$24,0),IF(#REF!=$O17,#REF!,0),IF($D$25=$O17,M$25,0),IF($D$26=$O17,M$26,0),IF($D$27=$O17,M$27,0),IF($D$28=$O17,M$28,0),IF($D$29=$O17,M$29,0),IF($D$30=$O17,M$30,0))</f>
        <v>#REF!</v>
      </c>
    </row>
    <row r="18" spans="2:23" ht="20" customHeight="1" thickBot="1">
      <c r="B18" s="318"/>
      <c r="C18" s="254" t="s">
        <v>133</v>
      </c>
      <c r="D18" s="166" t="s">
        <v>40</v>
      </c>
      <c r="E18" s="74" t="s">
        <v>75</v>
      </c>
      <c r="F18" s="69">
        <v>8</v>
      </c>
      <c r="G18" s="168">
        <v>8</v>
      </c>
      <c r="H18" s="169">
        <v>8</v>
      </c>
      <c r="I18" s="169">
        <v>5</v>
      </c>
      <c r="J18" s="169">
        <v>5</v>
      </c>
      <c r="K18" s="169">
        <v>3</v>
      </c>
      <c r="L18" s="169">
        <v>0</v>
      </c>
      <c r="M18" s="170">
        <v>0</v>
      </c>
      <c r="O18" s="99" t="s">
        <v>32</v>
      </c>
      <c r="P18" s="100" t="e">
        <f>SUM(IF($D$7=$O18,F$7,0),IF($D$8=$O18,F$8,0),IF($D$9=$O18,F$9,0),IF($D$10=$O18,F$10,0),IF($D$11=$O18,F$11,0),IF($D$12=$O18,F$12,0),IF('1st Sprint'!$D$15=$O18,'1st Sprint'!F$15,0),IF('1st Sprint'!$D$16=$O18,'1st Sprint'!F$16,0),IF('1st Sprint'!$D$17=$O18,'1st Sprint'!F$17,0),IF('1st Sprint'!$D$18=$O18,'1st Sprint'!F$18,0),IF($D$17=$O18,F$17,0),IF($D$18=$O18,F$18,0),IF($D$20=$O18,F$20,0),IF($D$21=$O18,F$21,0),IF($D$22=$O18,F$22,0),IF($D$24=$O18,F$24,0),IF(#REF!=$O18,#REF!,0),IF($D$25=$O18,F$25,0),IF($D$26=$O18,F$26,0),IF($D$27=$O18,F$27,0),IF($D$28=$O18,F$28,0),IF($D$29=$O18,F$29,0),IF($D$30=$O18,F$30,0))</f>
        <v>#REF!</v>
      </c>
      <c r="Q18" s="108" t="e">
        <f>SUM(IF($D$7=$O18,G$7,0),IF($D$8=$O18,G$8,0),IF($D$9=$O18,G$9,0),IF($D$10=$O18,G$10,0),IF($D$11=$O18,G$11,0),IF($D$12=$O18,G$12,0),IF('1st Sprint'!$D$15=$O18,'1st Sprint'!G$15,0),IF('1st Sprint'!$D$16=$O18,'1st Sprint'!G$16,0),IF('1st Sprint'!$D$17=$O18,'1st Sprint'!G$17,0),IF('1st Sprint'!$D$18=$O18,'1st Sprint'!G$18,0),IF($D$17=$O18,G$17,0),IF($D$18=$O18,G$18,0),IF($D$20=$O18,G$20,0),IF($D$21=$O18,G$21,0),IF($D$22=$O18,G$22,0),IF($D$24=$O18,G$24,0),IF(#REF!=$O18,#REF!,0),IF($D$25=$O18,G$25,0),IF($D$26=$O18,G$26,0),IF($D$27=$O18,G$27,0),IF($D$28=$O18,G$28,0),IF($D$29=$O18,G$29,0),IF($D$30=$O18,G$30,0))</f>
        <v>#REF!</v>
      </c>
      <c r="R18" s="109" t="e">
        <f>SUM(IF($D$7=$O18,H$7,0),IF($D$8=$O18,H$8,0),IF($D$9=$O18,H$9,0),IF($D$10=$O18,H$10,0),IF($D$11=$O18,H$11,0),IF($D$12=$O18,H$12,0),IF('1st Sprint'!$D$15=$O18,'1st Sprint'!H$15,0),IF('1st Sprint'!$D$16=$O18,'1st Sprint'!H$16,0),IF('1st Sprint'!$D$17=$O18,'1st Sprint'!H$17,0),IF('1st Sprint'!$D$18=$O18,'1st Sprint'!H$18,0),IF($D$17=$O18,H$17,0),IF($D$18=$O18,H$18,0),IF($D$20=$O18,H$20,0),IF($D$21=$O18,H$21,0),IF($D$22=$O18,H$22,0),IF($D$24=$O18,H$24,0),IF(#REF!=$O18,#REF!,0),IF($D$25=$O18,H$25,0),IF($D$26=$O18,H$26,0),IF($D$27=$O18,H$27,0),IF($D$28=$O18,H$28,0),IF($D$29=$O18,H$29,0),IF($D$30=$O18,H$30,0))</f>
        <v>#REF!</v>
      </c>
      <c r="S18" s="109" t="e">
        <f>SUM(IF($D$7=$O18,I$7,0),IF($D$8=$O18,I$8,0),IF($D$9=$O18,I$9,0),IF($D$10=$O18,I$10,0),IF($D$11=$O18,I$11,0),IF($D$12=$O18,I$12,0),IF('1st Sprint'!$D$15=$O18,'1st Sprint'!I$15,0),IF('1st Sprint'!$D$16=$O18,'1st Sprint'!I$16,0),IF('1st Sprint'!$D$17=$O18,'1st Sprint'!I$17,0),IF('1st Sprint'!$D$18=$O18,'1st Sprint'!I$18,0),IF($D$17=$O18,I$17,0),IF($D$18=$O18,I$18,0),IF($D$20=$O18,I$20,0),IF($D$21=$O18,I$21,0),IF($D$22=$O18,I$22,0),IF($D$24=$O18,I$24,0),IF(#REF!=$O18,#REF!,0),IF($D$25=$O18,I$25,0),IF($D$26=$O18,I$26,0),IF($D$27=$O18,I$27,0),IF($D$28=$O18,I$28,0),IF($D$29=$O18,I$29,0),IF($D$30=$O18,I$30,0))</f>
        <v>#REF!</v>
      </c>
      <c r="T18" s="109" t="e">
        <f>SUM(IF($D$7=$O18,J$7,0),IF($D$8=$O18,J$8,0),IF($D$9=$O18,J$9,0),IF($D$10=$O18,J$10,0),IF($D$11=$O18,J$11,0),IF($D$12=$O18,J$12,0),IF('1st Sprint'!$D$15=$O18,'1st Sprint'!J$15,0),IF('1st Sprint'!$D$16=$O18,'1st Sprint'!J$16,0),IF('1st Sprint'!$D$17=$O18,'1st Sprint'!J$17,0),IF('1st Sprint'!$D$18=$O18,'1st Sprint'!J$18,0),IF($D$17=$O18,J$17,0),IF($D$18=$O18,J$18,0),IF($D$20=$O18,J$20,0),IF($D$21=$O18,J$21,0),IF($D$22=$O18,J$22,0),IF($D$24=$O18,J$24,0),IF(#REF!=$O18,#REF!,0),IF($D$25=$O18,J$25,0),IF($D$26=$O18,J$26,0),IF($D$27=$O18,J$27,0),IF($D$28=$O18,J$28,0),IF($D$29=$O18,J$29,0),IF($D$30=$O18,J$30,0))</f>
        <v>#REF!</v>
      </c>
      <c r="U18" s="109" t="e">
        <f>SUM(IF($D$7=$O18,K$7,0),IF($D$8=$O18,K$8,0),IF($D$9=$O18,K$9,0),IF($D$10=$O18,K$10,0),IF($D$11=$O18,K$11,0),IF($D$12=$O18,K$12,0),IF('1st Sprint'!$D$15=$O18,'1st Sprint'!K$15,0),IF('1st Sprint'!$D$16=$O18,'1st Sprint'!K$16,0),IF('1st Sprint'!$D$17=$O18,'1st Sprint'!K$17,0),IF('1st Sprint'!$D$18=$O18,'1st Sprint'!K$18,0),IF($D$17=$O18,K$17,0),IF($D$18=$O18,K$18,0),IF($D$20=$O18,K$20,0),IF($D$21=$O18,K$21,0),IF($D$22=$O18,K$22,0),IF($D$24=$O18,K$24,0),IF(#REF!=$O18,#REF!,0),IF($D$25=$O18,K$25,0),IF($D$26=$O18,K$26,0),IF($D$27=$O18,K$27,0),IF($D$28=$O18,K$28,0),IF($D$29=$O18,K$29,0),IF($D$30=$O18,K$30,0))</f>
        <v>#REF!</v>
      </c>
      <c r="V18" s="109" t="e">
        <f>SUM(IF($D$7=$O18,L$7,0),IF($D$8=$O18,L$8,0),IF($D$9=$O18,L$9,0),IF($D$10=$O18,L$10,0),IF($D$11=$O18,L$11,0),IF($D$12=$O18,L$12,0),IF('1st Sprint'!$D$15=$O18,'1st Sprint'!L$15,0),IF('1st Sprint'!$D$16=$O18,'1st Sprint'!L$16,0),IF('1st Sprint'!$D$17=$O18,'1st Sprint'!L$17,0),IF('1st Sprint'!$D$18=$O18,'1st Sprint'!L$18,0),IF($D$17=$O18,L$17,0),IF($D$18=$O18,L$18,0),IF($D$20=$O18,L$20,0),IF($D$21=$O18,L$21,0),IF($D$22=$O18,L$22,0),IF($D$24=$O18,L$24,0),IF(#REF!=$O18,#REF!,0),IF($D$25=$O18,L$25,0),IF($D$26=$O18,L$26,0),IF($D$27=$O18,L$27,0),IF($D$28=$O18,L$28,0),IF($D$29=$O18,L$29,0),IF($D$30=$O18,L$30,0))</f>
        <v>#REF!</v>
      </c>
      <c r="W18" s="110" t="e">
        <f>SUM(IF($D$7=$O18,M$7,0),IF($D$8=$O18,M$8,0),IF($D$9=$O18,M$9,0),IF($D$10=$O18,M$10,0),IF($D$11=$O18,M$11,0),IF($D$12=$O18,M$12,0),IF('1st Sprint'!$D$15=$O18,'1st Sprint'!M$15,0),IF('1st Sprint'!$D$16=$O18,'1st Sprint'!M$16,0),IF('1st Sprint'!$D$17=$O18,'1st Sprint'!M$17,0),IF('1st Sprint'!$D$18=$O18,'1st Sprint'!M$18,0),IF($D$17=$O18,M$17,0),IF($D$18=$O18,M$18,0),IF($D$20=$O18,M$20,0),IF($D$21=$O18,M$21,0),IF($D$22=$O18,M$22,0),IF($D$24=$O18,M$24,0),IF(#REF!=$O18,#REF!,0),IF($D$25=$O18,M$25,0),IF($D$26=$O18,M$26,0),IF($D$27=$O18,M$27,0),IF($D$28=$O18,M$28,0),IF($D$29=$O18,M$29,0),IF($D$30=$O18,M$30,0))</f>
        <v>#REF!</v>
      </c>
    </row>
    <row r="19" spans="2:23" ht="20" customHeight="1" thickTop="1">
      <c r="B19" s="255" t="s">
        <v>135</v>
      </c>
      <c r="C19" s="253" t="s">
        <v>131</v>
      </c>
      <c r="D19" s="172" t="s">
        <v>40</v>
      </c>
      <c r="E19" s="173" t="s">
        <v>105</v>
      </c>
      <c r="F19" s="174">
        <v>8</v>
      </c>
      <c r="G19" s="49">
        <v>4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1">
        <v>0</v>
      </c>
      <c r="O19" s="101" t="s">
        <v>33</v>
      </c>
      <c r="P19" s="102" t="e">
        <f>SUM(IF($D$7=$O19,F$7,0),IF($D$8=$O19,F$8,0),IF($D$9=$O19,F$9,0),IF($D$10=$O19,F$10,0),IF($D$11=$O19,F$11,0),IF($D$12=$O19,F$12,0),IF('1st Sprint'!$D$15=$O19,'1st Sprint'!F$15,0),IF('1st Sprint'!$D$16=$O19,'1st Sprint'!F$16,0),IF('1st Sprint'!$D$17=$O19,'1st Sprint'!F$17,0),IF('1st Sprint'!$D$18=$O19,'1st Sprint'!F$18,0),IF($D$17=$O19,F$17,0),IF($D$18=$O19,F$18,0),IF($D$20=$O19,F$20,0),IF($D$21=$O19,F$21,0),IF($D$22=$O19,F$22,0),IF($D$24=$O19,F$24,0),IF(#REF!=$O19,#REF!,0),IF($D$25=$O19,F$25,0),IF($D$26=$O19,F$26,0),IF($D$27=$O19,F$27,0),IF($D$28=$O19,F$28,0),IF($D$29=$O19,F$29,0),IF($D$30=$O19,F$30,0))</f>
        <v>#REF!</v>
      </c>
      <c r="Q19" s="111" t="e">
        <f>SUM(IF($D$7=$O19,G$7,0),IF($D$8=$O19,G$8,0),IF($D$9=$O19,G$9,0),IF($D$10=$O19,G$10,0),IF($D$11=$O19,G$11,0),IF($D$12=$O19,G$12,0),IF('1st Sprint'!$D$15=$O19,'1st Sprint'!G$15,0),IF('1st Sprint'!$D$16=$O19,'1st Sprint'!G$16,0),IF('1st Sprint'!$D$17=$O19,'1st Sprint'!G$17,0),IF('1st Sprint'!$D$18=$O19,'1st Sprint'!G$18,0),IF($D$17=$O19,G$17,0),IF($D$18=$O19,G$18,0),IF($D$20=$O19,G$20,0),IF($D$21=$O19,G$21,0),IF($D$22=$O19,G$22,0),IF($D$24=$O19,G$24,0),IF(#REF!=$O19,#REF!,0),IF($D$25=$O19,G$25,0),IF($D$26=$O19,G$26,0),IF($D$27=$O19,G$27,0),IF($D$28=$O19,G$28,0),IF($D$29=$O19,G$29,0),IF($D$30=$O19,G$30,0))</f>
        <v>#REF!</v>
      </c>
      <c r="R19" s="112" t="e">
        <f>SUM(IF($D$7=$O19,H$7,0),IF($D$8=$O19,H$8,0),IF($D$9=$O19,H$9,0),IF($D$10=$O19,H$10,0),IF($D$11=$O19,H$11,0),IF($D$12=$O19,H$12,0),IF('1st Sprint'!$D$15=$O19,'1st Sprint'!H$15,0),IF('1st Sprint'!$D$16=$O19,'1st Sprint'!H$16,0),IF('1st Sprint'!$D$17=$O19,'1st Sprint'!H$17,0),IF('1st Sprint'!$D$18=$O19,'1st Sprint'!H$18,0),IF($D$17=$O19,H$17,0),IF($D$18=$O19,H$18,0),IF($D$20=$O19,H$20,0),IF($D$21=$O19,H$21,0),IF($D$22=$O19,H$22,0),IF($D$24=$O19,H$24,0),IF(#REF!=$O19,#REF!,0),IF($D$25=$O19,H$25,0),IF($D$26=$O19,H$26,0),IF($D$27=$O19,H$27,0),IF($D$28=$O19,H$28,0),IF($D$29=$O19,H$29,0),IF($D$30=$O19,H$30,0))</f>
        <v>#REF!</v>
      </c>
      <c r="S19" s="112" t="e">
        <f>SUM(IF($D$7=$O19,I$7,0),IF($D$8=$O19,I$8,0),IF($D$9=$O19,I$9,0),IF($D$10=$O19,I$10,0),IF($D$11=$O19,I$11,0),IF($D$12=$O19,I$12,0),IF('1st Sprint'!$D$15=$O19,'1st Sprint'!I$15,0),IF('1st Sprint'!$D$16=$O19,'1st Sprint'!I$16,0),IF('1st Sprint'!$D$17=$O19,'1st Sprint'!I$17,0),IF('1st Sprint'!$D$18=$O19,'1st Sprint'!I$18,0),IF($D$17=$O19,I$17,0),IF($D$18=$O19,I$18,0),IF($D$20=$O19,I$20,0),IF($D$21=$O19,I$21,0),IF($D$22=$O19,I$22,0),IF($D$24=$O19,I$24,0),IF(#REF!=$O19,#REF!,0),IF($D$25=$O19,I$25,0),IF($D$26=$O19,I$26,0),IF($D$27=$O19,I$27,0),IF($D$28=$O19,I$28,0),IF($D$29=$O19,I$29,0),IF($D$30=$O19,I$30,0))</f>
        <v>#REF!</v>
      </c>
      <c r="T19" s="112" t="e">
        <f>SUM(IF($D$7=$O19,J$7,0),IF($D$8=$O19,J$8,0),IF($D$9=$O19,J$9,0),IF($D$10=$O19,J$10,0),IF($D$11=$O19,J$11,0),IF($D$12=$O19,J$12,0),IF('1st Sprint'!$D$15=$O19,'1st Sprint'!J$15,0),IF('1st Sprint'!$D$16=$O19,'1st Sprint'!J$16,0),IF('1st Sprint'!$D$17=$O19,'1st Sprint'!J$17,0),IF('1st Sprint'!$D$18=$O19,'1st Sprint'!J$18,0),IF($D$17=$O19,J$17,0),IF($D$18=$O19,J$18,0),IF($D$20=$O19,J$20,0),IF($D$21=$O19,J$21,0),IF($D$22=$O19,J$22,0),IF($D$24=$O19,J$24,0),IF(#REF!=$O19,#REF!,0),IF($D$25=$O19,J$25,0),IF($D$26=$O19,J$26,0),IF($D$27=$O19,J$27,0),IF($D$28=$O19,J$28,0),IF($D$29=$O19,J$29,0),IF($D$30=$O19,J$30,0))</f>
        <v>#REF!</v>
      </c>
      <c r="U19" s="112" t="e">
        <f>SUM(IF($D$7=$O19,K$7,0),IF($D$8=$O19,K$8,0),IF($D$9=$O19,K$9,0),IF($D$10=$O19,K$10,0),IF($D$11=$O19,K$11,0),IF($D$12=$O19,K$12,0),IF('1st Sprint'!$D$15=$O19,'1st Sprint'!K$15,0),IF('1st Sprint'!$D$16=$O19,'1st Sprint'!K$16,0),IF('1st Sprint'!$D$17=$O19,'1st Sprint'!K$17,0),IF('1st Sprint'!$D$18=$O19,'1st Sprint'!K$18,0),IF($D$17=$O19,K$17,0),IF($D$18=$O19,K$18,0),IF($D$20=$O19,K$20,0),IF($D$21=$O19,K$21,0),IF($D$22=$O19,K$22,0),IF($D$24=$O19,K$24,0),IF(#REF!=$O19,#REF!,0),IF($D$25=$O19,K$25,0),IF($D$26=$O19,K$26,0),IF($D$27=$O19,K$27,0),IF($D$28=$O19,K$28,0),IF($D$29=$O19,K$29,0),IF($D$30=$O19,K$30,0))</f>
        <v>#REF!</v>
      </c>
      <c r="V19" s="112" t="e">
        <f>SUM(IF($D$7=$O19,L$7,0),IF($D$8=$O19,L$8,0),IF($D$9=$O19,L$9,0),IF($D$10=$O19,L$10,0),IF($D$11=$O19,L$11,0),IF($D$12=$O19,L$12,0),IF('1st Sprint'!$D$15=$O19,'1st Sprint'!L$15,0),IF('1st Sprint'!$D$16=$O19,'1st Sprint'!L$16,0),IF('1st Sprint'!$D$17=$O19,'1st Sprint'!L$17,0),IF('1st Sprint'!$D$18=$O19,'1st Sprint'!L$18,0),IF($D$17=$O19,L$17,0),IF($D$18=$O19,L$18,0),IF($D$20=$O19,L$20,0),IF($D$21=$O19,L$21,0),IF($D$22=$O19,L$22,0),IF($D$24=$O19,L$24,0),IF(#REF!=$O19,#REF!,0),IF($D$25=$O19,L$25,0),IF($D$26=$O19,L$26,0),IF($D$27=$O19,L$27,0),IF($D$28=$O19,L$28,0),IF($D$29=$O19,L$29,0),IF($D$30=$O19,L$30,0))</f>
        <v>#REF!</v>
      </c>
      <c r="W19" s="113" t="e">
        <f>SUM(IF($D$7=$O19,M$7,0),IF($D$8=$O19,M$8,0),IF($D$9=$O19,M$9,0),IF($D$10=$O19,M$10,0),IF($D$11=$O19,M$11,0),IF($D$12=$O19,M$12,0),IF('1st Sprint'!$D$15=$O19,'1st Sprint'!M$15,0),IF('1st Sprint'!$D$16=$O19,'1st Sprint'!M$16,0),IF('1st Sprint'!$D$17=$O19,'1st Sprint'!M$17,0),IF('1st Sprint'!$D$18=$O19,'1st Sprint'!M$18,0),IF($D$17=$O19,M$17,0),IF($D$18=$O19,M$18,0),IF($D$20=$O19,M$20,0),IF($D$21=$O19,M$21,0),IF($D$22=$O19,M$22,0),IF($D$24=$O19,M$24,0),IF(#REF!=$O19,#REF!,0),IF($D$25=$O19,M$25,0),IF($D$26=$O19,M$26,0),IF($D$27=$O19,M$27,0),IF($D$28=$O19,M$28,0),IF($D$29=$O19,M$29,0),IF($D$30=$O19,M$30,0))</f>
        <v>#REF!</v>
      </c>
    </row>
    <row r="20" spans="2:23" ht="20" customHeight="1" thickBot="1">
      <c r="B20" s="256" t="s">
        <v>136</v>
      </c>
      <c r="C20" s="254" t="s">
        <v>132</v>
      </c>
      <c r="D20" s="165" t="s">
        <v>40</v>
      </c>
      <c r="E20" s="73" t="s">
        <v>84</v>
      </c>
      <c r="F20" s="68">
        <v>8</v>
      </c>
      <c r="G20" s="247">
        <v>3</v>
      </c>
      <c r="H20" s="242">
        <v>0</v>
      </c>
      <c r="I20" s="242">
        <v>0</v>
      </c>
      <c r="J20" s="242">
        <v>0</v>
      </c>
      <c r="K20" s="242">
        <v>0</v>
      </c>
      <c r="L20" s="242">
        <v>0</v>
      </c>
      <c r="M20" s="35">
        <v>0</v>
      </c>
      <c r="O20" s="114" t="s">
        <v>40</v>
      </c>
      <c r="P20" s="115" t="e">
        <f>SUM(IF($D$7=$O20,F$7,0),IF($D$8=$O20,F$8,0),IF($D$9=$O20,F$9,0),IF($D$10=$O20,F$10,0),IF($D$11=$O20,F$11,0),IF($D$12=$O20,F$12,0),IF('1st Sprint'!$D$15=$O20,'1st Sprint'!F$15,0),IF('1st Sprint'!$D$16=$O20,'1st Sprint'!F$16,0),IF('1st Sprint'!$D$17=$O20,'1st Sprint'!F$17,0),IF('1st Sprint'!$D$18=$O20,'1st Sprint'!F$18,0),IF($D$17=$O20,F$17,0),IF($D$18=$O20,F$18,0),IF($D$20=$O20,F$20,0),IF($D$21=$O20,F$21,0),IF($D$22=$O20,F$22,0),IF($D$24=$O20,F$24,0),IF(#REF!=$O20,#REF!,0),IF($D$25=$O20,F$25,0),IF($D$26=$O20,F$26,0),IF($D$27=$O20,F$27,0),IF($D$28=$O20,F$28,0),IF($D$29=$O20,F$29,0),IF($D$30=$O20,F$30,0))</f>
        <v>#REF!</v>
      </c>
      <c r="Q20" s="116" t="e">
        <f>SUM(IF($D$7=$O20,G$7,0),IF($D$8=$O20,G$8,0),IF($D$9=$O20,G$9,0),IF($D$10=$O20,G$10,0),IF($D$11=$O20,G$11,0),IF($D$12=$O20,G$12,0),IF('1st Sprint'!$D$15=$O20,'1st Sprint'!G$15,0),IF('1st Sprint'!$D$16=$O20,'1st Sprint'!G$16,0),IF('1st Sprint'!$D$17=$O20,'1st Sprint'!G$17,0),IF('1st Sprint'!$D$18=$O20,'1st Sprint'!G$18,0),IF($D$17=$O20,G$17,0),IF($D$18=$O20,G$18,0),IF($D$20=$O20,G$20,0),IF($D$21=$O20,G$21,0),IF($D$22=$O20,G$22,0),IF($D$24=$O20,G$24,0),IF(#REF!=$O20,#REF!,0),IF($D$25=$O20,G$25,0),IF($D$26=$O20,G$26,0),IF($D$27=$O20,G$27,0),IF($D$28=$O20,G$28,0),IF($D$29=$O20,G$29,0),IF($D$30=$O20,G$30,0))</f>
        <v>#REF!</v>
      </c>
      <c r="R20" s="117" t="e">
        <f>SUM(IF($D$7=$O20,H$7,0),IF($D$8=$O20,H$8,0),IF($D$9=$O20,H$9,0),IF($D$10=$O20,H$10,0),IF($D$11=$O20,H$11,0),IF($D$12=$O20,H$12,0),IF('1st Sprint'!$D$15=$O20,'1st Sprint'!H$15,0),IF('1st Sprint'!$D$16=$O20,'1st Sprint'!H$16,0),IF('1st Sprint'!$D$17=$O20,'1st Sprint'!H$17,0),IF('1st Sprint'!$D$18=$O20,'1st Sprint'!H$18,0),IF($D$17=$O20,H$17,0),IF($D$18=$O20,H$18,0),IF($D$20=$O20,H$20,0),IF($D$21=$O20,H$21,0),IF($D$22=$O20,H$22,0),IF($D$24=$O20,H$24,0),IF(#REF!=$O20,#REF!,0),IF($D$25=$O20,H$25,0),IF($D$26=$O20,H$26,0),IF($D$27=$O20,H$27,0),IF($D$28=$O20,H$28,0),IF($D$29=$O20,H$29,0),IF($D$30=$O20,H$30,0))</f>
        <v>#REF!</v>
      </c>
      <c r="S20" s="117" t="e">
        <f>SUM(IF($D$7=$O20,I$7,0),IF($D$8=$O20,I$8,0),IF($D$9=$O20,I$9,0),IF($D$10=$O20,I$10,0),IF($D$11=$O20,I$11,0),IF($D$12=$O20,I$12,0),IF('1st Sprint'!$D$15=$O20,'1st Sprint'!I$15,0),IF('1st Sprint'!$D$16=$O20,'1st Sprint'!I$16,0),IF('1st Sprint'!$D$17=$O20,'1st Sprint'!I$17,0),IF('1st Sprint'!$D$18=$O20,'1st Sprint'!I$18,0),IF($D$17=$O20,I$17,0),IF($D$18=$O20,I$18,0),IF($D$20=$O20,I$20,0),IF($D$21=$O20,I$21,0),IF($D$22=$O20,I$22,0),IF($D$24=$O20,I$24,0),IF(#REF!=$O20,#REF!,0),IF($D$25=$O20,I$25,0),IF($D$26=$O20,I$26,0),IF($D$27=$O20,I$27,0),IF($D$28=$O20,I$28,0),IF($D$29=$O20,I$29,0),IF($D$30=$O20,I$30,0))</f>
        <v>#REF!</v>
      </c>
      <c r="T20" s="117" t="e">
        <f>SUM(IF($D$7=$O20,J$7,0),IF($D$8=$O20,J$8,0),IF($D$9=$O20,J$9,0),IF($D$10=$O20,J$10,0),IF($D$11=$O20,J$11,0),IF($D$12=$O20,J$12,0),IF('1st Sprint'!$D$15=$O20,'1st Sprint'!J$15,0),IF('1st Sprint'!$D$16=$O20,'1st Sprint'!J$16,0),IF('1st Sprint'!$D$17=$O20,'1st Sprint'!J$17,0),IF('1st Sprint'!$D$18=$O20,'1st Sprint'!J$18,0),IF($D$17=$O20,J$17,0),IF($D$18=$O20,J$18,0),IF($D$20=$O20,J$20,0),IF($D$21=$O20,J$21,0),IF($D$22=$O20,J$22,0),IF($D$24=$O20,J$24,0),IF(#REF!=$O20,#REF!,0),IF($D$25=$O20,J$25,0),IF($D$26=$O20,J$26,0),IF($D$27=$O20,J$27,0),IF($D$28=$O20,J$28,0),IF($D$29=$O20,J$29,0),IF($D$30=$O20,J$30,0))</f>
        <v>#REF!</v>
      </c>
      <c r="U20" s="117" t="e">
        <f>SUM(IF($D$7=$O20,K$7,0),IF($D$8=$O20,K$8,0),IF($D$9=$O20,K$9,0),IF($D$10=$O20,K$10,0),IF($D$11=$O20,K$11,0),IF($D$12=$O20,K$12,0),IF('1st Sprint'!$D$15=$O20,'1st Sprint'!K$15,0),IF('1st Sprint'!$D$16=$O20,'1st Sprint'!K$16,0),IF('1st Sprint'!$D$17=$O20,'1st Sprint'!K$17,0),IF('1st Sprint'!$D$18=$O20,'1st Sprint'!K$18,0),IF($D$17=$O20,K$17,0),IF($D$18=$O20,K$18,0),IF($D$20=$O20,K$20,0),IF($D$21=$O20,K$21,0),IF($D$22=$O20,K$22,0),IF($D$24=$O20,K$24,0),IF(#REF!=$O20,#REF!,0),IF($D$25=$O20,K$25,0),IF($D$26=$O20,K$26,0),IF($D$27=$O20,K$27,0),IF($D$28=$O20,K$28,0),IF($D$29=$O20,K$29,0),IF($D$30=$O20,K$30,0))</f>
        <v>#REF!</v>
      </c>
      <c r="V20" s="117" t="e">
        <f>SUM(IF($D$7=$O20,L$7,0),IF($D$8=$O20,L$8,0),IF($D$9=$O20,L$9,0),IF($D$10=$O20,L$10,0),IF($D$11=$O20,L$11,0),IF($D$12=$O20,L$12,0),IF('1st Sprint'!$D$15=$O20,'1st Sprint'!L$15,0),IF('1st Sprint'!$D$16=$O20,'1st Sprint'!L$16,0),IF('1st Sprint'!$D$17=$O20,'1st Sprint'!L$17,0),IF('1st Sprint'!$D$18=$O20,'1st Sprint'!L$18,0),IF($D$17=$O20,L$17,0),IF($D$18=$O20,L$18,0),IF($D$20=$O20,L$20,0),IF($D$21=$O20,L$21,0),IF($D$22=$O20,L$22,0),IF($D$24=$O20,L$24,0),IF(#REF!=$O20,#REF!,0),IF($D$25=$O20,L$25,0),IF($D$26=$O20,L$26,0),IF($D$27=$O20,L$27,0),IF($D$28=$O20,L$28,0),IF($D$29=$O20,L$29,0),IF($D$30=$O20,L$30,0))</f>
        <v>#REF!</v>
      </c>
      <c r="W20" s="118" t="e">
        <f>SUM(IF($D$7=$O20,M$7,0),IF($D$8=$O20,M$8,0),IF($D$9=$O20,M$9,0),IF($D$10=$O20,M$10,0),IF($D$11=$O20,M$11,0),IF($D$12=$O20,M$12,0),IF('1st Sprint'!$D$15=$O20,'1st Sprint'!M$15,0),IF('1st Sprint'!$D$16=$O20,'1st Sprint'!M$16,0),IF('1st Sprint'!$D$17=$O20,'1st Sprint'!M$17,0),IF('1st Sprint'!$D$18=$O20,'1st Sprint'!M$18,0),IF($D$17=$O20,M$17,0),IF($D$18=$O20,M$18,0),IF($D$20=$O20,M$20,0),IF($D$21=$O20,M$21,0),IF($D$22=$O20,M$22,0),IF($D$24=$O20,M$24,0),IF(#REF!=$O20,#REF!,0),IF($D$25=$O20,M$25,0),IF($D$26=$O20,M$26,0),IF($D$27=$O20,M$27,0),IF($D$28=$O20,M$28,0),IF($D$29=$O20,M$29,0),IF($D$30=$O20,M$30,0))</f>
        <v>#REF!</v>
      </c>
    </row>
    <row r="21" spans="2:23" ht="20" customHeight="1" thickTop="1">
      <c r="B21" s="320" t="s">
        <v>130</v>
      </c>
      <c r="C21" s="253" t="s">
        <v>124</v>
      </c>
      <c r="D21" s="164" t="s">
        <v>40</v>
      </c>
      <c r="E21" s="72" t="s">
        <v>84</v>
      </c>
      <c r="F21" s="67">
        <v>13</v>
      </c>
      <c r="G21" s="20">
        <v>8</v>
      </c>
      <c r="H21" s="21">
        <v>7</v>
      </c>
      <c r="I21" s="21">
        <v>5</v>
      </c>
      <c r="J21" s="21">
        <v>5</v>
      </c>
      <c r="K21" s="21">
        <v>4</v>
      </c>
      <c r="L21" s="21">
        <v>0</v>
      </c>
      <c r="M21" s="22">
        <v>0</v>
      </c>
      <c r="O21" s="121" t="s">
        <v>34</v>
      </c>
      <c r="P21" s="122" t="e">
        <f>SUM(IF($D$7=$O21,F$7,0),IF($D$8=$O21,F$8,0),IF($D$9=$O21,F$9,0),IF($D$10=$O21,F$10,0),IF($D$11=$O21,F$11,0),IF($D$12=$O21,F$12,0),IF('1st Sprint'!$D$15=$O21,'1st Sprint'!F$15,0),IF('1st Sprint'!$D$16=$O21,'1st Sprint'!F$16,0),IF('1st Sprint'!$D$17=$O21,'1st Sprint'!F$17,0),IF('1st Sprint'!$D$18=$O21,'1st Sprint'!F$18,0),IF($D$17=$O21,F$17,0),IF($D$18=$O21,F$18,0),IF($D$20=$O21,F$20,0),IF($D$21=$O21,F$21,0),IF($D$22=$O21,F$22,0),IF($D$24=$O21,F$24,0),IF(#REF!=$O21,#REF!,0),IF($D$25=$O21,F$25,0),IF($D$26=$O21,F$26,0),IF($D$27=$O21,F$27,0),IF($D$28=$O21,F$28,0),IF($D$29=$O21,F$29,0),IF($D$30=$O21,F$30,0))</f>
        <v>#REF!</v>
      </c>
      <c r="Q21" s="123" t="e">
        <f>SUM(IF($D$7=$O21,G$7,0),IF($D$8=$O21,G$8,0),IF($D$9=$O21,G$9,0),IF($D$10=$O21,G$10,0),IF($D$11=$O21,G$11,0),IF($D$12=$O21,G$12,0),IF('1st Sprint'!$D$15=$O21,'1st Sprint'!G$15,0),IF('1st Sprint'!$D$16=$O21,'1st Sprint'!G$16,0),IF('1st Sprint'!$D$17=$O21,'1st Sprint'!G$17,0),IF('1st Sprint'!$D$18=$O21,'1st Sprint'!G$18,0),IF($D$17=$O21,G$17,0),IF($D$18=$O21,G$18,0),IF($D$20=$O21,G$20,0),IF($D$21=$O21,G$21,0),IF($D$22=$O21,G$22,0),IF($D$24=$O21,G$24,0),IF(#REF!=$O21,#REF!,0),IF($D$25=$O21,G$25,0),IF($D$26=$O21,G$26,0),IF($D$27=$O21,G$27,0),IF($D$28=$O21,G$28,0),IF($D$29=$O21,G$29,0),IF($D$30=$O21,G$30,0))</f>
        <v>#REF!</v>
      </c>
      <c r="R21" s="124" t="e">
        <f>SUM(IF($D$7=$O21,H$7,0),IF($D$8=$O21,H$8,0),IF($D$9=$O21,H$9,0),IF($D$10=$O21,H$10,0),IF($D$11=$O21,H$11,0),IF($D$12=$O21,H$12,0),IF('1st Sprint'!$D$15=$O21,'1st Sprint'!H$15,0),IF('1st Sprint'!$D$16=$O21,'1st Sprint'!H$16,0),IF('1st Sprint'!$D$17=$O21,'1st Sprint'!H$17,0),IF('1st Sprint'!$D$18=$O21,'1st Sprint'!H$18,0),IF($D$17=$O21,H$17,0),IF($D$18=$O21,H$18,0),IF($D$20=$O21,H$20,0),IF($D$21=$O21,H$21,0),IF($D$22=$O21,H$22,0),IF($D$24=$O21,H$24,0),IF(#REF!=$O21,#REF!,0),IF($D$25=$O21,H$25,0),IF($D$26=$O21,H$26,0),IF($D$27=$O21,H$27,0),IF($D$28=$O21,H$28,0),IF($D$29=$O21,H$29,0),IF($D$30=$O21,H$30,0))</f>
        <v>#REF!</v>
      </c>
      <c r="S21" s="124" t="e">
        <f>SUM(IF($D$7=$O21,I$7,0),IF($D$8=$O21,I$8,0),IF($D$9=$O21,I$9,0),IF($D$10=$O21,I$10,0),IF($D$11=$O21,I$11,0),IF($D$12=$O21,I$12,0),IF('1st Sprint'!$D$15=$O21,'1st Sprint'!I$15,0),IF('1st Sprint'!$D$16=$O21,'1st Sprint'!I$16,0),IF('1st Sprint'!$D$17=$O21,'1st Sprint'!I$17,0),IF('1st Sprint'!$D$18=$O21,'1st Sprint'!I$18,0),IF($D$17=$O21,I$17,0),IF($D$18=$O21,I$18,0),IF($D$20=$O21,I$20,0),IF($D$21=$O21,I$21,0),IF($D$22=$O21,I$22,0),IF($D$24=$O21,I$24,0),IF(#REF!=$O21,#REF!,0),IF($D$25=$O21,I$25,0),IF($D$26=$O21,I$26,0),IF($D$27=$O21,I$27,0),IF($D$28=$O21,I$28,0),IF($D$29=$O21,I$29,0),IF($D$30=$O21,I$30,0))</f>
        <v>#REF!</v>
      </c>
      <c r="T21" s="124" t="e">
        <f>SUM(IF($D$7=$O21,J$7,0),IF($D$8=$O21,J$8,0),IF($D$9=$O21,J$9,0),IF($D$10=$O21,J$10,0),IF($D$11=$O21,J$11,0),IF($D$12=$O21,J$12,0),IF('1st Sprint'!$D$15=$O21,'1st Sprint'!J$15,0),IF('1st Sprint'!$D$16=$O21,'1st Sprint'!J$16,0),IF('1st Sprint'!$D$17=$O21,'1st Sprint'!J$17,0),IF('1st Sprint'!$D$18=$O21,'1st Sprint'!J$18,0),IF($D$17=$O21,J$17,0),IF($D$18=$O21,J$18,0),IF($D$20=$O21,J$20,0),IF($D$21=$O21,J$21,0),IF($D$22=$O21,J$22,0),IF($D$24=$O21,J$24,0),IF(#REF!=$O21,#REF!,0),IF($D$25=$O21,J$25,0),IF($D$26=$O21,J$26,0),IF($D$27=$O21,J$27,0),IF($D$28=$O21,J$28,0),IF($D$29=$O21,J$29,0),IF($D$30=$O21,J$30,0))</f>
        <v>#REF!</v>
      </c>
      <c r="U21" s="124" t="e">
        <f>SUM(IF($D$7=$O21,K$7,0),IF($D$8=$O21,K$8,0),IF($D$9=$O21,K$9,0),IF($D$10=$O21,K$10,0),IF($D$11=$O21,K$11,0),IF($D$12=$O21,K$12,0),IF('1st Sprint'!$D$15=$O21,'1st Sprint'!K$15,0),IF('1st Sprint'!$D$16=$O21,'1st Sprint'!K$16,0),IF('1st Sprint'!$D$17=$O21,'1st Sprint'!K$17,0),IF('1st Sprint'!$D$18=$O21,'1st Sprint'!K$18,0),IF($D$17=$O21,K$17,0),IF($D$18=$O21,K$18,0),IF($D$20=$O21,K$20,0),IF($D$21=$O21,K$21,0),IF($D$22=$O21,K$22,0),IF($D$24=$O21,K$24,0),IF(#REF!=$O21,#REF!,0),IF($D$25=$O21,K$25,0),IF($D$26=$O21,K$26,0),IF($D$27=$O21,K$27,0),IF($D$28=$O21,K$28,0),IF($D$29=$O21,K$29,0),IF($D$30=$O21,K$30,0))</f>
        <v>#REF!</v>
      </c>
      <c r="V21" s="124" t="e">
        <f>SUM(IF($D$7=$O21,L$7,0),IF($D$8=$O21,L$8,0),IF($D$9=$O21,L$9,0),IF($D$10=$O21,L$10,0),IF($D$11=$O21,L$11,0),IF($D$12=$O21,L$12,0),IF('1st Sprint'!$D$15=$O21,'1st Sprint'!L$15,0),IF('1st Sprint'!$D$16=$O21,'1st Sprint'!L$16,0),IF('1st Sprint'!$D$17=$O21,'1st Sprint'!L$17,0),IF('1st Sprint'!$D$18=$O21,'1st Sprint'!L$18,0),IF($D$17=$O21,L$17,0),IF($D$18=$O21,L$18,0),IF($D$20=$O21,L$20,0),IF($D$21=$O21,L$21,0),IF($D$22=$O21,L$22,0),IF($D$24=$O21,L$24,0),IF(#REF!=$O21,#REF!,0),IF($D$25=$O21,L$25,0),IF($D$26=$O21,L$26,0),IF($D$27=$O21,L$27,0),IF($D$28=$O21,L$28,0),IF($D$29=$O21,L$29,0),IF($D$30=$O21,L$30,0))</f>
        <v>#REF!</v>
      </c>
      <c r="W21" s="125" t="e">
        <f>SUM(IF($D$7=$O21,M$7,0),IF($D$8=$O21,M$8,0),IF($D$9=$O21,M$9,0),IF($D$10=$O21,M$10,0),IF($D$11=$O21,M$11,0),IF($D$12=$O21,M$12,0),IF('1st Sprint'!$D$15=$O21,'1st Sprint'!M$15,0),IF('1st Sprint'!$D$16=$O21,'1st Sprint'!M$16,0),IF('1st Sprint'!$D$17=$O21,'1st Sprint'!M$17,0),IF('1st Sprint'!$D$18=$O21,'1st Sprint'!M$18,0),IF($D$17=$O21,M$17,0),IF($D$18=$O21,M$18,0),IF($D$20=$O21,M$20,0),IF($D$21=$O21,M$21,0),IF($D$22=$O21,M$22,0),IF($D$24=$O21,M$24,0),IF(#REF!=$O21,#REF!,0),IF($D$25=$O21,M$25,0),IF($D$26=$O21,M$26,0),IF($D$27=$O21,M$27,0),IF($D$28=$O21,M$28,0),IF($D$29=$O21,M$29,0),IF($D$30=$O21,M$30,0))</f>
        <v>#REF!</v>
      </c>
    </row>
    <row r="22" spans="2:23" ht="20" customHeight="1" thickBot="1">
      <c r="B22" s="318"/>
      <c r="C22" s="253" t="s">
        <v>125</v>
      </c>
      <c r="D22" s="166" t="s">
        <v>40</v>
      </c>
      <c r="E22" s="74" t="s">
        <v>84</v>
      </c>
      <c r="F22" s="67">
        <v>13</v>
      </c>
      <c r="G22" s="168">
        <v>8</v>
      </c>
      <c r="H22" s="21">
        <v>7</v>
      </c>
      <c r="I22" s="21">
        <v>5</v>
      </c>
      <c r="J22" s="21">
        <v>5</v>
      </c>
      <c r="K22" s="21">
        <v>4</v>
      </c>
      <c r="L22" s="21">
        <v>0</v>
      </c>
      <c r="M22" s="22">
        <v>0</v>
      </c>
      <c r="O22" s="126" t="s">
        <v>39</v>
      </c>
      <c r="P22" s="127" t="e">
        <f>SUM(IF($D$7=$O22,F$7,0),IF($D$8=$O22,F$8,0),IF($D$9=$O22,F$9,0),IF($D$10=$O22,F$10,0),IF($D$11=$O22,F$11,0),IF($D$12=$O22,F$12,0),IF('1st Sprint'!$D$15=$O22,'1st Sprint'!F$15,0),IF('1st Sprint'!$D$16=$O22,'1st Sprint'!F$16,0),IF('1st Sprint'!$D$17=$O22,'1st Sprint'!F$17,0),IF('1st Sprint'!$D$18=$O22,'1st Sprint'!F$18,0),IF($D$17=$O22,F$17,0),IF($D$18=$O22,F$18,0),IF($D$20=$O22,F$20,0),IF($D$21=$O22,F$21,0),IF($D$22=$O22,F$22,0),IF($D$24=$O22,F$24,0),IF(#REF!=$O22,#REF!,0),IF($D$25=$O22,F$25,0),IF($D$26=$O22,F$26,0),IF($D$27=$O22,F$27,0),IF($D$28=$O22,F$28,0),IF($D$29=$O22,F$29,0),IF($D$30=$O22,F$30,0))</f>
        <v>#REF!</v>
      </c>
      <c r="Q22" s="128" t="e">
        <f>SUM(IF($D$7=$O22,G$7,0),IF($D$8=$O22,G$8,0),IF($D$9=$O22,G$9,0),IF($D$10=$O22,G$10,0),IF($D$11=$O22,G$11,0),IF($D$12=$O22,G$12,0),IF('1st Sprint'!$D$15=$O22,'1st Sprint'!G$15,0),IF('1st Sprint'!$D$16=$O22,'1st Sprint'!G$16,0),IF('1st Sprint'!$D$17=$O22,'1st Sprint'!G$17,0),IF('1st Sprint'!$D$18=$O22,'1st Sprint'!G$18,0),IF($D$17=$O22,G$17,0),IF($D$18=$O22,G$18,0),IF($D$20=$O22,G$20,0),IF($D$21=$O22,G$21,0),IF($D$22=$O22,G$22,0),IF($D$24=$O22,G$24,0),IF(#REF!=$O22,#REF!,0),IF($D$25=$O22,G$25,0),IF($D$26=$O22,G$26,0),IF($D$27=$O22,G$27,0),IF($D$28=$O22,G$28,0),IF($D$29=$O22,G$29,0),IF($D$30=$O22,G$30,0))</f>
        <v>#REF!</v>
      </c>
      <c r="R22" s="129" t="e">
        <f>SUM(IF($D$7=$O22,H$7,0),IF($D$8=$O22,H$8,0),IF($D$9=$O22,H$9,0),IF($D$10=$O22,H$10,0),IF($D$11=$O22,H$11,0),IF($D$12=$O22,H$12,0),IF('1st Sprint'!$D$15=$O22,'1st Sprint'!H$15,0),IF('1st Sprint'!$D$16=$O22,'1st Sprint'!H$16,0),IF('1st Sprint'!$D$17=$O22,'1st Sprint'!H$17,0),IF('1st Sprint'!$D$18=$O22,'1st Sprint'!H$18,0),IF($D$17=$O22,H$17,0),IF($D$18=$O22,H$18,0),IF($D$20=$O22,H$20,0),IF($D$21=$O22,H$21,0),IF($D$22=$O22,H$22,0),IF($D$24=$O22,H$24,0),IF(#REF!=$O22,#REF!,0),IF($D$25=$O22,H$25,0),IF($D$26=$O22,H$26,0),IF($D$27=$O22,H$27,0),IF($D$28=$O22,H$28,0),IF($D$29=$O22,H$29,0),IF($D$30=$O22,H$30,0))</f>
        <v>#REF!</v>
      </c>
      <c r="S22" s="129" t="e">
        <f>SUM(IF($D$7=$O22,I$7,0),IF($D$8=$O22,I$8,0),IF($D$9=$O22,I$9,0),IF($D$10=$O22,I$10,0),IF($D$11=$O22,I$11,0),IF($D$12=$O22,I$12,0),IF('1st Sprint'!$D$15=$O22,'1st Sprint'!I$15,0),IF('1st Sprint'!$D$16=$O22,'1st Sprint'!I$16,0),IF('1st Sprint'!$D$17=$O22,'1st Sprint'!I$17,0),IF('1st Sprint'!$D$18=$O22,'1st Sprint'!I$18,0),IF($D$17=$O22,I$17,0),IF($D$18=$O22,I$18,0),IF($D$20=$O22,I$20,0),IF($D$21=$O22,I$21,0),IF($D$22=$O22,I$22,0),IF($D$24=$O22,I$24,0),IF(#REF!=$O22,#REF!,0),IF($D$25=$O22,I$25,0),IF($D$26=$O22,I$26,0),IF($D$27=$O22,I$27,0),IF($D$28=$O22,I$28,0),IF($D$29=$O22,I$29,0),IF($D$30=$O22,I$30,0))</f>
        <v>#REF!</v>
      </c>
      <c r="T22" s="129" t="e">
        <f>SUM(IF($D$7=$O22,J$7,0),IF($D$8=$O22,J$8,0),IF($D$9=$O22,J$9,0),IF($D$10=$O22,J$10,0),IF($D$11=$O22,J$11,0),IF($D$12=$O22,J$12,0),IF('1st Sprint'!$D$15=$O22,'1st Sprint'!J$15,0),IF('1st Sprint'!$D$16=$O22,'1st Sprint'!J$16,0),IF('1st Sprint'!$D$17=$O22,'1st Sprint'!J$17,0),IF('1st Sprint'!$D$18=$O22,'1st Sprint'!J$18,0),IF($D$17=$O22,J$17,0),IF($D$18=$O22,J$18,0),IF($D$20=$O22,J$20,0),IF($D$21=$O22,J$21,0),IF($D$22=$O22,J$22,0),IF($D$24=$O22,J$24,0),IF(#REF!=$O22,#REF!,0),IF($D$25=$O22,J$25,0),IF($D$26=$O22,J$26,0),IF($D$27=$O22,J$27,0),IF($D$28=$O22,J$28,0),IF($D$29=$O22,J$29,0),IF($D$30=$O22,J$30,0))</f>
        <v>#REF!</v>
      </c>
      <c r="U22" s="129" t="e">
        <f>SUM(IF($D$7=$O22,K$7,0),IF($D$8=$O22,K$8,0),IF($D$9=$O22,K$9,0),IF($D$10=$O22,K$10,0),IF($D$11=$O22,K$11,0),IF($D$12=$O22,K$12,0),IF('1st Sprint'!$D$15=$O22,'1st Sprint'!K$15,0),IF('1st Sprint'!$D$16=$O22,'1st Sprint'!K$16,0),IF('1st Sprint'!$D$17=$O22,'1st Sprint'!K$17,0),IF('1st Sprint'!$D$18=$O22,'1st Sprint'!K$18,0),IF($D$17=$O22,K$17,0),IF($D$18=$O22,K$18,0),IF($D$20=$O22,K$20,0),IF($D$21=$O22,K$21,0),IF($D$22=$O22,K$22,0),IF($D$24=$O22,K$24,0),IF(#REF!=$O22,#REF!,0),IF($D$25=$O22,K$25,0),IF($D$26=$O22,K$26,0),IF($D$27=$O22,K$27,0),IF($D$28=$O22,K$28,0),IF($D$29=$O22,K$29,0),IF($D$30=$O22,K$30,0))</f>
        <v>#REF!</v>
      </c>
      <c r="V22" s="129" t="e">
        <f>SUM(IF($D$7=$O22,L$7,0),IF($D$8=$O22,L$8,0),IF($D$9=$O22,L$9,0),IF($D$10=$O22,L$10,0),IF($D$11=$O22,L$11,0),IF($D$12=$O22,L$12,0),IF('1st Sprint'!$D$15=$O22,'1st Sprint'!L$15,0),IF('1st Sprint'!$D$16=$O22,'1st Sprint'!L$16,0),IF('1st Sprint'!$D$17=$O22,'1st Sprint'!L$17,0),IF('1st Sprint'!$D$18=$O22,'1st Sprint'!L$18,0),IF($D$17=$O22,L$17,0),IF($D$18=$O22,L$18,0),IF($D$20=$O22,L$20,0),IF($D$21=$O22,L$21,0),IF($D$22=$O22,L$22,0),IF($D$24=$O22,L$24,0),IF(#REF!=$O22,#REF!,0),IF($D$25=$O22,L$25,0),IF($D$26=$O22,L$26,0),IF($D$27=$O22,L$27,0),IF($D$28=$O22,L$28,0),IF($D$29=$O22,L$29,0),IF($D$30=$O22,L$30,0))</f>
        <v>#REF!</v>
      </c>
      <c r="W22" s="130" t="e">
        <f>SUM(IF($D$7=$O22,M$7,0),IF($D$8=$O22,M$8,0),IF($D$9=$O22,M$9,0),IF($D$10=$O22,M$10,0),IF($D$11=$O22,M$11,0),IF($D$12=$O22,M$12,0),IF('1st Sprint'!$D$15=$O22,'1st Sprint'!M$15,0),IF('1st Sprint'!$D$16=$O22,'1st Sprint'!M$16,0),IF('1st Sprint'!$D$17=$O22,'1st Sprint'!M$17,0),IF('1st Sprint'!$D$18=$O22,'1st Sprint'!M$18,0),IF($D$17=$O22,M$17,0),IF($D$18=$O22,M$18,0),IF($D$20=$O22,M$20,0),IF($D$21=$O22,M$21,0),IF($D$22=$O22,M$22,0),IF($D$24=$O22,M$24,0),IF(#REF!=$O22,#REF!,0),IF($D$25=$O22,M$25,0),IF($D$26=$O22,M$26,0),IF($D$27=$O22,M$27,0),IF($D$28=$O22,M$28,0),IF($D$29=$O22,M$29,0),IF($D$30=$O22,M$30,0))</f>
        <v>#REF!</v>
      </c>
    </row>
    <row r="23" spans="2:23" ht="20" customHeight="1">
      <c r="B23" s="318"/>
      <c r="C23" s="253" t="s">
        <v>126</v>
      </c>
      <c r="D23" s="166" t="s">
        <v>40</v>
      </c>
      <c r="E23" s="74" t="s">
        <v>84</v>
      </c>
      <c r="F23" s="67">
        <v>5</v>
      </c>
      <c r="G23" s="168">
        <v>5</v>
      </c>
      <c r="H23" s="21">
        <v>5</v>
      </c>
      <c r="I23" s="21">
        <v>5</v>
      </c>
      <c r="J23" s="21">
        <v>2</v>
      </c>
      <c r="K23" s="21">
        <v>2</v>
      </c>
      <c r="L23" s="21">
        <v>0</v>
      </c>
      <c r="M23" s="22">
        <v>0</v>
      </c>
    </row>
    <row r="24" spans="2:23" ht="20" customHeight="1" thickBot="1">
      <c r="B24" s="319"/>
      <c r="C24" s="254" t="s">
        <v>127</v>
      </c>
      <c r="D24" s="165" t="s">
        <v>40</v>
      </c>
      <c r="E24" s="73" t="s">
        <v>84</v>
      </c>
      <c r="F24" s="68">
        <v>8</v>
      </c>
      <c r="G24" s="33">
        <v>8</v>
      </c>
      <c r="H24" s="34">
        <v>8</v>
      </c>
      <c r="I24" s="34">
        <v>2</v>
      </c>
      <c r="J24" s="34">
        <v>2</v>
      </c>
      <c r="K24" s="34">
        <v>2</v>
      </c>
      <c r="L24" s="34">
        <v>0</v>
      </c>
      <c r="M24" s="35">
        <v>0</v>
      </c>
    </row>
    <row r="25" spans="2:23" ht="20" customHeight="1" thickTop="1">
      <c r="B25" s="320" t="s">
        <v>137</v>
      </c>
      <c r="C25" s="253" t="s">
        <v>140</v>
      </c>
      <c r="D25" s="164" t="s">
        <v>34</v>
      </c>
      <c r="E25" s="72" t="s">
        <v>94</v>
      </c>
      <c r="F25" s="67">
        <v>3</v>
      </c>
      <c r="G25" s="20">
        <v>3</v>
      </c>
      <c r="H25" s="21">
        <v>3</v>
      </c>
      <c r="I25" s="21">
        <v>0</v>
      </c>
      <c r="J25" s="21">
        <v>0</v>
      </c>
      <c r="K25" s="21">
        <v>0</v>
      </c>
      <c r="L25" s="21">
        <v>0</v>
      </c>
      <c r="M25" s="51">
        <v>0</v>
      </c>
    </row>
    <row r="26" spans="2:23" ht="20" customHeight="1">
      <c r="B26" s="318"/>
      <c r="C26" s="253" t="s">
        <v>138</v>
      </c>
      <c r="D26" s="166" t="s">
        <v>34</v>
      </c>
      <c r="E26" s="74" t="s">
        <v>94</v>
      </c>
      <c r="F26" s="67">
        <v>3</v>
      </c>
      <c r="G26" s="168">
        <v>3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2">
        <v>0</v>
      </c>
    </row>
    <row r="27" spans="2:23" ht="20" customHeight="1">
      <c r="B27" s="318"/>
      <c r="C27" s="253" t="s">
        <v>141</v>
      </c>
      <c r="D27" s="166" t="s">
        <v>34</v>
      </c>
      <c r="E27" s="74" t="s">
        <v>94</v>
      </c>
      <c r="F27" s="67">
        <v>3</v>
      </c>
      <c r="G27" s="168">
        <v>3</v>
      </c>
      <c r="H27" s="21">
        <v>1</v>
      </c>
      <c r="I27" s="21">
        <v>0</v>
      </c>
      <c r="J27" s="21">
        <v>0</v>
      </c>
      <c r="K27" s="21">
        <v>0</v>
      </c>
      <c r="L27" s="21">
        <v>0</v>
      </c>
      <c r="M27" s="22">
        <v>0</v>
      </c>
    </row>
    <row r="28" spans="2:23" ht="20" customHeight="1" thickBot="1">
      <c r="B28" s="319"/>
      <c r="C28" s="254" t="s">
        <v>139</v>
      </c>
      <c r="D28" s="165" t="s">
        <v>34</v>
      </c>
      <c r="E28" s="73" t="s">
        <v>94</v>
      </c>
      <c r="F28" s="68">
        <v>5</v>
      </c>
      <c r="G28" s="33">
        <v>3</v>
      </c>
      <c r="H28" s="34">
        <v>3</v>
      </c>
      <c r="I28" s="34">
        <v>3</v>
      </c>
      <c r="J28" s="34">
        <v>3</v>
      </c>
      <c r="K28" s="34">
        <v>3</v>
      </c>
      <c r="L28" s="34">
        <v>3</v>
      </c>
      <c r="M28" s="35">
        <v>0</v>
      </c>
    </row>
    <row r="29" spans="2:23" ht="20" customHeight="1" thickTop="1">
      <c r="B29" s="320" t="s">
        <v>107</v>
      </c>
      <c r="C29" s="253" t="s">
        <v>121</v>
      </c>
      <c r="D29" s="166" t="s">
        <v>31</v>
      </c>
      <c r="E29" s="74" t="s">
        <v>89</v>
      </c>
      <c r="F29" s="69">
        <v>2</v>
      </c>
      <c r="G29" s="168">
        <v>2</v>
      </c>
      <c r="H29" s="169">
        <v>2</v>
      </c>
      <c r="I29" s="169">
        <v>2</v>
      </c>
      <c r="J29" s="169">
        <v>2</v>
      </c>
      <c r="K29" s="169">
        <v>0</v>
      </c>
      <c r="L29" s="169">
        <v>0</v>
      </c>
      <c r="M29" s="169">
        <v>0</v>
      </c>
    </row>
    <row r="30" spans="2:23" ht="20" customHeight="1" thickBot="1">
      <c r="B30" s="342"/>
      <c r="C30" s="254" t="s">
        <v>122</v>
      </c>
      <c r="D30" s="167" t="s">
        <v>31</v>
      </c>
      <c r="E30" s="75" t="s">
        <v>89</v>
      </c>
      <c r="F30" s="70">
        <v>3</v>
      </c>
      <c r="G30" s="52">
        <v>3</v>
      </c>
      <c r="H30" s="53">
        <v>3</v>
      </c>
      <c r="I30" s="53">
        <v>3</v>
      </c>
      <c r="J30" s="53">
        <v>3</v>
      </c>
      <c r="K30" s="53">
        <v>3</v>
      </c>
      <c r="L30" s="53">
        <v>3</v>
      </c>
      <c r="M30" s="53">
        <v>0</v>
      </c>
    </row>
    <row r="31" spans="2:23" ht="20" customHeight="1">
      <c r="B31" s="63"/>
      <c r="C31" s="63"/>
      <c r="D31" s="81"/>
      <c r="E31" s="63"/>
      <c r="F31" s="62" t="str">
        <f t="shared" ref="F31:M31" si="7">IF(SUM(F7:F30)=F6,"",IF(SUM(F7:F30)=0,"","ERR"))</f>
        <v/>
      </c>
      <c r="G31" s="62" t="str">
        <f t="shared" si="7"/>
        <v/>
      </c>
      <c r="H31" s="62" t="str">
        <f t="shared" si="7"/>
        <v/>
      </c>
      <c r="I31" s="62" t="str">
        <f t="shared" si="7"/>
        <v/>
      </c>
      <c r="J31" s="62" t="str">
        <f t="shared" si="7"/>
        <v/>
      </c>
      <c r="K31" s="62" t="str">
        <f t="shared" si="7"/>
        <v/>
      </c>
      <c r="L31" s="62" t="str">
        <f t="shared" si="7"/>
        <v/>
      </c>
      <c r="M31" s="62" t="str">
        <f t="shared" si="7"/>
        <v/>
      </c>
    </row>
    <row r="32" spans="2:23" ht="20" customHeight="1">
      <c r="G32"/>
    </row>
  </sheetData>
  <mergeCells count="21">
    <mergeCell ref="B3:B4"/>
    <mergeCell ref="C3:C4"/>
    <mergeCell ref="D3:D4"/>
    <mergeCell ref="E3:E4"/>
    <mergeCell ref="G3:M3"/>
    <mergeCell ref="B5:E5"/>
    <mergeCell ref="S13:S14"/>
    <mergeCell ref="T13:T14"/>
    <mergeCell ref="U13:U14"/>
    <mergeCell ref="V13:V14"/>
    <mergeCell ref="B10:B16"/>
    <mergeCell ref="B6:E6"/>
    <mergeCell ref="B7:B9"/>
    <mergeCell ref="P13:P14"/>
    <mergeCell ref="R13:R14"/>
    <mergeCell ref="Q13:Q14"/>
    <mergeCell ref="B29:B30"/>
    <mergeCell ref="W13:W14"/>
    <mergeCell ref="B25:B28"/>
    <mergeCell ref="B17:B18"/>
    <mergeCell ref="B21:B24"/>
  </mergeCells>
  <conditionalFormatting sqref="G17:M18 G10:M10 G11:L11 G29:M30 G25:L28">
    <cfRule type="expression" dxfId="57" priority="37">
      <formula>G$2="S"</formula>
    </cfRule>
    <cfRule type="expression" dxfId="56" priority="38">
      <formula>G$4&lt;TODAY()</formula>
    </cfRule>
  </conditionalFormatting>
  <conditionalFormatting sqref="Q17:W22">
    <cfRule type="expression" dxfId="55" priority="35">
      <formula>Q$13="S"</formula>
    </cfRule>
    <cfRule type="expression" dxfId="54" priority="36">
      <formula>Q$13&lt;TODAY()</formula>
    </cfRule>
  </conditionalFormatting>
  <conditionalFormatting sqref="G7:M9">
    <cfRule type="expression" dxfId="53" priority="33">
      <formula>G$2="S"</formula>
    </cfRule>
    <cfRule type="expression" dxfId="52" priority="34">
      <formula>G$4&lt;TODAY()</formula>
    </cfRule>
  </conditionalFormatting>
  <conditionalFormatting sqref="G12:L15">
    <cfRule type="expression" dxfId="51" priority="27">
      <formula>G$2="S"</formula>
    </cfRule>
    <cfRule type="expression" dxfId="50" priority="28">
      <formula>G$4&lt;TODAY()</formula>
    </cfRule>
  </conditionalFormatting>
  <conditionalFormatting sqref="G16:M16">
    <cfRule type="expression" dxfId="49" priority="29">
      <formula>G$2="S"</formula>
    </cfRule>
    <cfRule type="expression" dxfId="48" priority="30">
      <formula>G$4&lt;TODAY()</formula>
    </cfRule>
  </conditionalFormatting>
  <conditionalFormatting sqref="M12:M15">
    <cfRule type="expression" dxfId="47" priority="25">
      <formula>M$2="S"</formula>
    </cfRule>
    <cfRule type="expression" dxfId="46" priority="26">
      <formula>M$4&lt;TODAY()</formula>
    </cfRule>
  </conditionalFormatting>
  <conditionalFormatting sqref="M11">
    <cfRule type="expression" dxfId="45" priority="23">
      <formula>M$2="S"</formula>
    </cfRule>
    <cfRule type="expression" dxfId="44" priority="24">
      <formula>M$4&lt;TODAY()</formula>
    </cfRule>
  </conditionalFormatting>
  <conditionalFormatting sqref="G19:M19">
    <cfRule type="expression" dxfId="43" priority="21">
      <formula>G$2="S"</formula>
    </cfRule>
    <cfRule type="expression" dxfId="42" priority="22">
      <formula>G$4&lt;TODAY()</formula>
    </cfRule>
  </conditionalFormatting>
  <conditionalFormatting sqref="G21:L24">
    <cfRule type="expression" dxfId="41" priority="17">
      <formula>G$2="S"</formula>
    </cfRule>
    <cfRule type="expression" dxfId="40" priority="18">
      <formula>G$4&lt;TODAY()</formula>
    </cfRule>
  </conditionalFormatting>
  <conditionalFormatting sqref="M21:M23">
    <cfRule type="expression" dxfId="39" priority="15">
      <formula>M$2="S"</formula>
    </cfRule>
    <cfRule type="expression" dxfId="38" priority="16">
      <formula>M$4&lt;TODAY()</formula>
    </cfRule>
  </conditionalFormatting>
  <conditionalFormatting sqref="M24">
    <cfRule type="expression" dxfId="37" priority="13">
      <formula>M$2="S"</formula>
    </cfRule>
    <cfRule type="expression" dxfId="36" priority="14">
      <formula>M$4&lt;TODAY()</formula>
    </cfRule>
  </conditionalFormatting>
  <conditionalFormatting sqref="M28">
    <cfRule type="expression" dxfId="35" priority="11">
      <formula>M$2="S"</formula>
    </cfRule>
    <cfRule type="expression" dxfId="34" priority="12">
      <formula>M$4&lt;TODAY()</formula>
    </cfRule>
  </conditionalFormatting>
  <conditionalFormatting sqref="M26:M27">
    <cfRule type="expression" dxfId="33" priority="9">
      <formula>M$2="S"</formula>
    </cfRule>
    <cfRule type="expression" dxfId="32" priority="10">
      <formula>M$4&lt;TODAY()</formula>
    </cfRule>
  </conditionalFormatting>
  <conditionalFormatting sqref="M25">
    <cfRule type="expression" dxfId="31" priority="7">
      <formula>M$2="S"</formula>
    </cfRule>
    <cfRule type="expression" dxfId="30" priority="8">
      <formula>M$4&lt;TODAY()</formula>
    </cfRule>
  </conditionalFormatting>
  <conditionalFormatting sqref="G20">
    <cfRule type="expression" dxfId="29" priority="5">
      <formula>G$2="S"</formula>
    </cfRule>
    <cfRule type="expression" dxfId="28" priority="6">
      <formula>G$4&lt;TODAY()</formula>
    </cfRule>
  </conditionalFormatting>
  <conditionalFormatting sqref="M20">
    <cfRule type="expression" dxfId="27" priority="3">
      <formula>M$2="S"</formula>
    </cfRule>
    <cfRule type="expression" dxfId="26" priority="4">
      <formula>M$4&lt;TODAY()</formula>
    </cfRule>
  </conditionalFormatting>
  <conditionalFormatting sqref="H20:L20">
    <cfRule type="expression" dxfId="25" priority="1">
      <formula>H$2="S"</formula>
    </cfRule>
    <cfRule type="expression" dxfId="24" priority="2">
      <formula>H$4&lt;TODAY()</formula>
    </cfRule>
  </conditionalFormatting>
  <dataValidations count="1">
    <dataValidation type="whole" allowBlank="1" showInputMessage="1" showErrorMessage="1" sqref="F7:M30">
      <formula1>0</formula1>
      <formula2>89</formula2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UNEXPECTED Value" error="The expected values are listed on sheet Validation.">
          <x14:formula1>
            <xm:f>Check!$C$2:$C$7</xm:f>
          </x14:formula1>
          <xm:sqref>D7:D30</xm:sqref>
        </x14:dataValidation>
        <x14:dataValidation type="list" allowBlank="1" showInputMessage="1" showErrorMessage="1">
          <x14:formula1>
            <xm:f>Check!$D$2:$D$37</xm:f>
          </x14:formula1>
          <xm:sqref>E7:E30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2"/>
  <sheetViews>
    <sheetView topLeftCell="A5" workbookViewId="0">
      <selection activeCell="C17" sqref="C17"/>
    </sheetView>
  </sheetViews>
  <sheetFormatPr baseColWidth="10" defaultColWidth="9.1640625" defaultRowHeight="20" customHeight="1" x14ac:dyDescent="0"/>
  <cols>
    <col min="1" max="1" width="2.83203125" style="7" customWidth="1"/>
    <col min="2" max="2" width="22.83203125" style="7" customWidth="1"/>
    <col min="3" max="3" width="80.33203125" style="258" customWidth="1"/>
    <col min="4" max="4" width="12.83203125" style="76" customWidth="1"/>
    <col min="5" max="5" width="16" style="7" customWidth="1"/>
    <col min="6" max="6" width="7.83203125" style="6" customWidth="1"/>
    <col min="7" max="14" width="5.83203125" style="7" customWidth="1"/>
    <col min="15" max="15" width="12.83203125" style="7" customWidth="1"/>
    <col min="16" max="23" width="4.83203125" style="7" customWidth="1"/>
    <col min="24" max="16384" width="9.1640625" style="7"/>
  </cols>
  <sheetData>
    <row r="1" spans="2:23" ht="15"/>
    <row r="2" spans="2:23" s="44" customFormat="1" ht="20" customHeight="1" thickBot="1">
      <c r="C2" s="259"/>
      <c r="D2" s="76"/>
      <c r="F2" s="147">
        <f>COUNT(F7:F30)+COUNTBLANK(F7:F30)</f>
        <v>24</v>
      </c>
      <c r="G2" s="45" t="str">
        <f t="shared" ref="G2:M2" si="0">CHOOSE(WEEKDAY(G4),"S","M","T","W","R","F","S")</f>
        <v>M</v>
      </c>
      <c r="H2" s="45" t="str">
        <f t="shared" si="0"/>
        <v>T</v>
      </c>
      <c r="I2" s="45" t="str">
        <f t="shared" si="0"/>
        <v>W</v>
      </c>
      <c r="J2" s="45" t="str">
        <f t="shared" si="0"/>
        <v>R</v>
      </c>
      <c r="K2" s="45" t="str">
        <f t="shared" si="0"/>
        <v>F</v>
      </c>
      <c r="L2" s="45" t="str">
        <f t="shared" si="0"/>
        <v>S</v>
      </c>
      <c r="M2" s="45" t="str">
        <f t="shared" si="0"/>
        <v>S</v>
      </c>
    </row>
    <row r="3" spans="2:23" ht="20" customHeight="1">
      <c r="B3" s="334" t="s">
        <v>25</v>
      </c>
      <c r="C3" s="334" t="s">
        <v>26</v>
      </c>
      <c r="D3" s="338" t="s">
        <v>30</v>
      </c>
      <c r="E3" s="340" t="s">
        <v>27</v>
      </c>
      <c r="F3" s="148">
        <v>5</v>
      </c>
      <c r="G3" s="321" t="s">
        <v>28</v>
      </c>
      <c r="H3" s="322"/>
      <c r="I3" s="322"/>
      <c r="J3" s="322"/>
      <c r="K3" s="322"/>
      <c r="L3" s="322"/>
      <c r="M3" s="323"/>
    </row>
    <row r="4" spans="2:23" ht="60" customHeight="1" thickBot="1">
      <c r="B4" s="335"/>
      <c r="C4" s="335"/>
      <c r="D4" s="339"/>
      <c r="E4" s="341"/>
      <c r="F4" s="55" t="s">
        <v>35</v>
      </c>
      <c r="G4" s="46">
        <v>41029</v>
      </c>
      <c r="H4" s="47">
        <f t="shared" ref="H4:M4" si="1">G4+1</f>
        <v>41030</v>
      </c>
      <c r="I4" s="47">
        <f t="shared" si="1"/>
        <v>41031</v>
      </c>
      <c r="J4" s="47">
        <f t="shared" si="1"/>
        <v>41032</v>
      </c>
      <c r="K4" s="47">
        <f t="shared" si="1"/>
        <v>41033</v>
      </c>
      <c r="L4" s="47">
        <f t="shared" si="1"/>
        <v>41034</v>
      </c>
      <c r="M4" s="48">
        <f t="shared" si="1"/>
        <v>41035</v>
      </c>
    </row>
    <row r="5" spans="2:23" ht="20" customHeight="1">
      <c r="B5" s="331" t="s">
        <v>29</v>
      </c>
      <c r="C5" s="332"/>
      <c r="D5" s="332"/>
      <c r="E5" s="333"/>
      <c r="F5" s="64">
        <f>F6</f>
        <v>87</v>
      </c>
      <c r="G5" s="56">
        <f t="shared" ref="G5:M5" si="2">MAX(0,F5-$F$5/$F$3)</f>
        <v>69.599999999999994</v>
      </c>
      <c r="H5" s="57">
        <f t="shared" si="2"/>
        <v>52.199999999999996</v>
      </c>
      <c r="I5" s="57">
        <f t="shared" si="2"/>
        <v>34.799999999999997</v>
      </c>
      <c r="J5" s="57">
        <f t="shared" si="2"/>
        <v>17.399999999999999</v>
      </c>
      <c r="K5" s="57">
        <f t="shared" si="2"/>
        <v>0</v>
      </c>
      <c r="L5" s="57">
        <f t="shared" si="2"/>
        <v>0</v>
      </c>
      <c r="M5" s="58">
        <f t="shared" si="2"/>
        <v>0</v>
      </c>
    </row>
    <row r="6" spans="2:23" ht="20" customHeight="1" thickBot="1">
      <c r="B6" s="324" t="s">
        <v>21</v>
      </c>
      <c r="C6" s="325"/>
      <c r="D6" s="325"/>
      <c r="E6" s="326"/>
      <c r="F6" s="65">
        <f>SUM(F7:F30)</f>
        <v>87</v>
      </c>
      <c r="G6" s="59">
        <f t="shared" ref="G6:M6" si="3">IF(COUNTBLANK(G7:G30)=$F$2,F6,SUM(G7:G30))</f>
        <v>79</v>
      </c>
      <c r="H6" s="60">
        <f t="shared" si="3"/>
        <v>64</v>
      </c>
      <c r="I6" s="60">
        <f t="shared" si="3"/>
        <v>46</v>
      </c>
      <c r="J6" s="60">
        <f t="shared" si="3"/>
        <v>25</v>
      </c>
      <c r="K6" s="60">
        <f t="shared" si="3"/>
        <v>7</v>
      </c>
      <c r="L6" s="60">
        <f t="shared" si="3"/>
        <v>0</v>
      </c>
      <c r="M6" s="61">
        <f t="shared" si="3"/>
        <v>0</v>
      </c>
    </row>
    <row r="7" spans="2:23" ht="20" customHeight="1">
      <c r="B7" s="343" t="s">
        <v>129</v>
      </c>
      <c r="C7" s="261" t="s">
        <v>146</v>
      </c>
      <c r="D7" s="163" t="s">
        <v>40</v>
      </c>
      <c r="E7" s="71" t="s">
        <v>74</v>
      </c>
      <c r="F7" s="66">
        <v>13</v>
      </c>
      <c r="G7" s="17">
        <v>13</v>
      </c>
      <c r="H7" s="18">
        <v>5</v>
      </c>
      <c r="I7" s="18">
        <v>5</v>
      </c>
      <c r="J7" s="18">
        <v>0</v>
      </c>
      <c r="K7" s="18">
        <v>0</v>
      </c>
      <c r="L7" s="18">
        <v>0</v>
      </c>
      <c r="M7" s="19">
        <v>0</v>
      </c>
    </row>
    <row r="8" spans="2:23" ht="20" customHeight="1">
      <c r="B8" s="318"/>
      <c r="C8" s="262" t="s">
        <v>152</v>
      </c>
      <c r="D8" s="164" t="s">
        <v>40</v>
      </c>
      <c r="E8" s="72" t="s">
        <v>74</v>
      </c>
      <c r="F8" s="67">
        <v>8</v>
      </c>
      <c r="G8" s="20">
        <v>4</v>
      </c>
      <c r="H8" s="21">
        <v>2</v>
      </c>
      <c r="I8" s="21">
        <v>2</v>
      </c>
      <c r="J8" s="21">
        <v>1</v>
      </c>
      <c r="K8" s="21">
        <v>0</v>
      </c>
      <c r="L8" s="21">
        <v>0</v>
      </c>
      <c r="M8" s="22">
        <v>0</v>
      </c>
    </row>
    <row r="9" spans="2:23" ht="20" customHeight="1">
      <c r="B9" s="318"/>
      <c r="C9" s="263"/>
      <c r="D9" s="164"/>
      <c r="E9" s="72"/>
      <c r="F9" s="67"/>
      <c r="G9" s="20"/>
      <c r="H9" s="21"/>
      <c r="I9" s="21"/>
      <c r="J9" s="21"/>
      <c r="K9" s="21"/>
      <c r="L9" s="21"/>
      <c r="M9" s="22"/>
    </row>
    <row r="10" spans="2:23" ht="20" customHeight="1">
      <c r="B10" s="318"/>
      <c r="C10" s="263"/>
      <c r="D10" s="166"/>
      <c r="E10" s="74"/>
      <c r="F10" s="69"/>
      <c r="G10" s="168"/>
      <c r="H10" s="169"/>
      <c r="I10" s="169"/>
      <c r="J10" s="169"/>
      <c r="K10" s="169"/>
      <c r="L10" s="169"/>
      <c r="M10" s="170"/>
    </row>
    <row r="11" spans="2:23" ht="20" customHeight="1">
      <c r="B11" s="318"/>
      <c r="C11" s="263"/>
      <c r="D11" s="164"/>
      <c r="E11" s="72"/>
      <c r="F11" s="67"/>
      <c r="G11" s="20"/>
      <c r="H11" s="21"/>
      <c r="I11" s="21"/>
      <c r="J11" s="21"/>
      <c r="K11" s="21"/>
      <c r="L11" s="21"/>
      <c r="M11" s="22"/>
    </row>
    <row r="12" spans="2:23" ht="20" customHeight="1" thickBot="1">
      <c r="B12" s="319"/>
      <c r="C12" s="264"/>
      <c r="D12" s="165"/>
      <c r="E12" s="73"/>
      <c r="F12" s="68"/>
      <c r="G12" s="33"/>
      <c r="H12" s="34"/>
      <c r="I12" s="34"/>
      <c r="J12" s="34"/>
      <c r="K12" s="34"/>
      <c r="L12" s="34"/>
      <c r="M12" s="35"/>
      <c r="O12" s="87"/>
      <c r="P12" s="87"/>
      <c r="Q12" s="88" t="str">
        <f>CHOOSE(WEEKDAY(Q13),"S","M","T","W","R","F","S")</f>
        <v>M</v>
      </c>
      <c r="R12" s="88" t="str">
        <f t="shared" ref="R12:W12" si="4">CHOOSE(WEEKDAY(R13),"S","M","T","W","R","F","S")</f>
        <v>T</v>
      </c>
      <c r="S12" s="88" t="str">
        <f t="shared" si="4"/>
        <v>W</v>
      </c>
      <c r="T12" s="88" t="str">
        <f t="shared" si="4"/>
        <v>R</v>
      </c>
      <c r="U12" s="88" t="str">
        <f t="shared" si="4"/>
        <v>F</v>
      </c>
      <c r="V12" s="88" t="str">
        <f t="shared" si="4"/>
        <v>S</v>
      </c>
      <c r="W12" s="88" t="str">
        <f t="shared" si="4"/>
        <v>S</v>
      </c>
    </row>
    <row r="13" spans="2:23" ht="20" customHeight="1" thickTop="1">
      <c r="B13" s="320" t="s">
        <v>142</v>
      </c>
      <c r="C13" s="265" t="s">
        <v>150</v>
      </c>
      <c r="D13" s="166" t="s">
        <v>40</v>
      </c>
      <c r="E13" s="74" t="s">
        <v>100</v>
      </c>
      <c r="F13" s="174">
        <v>8</v>
      </c>
      <c r="G13" s="49">
        <v>8</v>
      </c>
      <c r="H13" s="50">
        <v>7</v>
      </c>
      <c r="I13" s="50">
        <v>2</v>
      </c>
      <c r="J13" s="50">
        <v>0</v>
      </c>
      <c r="K13" s="50">
        <v>0</v>
      </c>
      <c r="L13" s="50">
        <v>0</v>
      </c>
      <c r="M13" s="51">
        <v>0</v>
      </c>
      <c r="O13" s="87"/>
      <c r="P13" s="327" t="s">
        <v>35</v>
      </c>
      <c r="Q13" s="329">
        <f>G4</f>
        <v>41029</v>
      </c>
      <c r="R13" s="314">
        <f t="shared" ref="R13:W13" si="5">H4</f>
        <v>41030</v>
      </c>
      <c r="S13" s="314">
        <f t="shared" si="5"/>
        <v>41031</v>
      </c>
      <c r="T13" s="314">
        <f t="shared" si="5"/>
        <v>41032</v>
      </c>
      <c r="U13" s="314">
        <f t="shared" si="5"/>
        <v>41033</v>
      </c>
      <c r="V13" s="314">
        <f t="shared" si="5"/>
        <v>41034</v>
      </c>
      <c r="W13" s="316">
        <f t="shared" si="5"/>
        <v>41035</v>
      </c>
    </row>
    <row r="14" spans="2:23" ht="20" customHeight="1" thickBot="1">
      <c r="B14" s="318"/>
      <c r="C14" s="265" t="s">
        <v>151</v>
      </c>
      <c r="D14" s="164" t="s">
        <v>40</v>
      </c>
      <c r="E14" s="72" t="s">
        <v>100</v>
      </c>
      <c r="F14" s="69">
        <v>8</v>
      </c>
      <c r="G14" s="168">
        <v>8</v>
      </c>
      <c r="H14" s="169">
        <v>8</v>
      </c>
      <c r="I14" s="169">
        <v>8</v>
      </c>
      <c r="J14" s="169">
        <v>8</v>
      </c>
      <c r="K14" s="169">
        <v>7</v>
      </c>
      <c r="L14" s="169">
        <v>0</v>
      </c>
      <c r="M14" s="170">
        <v>0</v>
      </c>
      <c r="O14" s="87"/>
      <c r="P14" s="328"/>
      <c r="Q14" s="330"/>
      <c r="R14" s="315"/>
      <c r="S14" s="315"/>
      <c r="T14" s="315"/>
      <c r="U14" s="315"/>
      <c r="V14" s="315"/>
      <c r="W14" s="317"/>
    </row>
    <row r="15" spans="2:23" ht="20" customHeight="1">
      <c r="B15" s="318"/>
      <c r="C15" s="265"/>
      <c r="D15" s="164"/>
      <c r="E15" s="72"/>
      <c r="F15" s="67"/>
      <c r="G15" s="20"/>
      <c r="H15" s="21"/>
      <c r="I15" s="21"/>
      <c r="J15" s="21"/>
      <c r="K15" s="21"/>
      <c r="L15" s="21"/>
      <c r="M15" s="22"/>
      <c r="O15" s="89" t="s">
        <v>36</v>
      </c>
      <c r="P15" s="90">
        <f>F5</f>
        <v>87</v>
      </c>
      <c r="Q15" s="91">
        <f t="shared" ref="Q15:W16" si="6">G5</f>
        <v>69.599999999999994</v>
      </c>
      <c r="R15" s="92">
        <f t="shared" si="6"/>
        <v>52.199999999999996</v>
      </c>
      <c r="S15" s="92">
        <f t="shared" si="6"/>
        <v>34.799999999999997</v>
      </c>
      <c r="T15" s="92">
        <f t="shared" si="6"/>
        <v>17.399999999999999</v>
      </c>
      <c r="U15" s="92">
        <f t="shared" si="6"/>
        <v>0</v>
      </c>
      <c r="V15" s="92">
        <f t="shared" si="6"/>
        <v>0</v>
      </c>
      <c r="W15" s="93">
        <f t="shared" si="6"/>
        <v>0</v>
      </c>
    </row>
    <row r="16" spans="2:23" ht="20" customHeight="1" thickBot="1">
      <c r="B16" s="318"/>
      <c r="C16" s="265"/>
      <c r="D16" s="164"/>
      <c r="E16" s="72"/>
      <c r="F16" s="67"/>
      <c r="G16" s="20"/>
      <c r="H16" s="21"/>
      <c r="I16" s="21"/>
      <c r="J16" s="21"/>
      <c r="K16" s="21"/>
      <c r="L16" s="21"/>
      <c r="M16" s="22"/>
      <c r="O16" s="94" t="s">
        <v>37</v>
      </c>
      <c r="P16" s="95">
        <f>F6</f>
        <v>87</v>
      </c>
      <c r="Q16" s="96">
        <f t="shared" si="6"/>
        <v>79</v>
      </c>
      <c r="R16" s="97">
        <f t="shared" si="6"/>
        <v>64</v>
      </c>
      <c r="S16" s="97">
        <f t="shared" si="6"/>
        <v>46</v>
      </c>
      <c r="T16" s="97">
        <f t="shared" si="6"/>
        <v>25</v>
      </c>
      <c r="U16" s="97">
        <f t="shared" si="6"/>
        <v>7</v>
      </c>
      <c r="V16" s="97">
        <f t="shared" si="6"/>
        <v>0</v>
      </c>
      <c r="W16" s="98">
        <f t="shared" si="6"/>
        <v>0</v>
      </c>
    </row>
    <row r="17" spans="2:23" ht="20" customHeight="1">
      <c r="B17" s="318"/>
      <c r="C17" s="265"/>
      <c r="D17" s="166"/>
      <c r="E17" s="74"/>
      <c r="F17" s="69"/>
      <c r="G17" s="168"/>
      <c r="H17" s="169"/>
      <c r="I17" s="169"/>
      <c r="J17" s="169"/>
      <c r="K17" s="169"/>
      <c r="L17" s="169"/>
      <c r="M17" s="170"/>
      <c r="O17" s="103" t="s">
        <v>31</v>
      </c>
      <c r="P17" s="104">
        <f t="shared" ref="P17:W22" si="7">SUM(IF($D$7=$O17,F$7,0),IF($D$8=$O17,F$8,0),IF($D$9=$O17,F$9,0),IF($D$10=$O17,F$10,0),IF($D$11=$O17,F$11,0),IF($D$12=$O17,F$12,0),IF($D$13=$O17,F$13,0),IF($D$14=$O17,F$14,0),IF($D$15=$O17,F$15,0),IF($D$16=$O17,F$16,0),IF($D$17=$O17,F$17,0),IF($D$18=$O17,F$18,0),IF($D$20=$O17,F$20,0),IF($D$21=$O17,F$21,0),IF($D$22=$O17,F$22,0),IF($D$23=$O17,F$23,0),IF($D$24=$O17,F$24,0),IF($D$25=$O17,F$25,0),IF($D$26=$O17,F$26,0),IF($D$27=$O17,F$27,0),IF($D$28=$O17,F$28,0),IF($D$29=$O17,F$29,0),IF($D$30=$O17,F$30,0))</f>
        <v>0</v>
      </c>
      <c r="Q17" s="105">
        <f t="shared" si="7"/>
        <v>0</v>
      </c>
      <c r="R17" s="106">
        <f t="shared" si="7"/>
        <v>0</v>
      </c>
      <c r="S17" s="106">
        <f t="shared" si="7"/>
        <v>0</v>
      </c>
      <c r="T17" s="106">
        <f t="shared" si="7"/>
        <v>0</v>
      </c>
      <c r="U17" s="106">
        <f t="shared" si="7"/>
        <v>0</v>
      </c>
      <c r="V17" s="106">
        <f t="shared" si="7"/>
        <v>0</v>
      </c>
      <c r="W17" s="107">
        <f t="shared" si="7"/>
        <v>0</v>
      </c>
    </row>
    <row r="18" spans="2:23" ht="20" customHeight="1">
      <c r="B18" s="318"/>
      <c r="C18" s="265"/>
      <c r="D18" s="166"/>
      <c r="E18" s="74"/>
      <c r="F18" s="69"/>
      <c r="G18" s="168"/>
      <c r="H18" s="169"/>
      <c r="I18" s="169"/>
      <c r="J18" s="169"/>
      <c r="K18" s="169"/>
      <c r="L18" s="169"/>
      <c r="M18" s="170"/>
      <c r="O18" s="99" t="s">
        <v>32</v>
      </c>
      <c r="P18" s="100">
        <f t="shared" si="7"/>
        <v>0</v>
      </c>
      <c r="Q18" s="108">
        <f t="shared" si="7"/>
        <v>0</v>
      </c>
      <c r="R18" s="109">
        <f t="shared" si="7"/>
        <v>0</v>
      </c>
      <c r="S18" s="109">
        <f t="shared" si="7"/>
        <v>0</v>
      </c>
      <c r="T18" s="109">
        <f t="shared" si="7"/>
        <v>0</v>
      </c>
      <c r="U18" s="109">
        <f t="shared" si="7"/>
        <v>0</v>
      </c>
      <c r="V18" s="109">
        <f t="shared" si="7"/>
        <v>0</v>
      </c>
      <c r="W18" s="110">
        <f t="shared" si="7"/>
        <v>0</v>
      </c>
    </row>
    <row r="19" spans="2:23" ht="20" customHeight="1">
      <c r="B19" s="318"/>
      <c r="C19" s="263"/>
      <c r="D19" s="164"/>
      <c r="E19" s="72"/>
      <c r="F19" s="67"/>
      <c r="G19" s="20"/>
      <c r="H19" s="21"/>
      <c r="I19" s="21"/>
      <c r="J19" s="21"/>
      <c r="K19" s="21"/>
      <c r="L19" s="21"/>
      <c r="M19" s="22"/>
      <c r="O19" s="101" t="s">
        <v>33</v>
      </c>
      <c r="P19" s="102">
        <f t="shared" si="7"/>
        <v>0</v>
      </c>
      <c r="Q19" s="111">
        <f t="shared" si="7"/>
        <v>0</v>
      </c>
      <c r="R19" s="112">
        <f t="shared" si="7"/>
        <v>0</v>
      </c>
      <c r="S19" s="112">
        <f t="shared" si="7"/>
        <v>0</v>
      </c>
      <c r="T19" s="112">
        <f t="shared" si="7"/>
        <v>0</v>
      </c>
      <c r="U19" s="112">
        <f t="shared" si="7"/>
        <v>0</v>
      </c>
      <c r="V19" s="112">
        <f t="shared" si="7"/>
        <v>0</v>
      </c>
      <c r="W19" s="113">
        <f t="shared" si="7"/>
        <v>0</v>
      </c>
    </row>
    <row r="20" spans="2:23" ht="20" customHeight="1" thickBot="1">
      <c r="B20" s="319"/>
      <c r="C20" s="264"/>
      <c r="D20" s="165"/>
      <c r="E20" s="73"/>
      <c r="F20" s="68"/>
      <c r="G20" s="33"/>
      <c r="H20" s="34"/>
      <c r="I20" s="34"/>
      <c r="J20" s="34"/>
      <c r="K20" s="34"/>
      <c r="L20" s="34"/>
      <c r="M20" s="35"/>
      <c r="O20" s="114" t="s">
        <v>40</v>
      </c>
      <c r="P20" s="115">
        <f t="shared" si="7"/>
        <v>87</v>
      </c>
      <c r="Q20" s="116">
        <f t="shared" si="7"/>
        <v>78</v>
      </c>
      <c r="R20" s="117">
        <f t="shared" si="7"/>
        <v>63</v>
      </c>
      <c r="S20" s="117">
        <f t="shared" si="7"/>
        <v>45</v>
      </c>
      <c r="T20" s="117">
        <f t="shared" si="7"/>
        <v>21</v>
      </c>
      <c r="U20" s="117">
        <f t="shared" si="7"/>
        <v>7</v>
      </c>
      <c r="V20" s="117">
        <f t="shared" si="7"/>
        <v>0</v>
      </c>
      <c r="W20" s="118">
        <f t="shared" si="7"/>
        <v>0</v>
      </c>
    </row>
    <row r="21" spans="2:23" ht="20" customHeight="1" thickTop="1">
      <c r="B21" s="320" t="s">
        <v>143</v>
      </c>
      <c r="C21" s="263" t="s">
        <v>149</v>
      </c>
      <c r="D21" s="172" t="s">
        <v>40</v>
      </c>
      <c r="E21" s="173" t="s">
        <v>84</v>
      </c>
      <c r="F21" s="174">
        <v>8</v>
      </c>
      <c r="G21" s="49">
        <v>8</v>
      </c>
      <c r="H21" s="50">
        <v>8</v>
      </c>
      <c r="I21" s="50">
        <v>8</v>
      </c>
      <c r="J21" s="50">
        <v>4</v>
      </c>
      <c r="K21" s="50">
        <v>0</v>
      </c>
      <c r="L21" s="50">
        <v>0</v>
      </c>
      <c r="M21" s="51">
        <v>0</v>
      </c>
      <c r="O21" s="121" t="s">
        <v>34</v>
      </c>
      <c r="P21" s="122">
        <f t="shared" si="7"/>
        <v>0</v>
      </c>
      <c r="Q21" s="123">
        <f t="shared" si="7"/>
        <v>0</v>
      </c>
      <c r="R21" s="124">
        <f t="shared" si="7"/>
        <v>0</v>
      </c>
      <c r="S21" s="124">
        <f t="shared" si="7"/>
        <v>0</v>
      </c>
      <c r="T21" s="124">
        <f t="shared" si="7"/>
        <v>0</v>
      </c>
      <c r="U21" s="124">
        <f t="shared" si="7"/>
        <v>0</v>
      </c>
      <c r="V21" s="124">
        <f t="shared" si="7"/>
        <v>0</v>
      </c>
      <c r="W21" s="125">
        <f t="shared" si="7"/>
        <v>0</v>
      </c>
    </row>
    <row r="22" spans="2:23" ht="20" customHeight="1" thickBot="1">
      <c r="B22" s="318"/>
      <c r="C22" s="262" t="s">
        <v>148</v>
      </c>
      <c r="D22" s="164" t="s">
        <v>40</v>
      </c>
      <c r="E22" s="72" t="s">
        <v>84</v>
      </c>
      <c r="F22" s="67">
        <v>8</v>
      </c>
      <c r="G22" s="20">
        <v>8</v>
      </c>
      <c r="H22" s="21">
        <v>8</v>
      </c>
      <c r="I22" s="21">
        <v>4</v>
      </c>
      <c r="J22" s="21">
        <v>0</v>
      </c>
      <c r="K22" s="21">
        <v>0</v>
      </c>
      <c r="L22" s="21">
        <v>0</v>
      </c>
      <c r="M22" s="22">
        <v>0</v>
      </c>
      <c r="O22" s="126" t="s">
        <v>39</v>
      </c>
      <c r="P22" s="127">
        <f t="shared" si="7"/>
        <v>0</v>
      </c>
      <c r="Q22" s="128">
        <f t="shared" si="7"/>
        <v>0</v>
      </c>
      <c r="R22" s="129">
        <f t="shared" si="7"/>
        <v>0</v>
      </c>
      <c r="S22" s="129">
        <f t="shared" si="7"/>
        <v>0</v>
      </c>
      <c r="T22" s="129">
        <f t="shared" si="7"/>
        <v>0</v>
      </c>
      <c r="U22" s="129">
        <f t="shared" si="7"/>
        <v>0</v>
      </c>
      <c r="V22" s="129">
        <f t="shared" si="7"/>
        <v>0</v>
      </c>
      <c r="W22" s="130">
        <f t="shared" si="7"/>
        <v>0</v>
      </c>
    </row>
    <row r="23" spans="2:23" ht="20" customHeight="1">
      <c r="B23" s="318"/>
      <c r="C23" s="263"/>
      <c r="D23" s="164"/>
      <c r="E23" s="72"/>
      <c r="F23" s="67"/>
      <c r="G23" s="20"/>
      <c r="H23" s="21"/>
      <c r="I23" s="21"/>
      <c r="J23" s="21"/>
      <c r="K23" s="21"/>
      <c r="L23" s="21"/>
      <c r="M23" s="22"/>
    </row>
    <row r="24" spans="2:23" ht="20" customHeight="1">
      <c r="B24" s="318"/>
      <c r="C24" s="265"/>
      <c r="D24" s="166"/>
      <c r="E24" s="74"/>
      <c r="F24" s="69"/>
      <c r="G24" s="168"/>
      <c r="H24" s="169"/>
      <c r="I24" s="169"/>
      <c r="J24" s="169"/>
      <c r="K24" s="169"/>
      <c r="L24" s="169"/>
      <c r="M24" s="170"/>
    </row>
    <row r="25" spans="2:23" ht="20" customHeight="1">
      <c r="B25" s="318"/>
      <c r="C25" s="263"/>
      <c r="D25" s="164"/>
      <c r="E25" s="72"/>
      <c r="F25" s="67"/>
      <c r="G25" s="20"/>
      <c r="H25" s="21"/>
      <c r="I25" s="21"/>
      <c r="J25" s="21"/>
      <c r="K25" s="21"/>
      <c r="L25" s="21"/>
      <c r="M25" s="22"/>
    </row>
    <row r="26" spans="2:23" ht="20" customHeight="1" thickBot="1">
      <c r="B26" s="319"/>
      <c r="C26" s="264"/>
      <c r="D26" s="165"/>
      <c r="E26" s="73"/>
      <c r="F26" s="68"/>
      <c r="G26" s="33"/>
      <c r="H26" s="34"/>
      <c r="I26" s="34"/>
      <c r="J26" s="34"/>
      <c r="K26" s="34"/>
      <c r="L26" s="34"/>
      <c r="M26" s="35"/>
    </row>
    <row r="27" spans="2:23" ht="20" customHeight="1" thickTop="1">
      <c r="B27" s="320" t="s">
        <v>144</v>
      </c>
      <c r="C27" s="263" t="s">
        <v>145</v>
      </c>
      <c r="D27" s="172" t="s">
        <v>40</v>
      </c>
      <c r="E27" s="173" t="s">
        <v>84</v>
      </c>
      <c r="F27" s="174">
        <v>13</v>
      </c>
      <c r="G27" s="49">
        <v>13</v>
      </c>
      <c r="H27" s="50">
        <v>13</v>
      </c>
      <c r="I27" s="50">
        <v>10</v>
      </c>
      <c r="J27" s="50">
        <v>5</v>
      </c>
      <c r="K27" s="50">
        <v>0</v>
      </c>
      <c r="L27" s="50">
        <v>0</v>
      </c>
      <c r="M27" s="51">
        <v>0</v>
      </c>
    </row>
    <row r="28" spans="2:23" ht="20" customHeight="1">
      <c r="B28" s="318"/>
      <c r="C28" s="263" t="s">
        <v>163</v>
      </c>
      <c r="D28" s="166" t="s">
        <v>40</v>
      </c>
      <c r="E28" s="74" t="s">
        <v>84</v>
      </c>
      <c r="F28" s="69">
        <v>8</v>
      </c>
      <c r="G28" s="168">
        <v>3</v>
      </c>
      <c r="H28" s="169">
        <v>0</v>
      </c>
      <c r="I28" s="169">
        <v>0</v>
      </c>
      <c r="J28" s="169">
        <v>0</v>
      </c>
      <c r="K28" s="169">
        <v>0</v>
      </c>
      <c r="L28" s="169">
        <v>0</v>
      </c>
      <c r="M28" s="170">
        <v>0</v>
      </c>
    </row>
    <row r="29" spans="2:23" ht="20" customHeight="1">
      <c r="B29" s="318"/>
      <c r="C29" s="265" t="s">
        <v>164</v>
      </c>
      <c r="D29" s="166" t="s">
        <v>40</v>
      </c>
      <c r="E29" s="74" t="s">
        <v>84</v>
      </c>
      <c r="F29" s="69">
        <v>13</v>
      </c>
      <c r="G29" s="168">
        <v>13</v>
      </c>
      <c r="H29" s="169">
        <v>12</v>
      </c>
      <c r="I29" s="169">
        <v>6</v>
      </c>
      <c r="J29" s="169">
        <v>3</v>
      </c>
      <c r="K29" s="169">
        <v>0</v>
      </c>
      <c r="L29" s="169">
        <v>0</v>
      </c>
      <c r="M29" s="170">
        <v>0</v>
      </c>
    </row>
    <row r="30" spans="2:23" ht="20" customHeight="1" thickBot="1">
      <c r="B30" s="342"/>
      <c r="C30" s="266" t="s">
        <v>162</v>
      </c>
      <c r="D30" s="167"/>
      <c r="E30" s="75"/>
      <c r="F30" s="70"/>
      <c r="G30" s="52">
        <v>1</v>
      </c>
      <c r="H30" s="53">
        <v>1</v>
      </c>
      <c r="I30" s="53">
        <v>1</v>
      </c>
      <c r="J30" s="53">
        <v>4</v>
      </c>
      <c r="K30" s="53">
        <v>0</v>
      </c>
      <c r="L30" s="53">
        <v>0</v>
      </c>
      <c r="M30" s="54">
        <v>0</v>
      </c>
    </row>
    <row r="31" spans="2:23" ht="20" customHeight="1">
      <c r="B31" s="63"/>
      <c r="C31" s="260"/>
      <c r="D31" s="81"/>
      <c r="E31" s="63"/>
      <c r="F31" s="62" t="str">
        <f t="shared" ref="F31:M31" si="8">IF(SUM(F7:F30)=F6,"",IF(SUM(F7:F30)=0,"","ERR"))</f>
        <v/>
      </c>
      <c r="G31" s="62" t="str">
        <f t="shared" si="8"/>
        <v/>
      </c>
      <c r="H31" s="62" t="str">
        <f t="shared" si="8"/>
        <v/>
      </c>
      <c r="I31" s="62" t="str">
        <f t="shared" si="8"/>
        <v/>
      </c>
      <c r="J31" s="62" t="str">
        <f t="shared" si="8"/>
        <v/>
      </c>
      <c r="K31" s="62" t="str">
        <f t="shared" si="8"/>
        <v/>
      </c>
      <c r="L31" s="62" t="str">
        <f t="shared" si="8"/>
        <v/>
      </c>
      <c r="M31" s="62" t="str">
        <f t="shared" si="8"/>
        <v/>
      </c>
    </row>
    <row r="32" spans="2:23" ht="20" customHeight="1">
      <c r="G32"/>
    </row>
  </sheetData>
  <mergeCells count="19">
    <mergeCell ref="B3:B4"/>
    <mergeCell ref="C3:C4"/>
    <mergeCell ref="D3:D4"/>
    <mergeCell ref="E3:E4"/>
    <mergeCell ref="G3:M3"/>
    <mergeCell ref="B5:E5"/>
    <mergeCell ref="S13:S14"/>
    <mergeCell ref="T13:T14"/>
    <mergeCell ref="U13:U14"/>
    <mergeCell ref="V13:V14"/>
    <mergeCell ref="B7:B12"/>
    <mergeCell ref="B13:B20"/>
    <mergeCell ref="B27:B30"/>
    <mergeCell ref="B21:B26"/>
    <mergeCell ref="W13:W14"/>
    <mergeCell ref="B6:E6"/>
    <mergeCell ref="P13:P14"/>
    <mergeCell ref="R13:R14"/>
    <mergeCell ref="Q13:Q14"/>
  </mergeCells>
  <conditionalFormatting sqref="G7:M8 G29:M30 G10:M15 G17:M22 G24:M27">
    <cfRule type="expression" dxfId="23" priority="11">
      <formula>G$2="S"</formula>
    </cfRule>
    <cfRule type="expression" dxfId="22" priority="12">
      <formula>G$4&lt;TODAY()</formula>
    </cfRule>
  </conditionalFormatting>
  <conditionalFormatting sqref="Q17:W22">
    <cfRule type="expression" dxfId="21" priority="9">
      <formula>Q$13="S"</formula>
    </cfRule>
    <cfRule type="expression" dxfId="20" priority="10">
      <formula>Q$13&lt;TODAY()</formula>
    </cfRule>
  </conditionalFormatting>
  <conditionalFormatting sqref="G28:M28">
    <cfRule type="expression" dxfId="19" priority="7">
      <formula>G$2="S"</formula>
    </cfRule>
    <cfRule type="expression" dxfId="18" priority="8">
      <formula>G$4&lt;TODAY()</formula>
    </cfRule>
  </conditionalFormatting>
  <conditionalFormatting sqref="G9:M9">
    <cfRule type="expression" dxfId="17" priority="5">
      <formula>G$2="S"</formula>
    </cfRule>
    <cfRule type="expression" dxfId="16" priority="6">
      <formula>G$4&lt;TODAY()</formula>
    </cfRule>
  </conditionalFormatting>
  <conditionalFormatting sqref="G16:M16">
    <cfRule type="expression" dxfId="15" priority="3">
      <formula>G$2="S"</formula>
    </cfRule>
    <cfRule type="expression" dxfId="14" priority="4">
      <formula>G$4&lt;TODAY()</formula>
    </cfRule>
  </conditionalFormatting>
  <conditionalFormatting sqref="G23:M23">
    <cfRule type="expression" dxfId="13" priority="1">
      <formula>G$2="S"</formula>
    </cfRule>
    <cfRule type="expression" dxfId="12" priority="2">
      <formula>G$4&lt;TODAY()</formula>
    </cfRule>
  </conditionalFormatting>
  <dataValidations count="1">
    <dataValidation type="whole" allowBlank="1" showInputMessage="1" showErrorMessage="1" sqref="F7:M30">
      <formula1>0</formula1>
      <formula2>89</formula2>
    </dataValidation>
  </dataValidations>
  <pageMargins left="0.75" right="0.75" top="1" bottom="1" header="0.5" footer="0.5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UNEXPECTED Value" error="The expected values are listed on sheet Validation.">
          <x14:formula1>
            <xm:f>Check!$D$2:$D$37</xm:f>
          </x14:formula1>
          <xm:sqref>E7:E30</xm:sqref>
        </x14:dataValidation>
        <x14:dataValidation type="list" errorStyle="warning" allowBlank="1" showInputMessage="1" showErrorMessage="1" errorTitle="UNEXPECTED Value" error="The expected values are listed on sheet Validation.">
          <x14:formula1>
            <xm:f>Check!$C$2:$C$7</xm:f>
          </x14:formula1>
          <xm:sqref>D7:D30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2"/>
  <sheetViews>
    <sheetView topLeftCell="A5" workbookViewId="0">
      <selection activeCell="C9" sqref="C9"/>
    </sheetView>
  </sheetViews>
  <sheetFormatPr baseColWidth="10" defaultColWidth="9.1640625" defaultRowHeight="20" customHeight="1" x14ac:dyDescent="0"/>
  <cols>
    <col min="1" max="1" width="2.83203125" style="7" customWidth="1"/>
    <col min="2" max="2" width="22.83203125" style="7" customWidth="1"/>
    <col min="3" max="3" width="80.33203125" style="7" customWidth="1"/>
    <col min="4" max="4" width="12.83203125" style="76" customWidth="1"/>
    <col min="5" max="5" width="16.83203125" style="7" customWidth="1"/>
    <col min="6" max="6" width="7.83203125" style="6" customWidth="1"/>
    <col min="7" max="14" width="5.83203125" style="7" customWidth="1"/>
    <col min="15" max="15" width="12.83203125" style="7" customWidth="1"/>
    <col min="16" max="23" width="4.83203125" style="7" customWidth="1"/>
    <col min="24" max="16384" width="9.1640625" style="7"/>
  </cols>
  <sheetData>
    <row r="1" spans="2:23" ht="15"/>
    <row r="2" spans="2:23" s="44" customFormat="1" ht="20" customHeight="1" thickBot="1">
      <c r="D2" s="76"/>
      <c r="F2" s="147">
        <f>COUNT(F7:F30)+COUNTBLANK(F7:F30)</f>
        <v>24</v>
      </c>
      <c r="G2" s="45" t="str">
        <f t="shared" ref="G2:M2" si="0">CHOOSE(WEEKDAY(G4),"S","M","T","W","R","F","S")</f>
        <v>M</v>
      </c>
      <c r="H2" s="45" t="str">
        <f t="shared" si="0"/>
        <v>T</v>
      </c>
      <c r="I2" s="45" t="str">
        <f t="shared" si="0"/>
        <v>W</v>
      </c>
      <c r="J2" s="45" t="str">
        <f t="shared" si="0"/>
        <v>R</v>
      </c>
      <c r="K2" s="45" t="str">
        <f t="shared" si="0"/>
        <v>F</v>
      </c>
      <c r="L2" s="45" t="str">
        <f t="shared" si="0"/>
        <v>S</v>
      </c>
      <c r="M2" s="45" t="str">
        <f t="shared" si="0"/>
        <v>S</v>
      </c>
    </row>
    <row r="3" spans="2:23" ht="20" customHeight="1">
      <c r="B3" s="334" t="s">
        <v>25</v>
      </c>
      <c r="C3" s="336" t="s">
        <v>26</v>
      </c>
      <c r="D3" s="338" t="s">
        <v>30</v>
      </c>
      <c r="E3" s="340" t="s">
        <v>27</v>
      </c>
      <c r="F3" s="148">
        <v>5</v>
      </c>
      <c r="G3" s="321" t="s">
        <v>28</v>
      </c>
      <c r="H3" s="322"/>
      <c r="I3" s="322"/>
      <c r="J3" s="322"/>
      <c r="K3" s="322"/>
      <c r="L3" s="322"/>
      <c r="M3" s="323"/>
    </row>
    <row r="4" spans="2:23" ht="60" customHeight="1" thickBot="1">
      <c r="B4" s="335"/>
      <c r="C4" s="337"/>
      <c r="D4" s="339"/>
      <c r="E4" s="341"/>
      <c r="F4" s="55" t="s">
        <v>35</v>
      </c>
      <c r="G4" s="46">
        <v>41036</v>
      </c>
      <c r="H4" s="47">
        <f t="shared" ref="H4:M4" si="1">G4+1</f>
        <v>41037</v>
      </c>
      <c r="I4" s="47">
        <f t="shared" si="1"/>
        <v>41038</v>
      </c>
      <c r="J4" s="47">
        <f t="shared" si="1"/>
        <v>41039</v>
      </c>
      <c r="K4" s="47">
        <f t="shared" si="1"/>
        <v>41040</v>
      </c>
      <c r="L4" s="47">
        <f t="shared" si="1"/>
        <v>41041</v>
      </c>
      <c r="M4" s="48">
        <f t="shared" si="1"/>
        <v>41042</v>
      </c>
    </row>
    <row r="5" spans="2:23" ht="20" customHeight="1">
      <c r="B5" s="331" t="s">
        <v>29</v>
      </c>
      <c r="C5" s="332"/>
      <c r="D5" s="332"/>
      <c r="E5" s="333"/>
      <c r="F5" s="64">
        <f>F6</f>
        <v>100</v>
      </c>
      <c r="G5" s="56">
        <f t="shared" ref="G5:M5" si="2">MAX(0,F5-$F$5/$F$3)</f>
        <v>80</v>
      </c>
      <c r="H5" s="57">
        <f t="shared" si="2"/>
        <v>60</v>
      </c>
      <c r="I5" s="57">
        <f t="shared" si="2"/>
        <v>40</v>
      </c>
      <c r="J5" s="57">
        <f t="shared" si="2"/>
        <v>20</v>
      </c>
      <c r="K5" s="57">
        <f t="shared" si="2"/>
        <v>0</v>
      </c>
      <c r="L5" s="57">
        <f t="shared" si="2"/>
        <v>0</v>
      </c>
      <c r="M5" s="58">
        <f t="shared" si="2"/>
        <v>0</v>
      </c>
    </row>
    <row r="6" spans="2:23" ht="20" customHeight="1" thickBot="1">
      <c r="B6" s="324" t="s">
        <v>21</v>
      </c>
      <c r="C6" s="325"/>
      <c r="D6" s="325"/>
      <c r="E6" s="326"/>
      <c r="F6" s="65">
        <f>SUM(F7:F30)</f>
        <v>100</v>
      </c>
      <c r="G6" s="59">
        <f t="shared" ref="G6:M6" si="3">IF(COUNTBLANK(G7:G30)=$F$2,F6,SUM(G7:G30))</f>
        <v>68</v>
      </c>
      <c r="H6" s="60">
        <f t="shared" si="3"/>
        <v>63</v>
      </c>
      <c r="I6" s="60">
        <f t="shared" si="3"/>
        <v>51</v>
      </c>
      <c r="J6" s="60">
        <f t="shared" si="3"/>
        <v>40</v>
      </c>
      <c r="K6" s="60">
        <f t="shared" si="3"/>
        <v>37</v>
      </c>
      <c r="L6" s="60">
        <f t="shared" si="3"/>
        <v>18</v>
      </c>
      <c r="M6" s="61">
        <f t="shared" si="3"/>
        <v>0</v>
      </c>
    </row>
    <row r="7" spans="2:23" ht="20" customHeight="1" thickTop="1">
      <c r="B7" s="320" t="s">
        <v>129</v>
      </c>
      <c r="C7" s="267" t="s">
        <v>147</v>
      </c>
      <c r="D7" s="163" t="s">
        <v>40</v>
      </c>
      <c r="E7" s="71" t="s">
        <v>74</v>
      </c>
      <c r="F7" s="66">
        <v>3</v>
      </c>
      <c r="G7" s="17">
        <v>2</v>
      </c>
      <c r="H7" s="18">
        <v>2</v>
      </c>
      <c r="I7" s="18">
        <v>0</v>
      </c>
      <c r="J7" s="18">
        <v>0</v>
      </c>
      <c r="K7" s="18">
        <v>0</v>
      </c>
      <c r="L7" s="18">
        <v>0</v>
      </c>
      <c r="M7" s="19">
        <v>0</v>
      </c>
    </row>
    <row r="8" spans="2:23" ht="20" customHeight="1" thickBot="1">
      <c r="B8" s="318"/>
      <c r="C8" s="268" t="s">
        <v>165</v>
      </c>
      <c r="D8" s="164" t="s">
        <v>40</v>
      </c>
      <c r="E8" s="72" t="s">
        <v>74</v>
      </c>
      <c r="F8" s="67">
        <v>5</v>
      </c>
      <c r="G8" s="20">
        <v>5</v>
      </c>
      <c r="H8" s="21">
        <v>5</v>
      </c>
      <c r="I8" s="21">
        <v>5</v>
      </c>
      <c r="J8" s="21">
        <v>0</v>
      </c>
      <c r="K8" s="21">
        <v>0</v>
      </c>
      <c r="L8" s="21">
        <v>0</v>
      </c>
      <c r="M8" s="22">
        <v>0</v>
      </c>
    </row>
    <row r="9" spans="2:23" ht="20" customHeight="1" thickTop="1">
      <c r="B9" s="318"/>
      <c r="C9" s="270" t="s">
        <v>174</v>
      </c>
      <c r="D9" s="166" t="s">
        <v>40</v>
      </c>
      <c r="E9" s="74" t="s">
        <v>74</v>
      </c>
      <c r="F9" s="174">
        <v>13</v>
      </c>
      <c r="G9" s="49">
        <v>4</v>
      </c>
      <c r="H9" s="50">
        <v>4</v>
      </c>
      <c r="I9" s="50">
        <v>4</v>
      </c>
      <c r="J9" s="50">
        <v>4</v>
      </c>
      <c r="K9" s="50">
        <v>4</v>
      </c>
      <c r="L9" s="50">
        <v>4</v>
      </c>
      <c r="M9" s="51">
        <v>0</v>
      </c>
    </row>
    <row r="10" spans="2:23" ht="20" customHeight="1">
      <c r="B10" s="318"/>
      <c r="C10" s="270" t="s">
        <v>171</v>
      </c>
      <c r="D10" s="166" t="s">
        <v>40</v>
      </c>
      <c r="E10" s="74" t="s">
        <v>74</v>
      </c>
      <c r="F10" s="69">
        <v>8</v>
      </c>
      <c r="G10" s="168">
        <v>8</v>
      </c>
      <c r="H10" s="169">
        <v>8</v>
      </c>
      <c r="I10" s="169">
        <v>5</v>
      </c>
      <c r="J10" s="169">
        <v>0</v>
      </c>
      <c r="K10" s="169">
        <v>0</v>
      </c>
      <c r="L10" s="169">
        <v>0</v>
      </c>
      <c r="M10" s="170">
        <v>0</v>
      </c>
    </row>
    <row r="11" spans="2:23" ht="20" customHeight="1">
      <c r="B11" s="318"/>
      <c r="C11" s="268" t="s">
        <v>172</v>
      </c>
      <c r="D11" s="164" t="s">
        <v>40</v>
      </c>
      <c r="E11" s="72" t="s">
        <v>74</v>
      </c>
      <c r="F11" s="67">
        <v>5</v>
      </c>
      <c r="G11" s="20">
        <v>5</v>
      </c>
      <c r="H11" s="21">
        <v>5</v>
      </c>
      <c r="I11" s="21">
        <v>5</v>
      </c>
      <c r="J11" s="21">
        <v>5</v>
      </c>
      <c r="K11" s="21">
        <v>5</v>
      </c>
      <c r="L11" s="21">
        <v>0</v>
      </c>
      <c r="M11" s="22">
        <v>0</v>
      </c>
    </row>
    <row r="12" spans="2:23" ht="20" customHeight="1" thickBot="1">
      <c r="B12" s="319"/>
      <c r="C12" s="269" t="s">
        <v>173</v>
      </c>
      <c r="D12" s="165" t="s">
        <v>40</v>
      </c>
      <c r="E12" s="73" t="s">
        <v>74</v>
      </c>
      <c r="F12" s="68">
        <v>8</v>
      </c>
      <c r="G12" s="33">
        <v>8</v>
      </c>
      <c r="H12" s="34">
        <v>8</v>
      </c>
      <c r="I12" s="34">
        <v>8</v>
      </c>
      <c r="J12" s="34">
        <v>8</v>
      </c>
      <c r="K12" s="34">
        <v>8</v>
      </c>
      <c r="L12" s="34">
        <v>2</v>
      </c>
      <c r="M12" s="35">
        <v>0</v>
      </c>
      <c r="O12" s="87"/>
      <c r="P12" s="87"/>
      <c r="Q12" s="88" t="str">
        <f>CHOOSE(WEEKDAY(Q13),"S","M","T","W","R","F","S")</f>
        <v>M</v>
      </c>
      <c r="R12" s="88" t="str">
        <f t="shared" ref="R12:W12" si="4">CHOOSE(WEEKDAY(R13),"S","M","T","W","R","F","S")</f>
        <v>T</v>
      </c>
      <c r="S12" s="88" t="str">
        <f t="shared" si="4"/>
        <v>W</v>
      </c>
      <c r="T12" s="88" t="str">
        <f t="shared" si="4"/>
        <v>R</v>
      </c>
      <c r="U12" s="88" t="str">
        <f t="shared" si="4"/>
        <v>F</v>
      </c>
      <c r="V12" s="88" t="str">
        <f t="shared" si="4"/>
        <v>S</v>
      </c>
      <c r="W12" s="88" t="str">
        <f t="shared" si="4"/>
        <v>S</v>
      </c>
    </row>
    <row r="13" spans="2:23" ht="20" customHeight="1" thickTop="1">
      <c r="B13" s="320"/>
      <c r="C13" s="270"/>
      <c r="D13" s="166"/>
      <c r="E13" s="74"/>
      <c r="F13" s="174"/>
      <c r="G13" s="49"/>
      <c r="H13" s="50"/>
      <c r="I13" s="50"/>
      <c r="J13" s="50"/>
      <c r="K13" s="50"/>
      <c r="L13" s="50"/>
      <c r="M13" s="51"/>
      <c r="O13" s="87"/>
      <c r="P13" s="327" t="s">
        <v>35</v>
      </c>
      <c r="Q13" s="329">
        <f>G4</f>
        <v>41036</v>
      </c>
      <c r="R13" s="314">
        <f t="shared" ref="R13:W13" si="5">H4</f>
        <v>41037</v>
      </c>
      <c r="S13" s="314">
        <f t="shared" si="5"/>
        <v>41038</v>
      </c>
      <c r="T13" s="314">
        <f t="shared" si="5"/>
        <v>41039</v>
      </c>
      <c r="U13" s="314">
        <f t="shared" si="5"/>
        <v>41040</v>
      </c>
      <c r="V13" s="314">
        <f t="shared" si="5"/>
        <v>41041</v>
      </c>
      <c r="W13" s="316">
        <f t="shared" si="5"/>
        <v>41042</v>
      </c>
    </row>
    <row r="14" spans="2:23" ht="20" customHeight="1" thickBot="1">
      <c r="B14" s="318"/>
      <c r="C14" s="268"/>
      <c r="D14" s="164"/>
      <c r="E14" s="72"/>
      <c r="F14" s="69"/>
      <c r="G14" s="168"/>
      <c r="H14" s="169"/>
      <c r="I14" s="169"/>
      <c r="J14" s="169"/>
      <c r="K14" s="169"/>
      <c r="L14" s="169"/>
      <c r="M14" s="170"/>
      <c r="O14" s="87"/>
      <c r="P14" s="328"/>
      <c r="Q14" s="330"/>
      <c r="R14" s="315"/>
      <c r="S14" s="315"/>
      <c r="T14" s="315"/>
      <c r="U14" s="315"/>
      <c r="V14" s="315"/>
      <c r="W14" s="317"/>
    </row>
    <row r="15" spans="2:23" ht="20" customHeight="1">
      <c r="B15" s="318"/>
      <c r="C15" s="268"/>
      <c r="D15" s="164"/>
      <c r="E15" s="72"/>
      <c r="F15" s="67"/>
      <c r="G15" s="20"/>
      <c r="H15" s="21"/>
      <c r="I15" s="21"/>
      <c r="J15" s="21"/>
      <c r="K15" s="21"/>
      <c r="L15" s="21"/>
      <c r="M15" s="22"/>
      <c r="O15" s="89" t="s">
        <v>36</v>
      </c>
      <c r="P15" s="90">
        <f>F5</f>
        <v>100</v>
      </c>
      <c r="Q15" s="91">
        <f t="shared" ref="Q15:W16" si="6">G5</f>
        <v>80</v>
      </c>
      <c r="R15" s="92">
        <f t="shared" si="6"/>
        <v>60</v>
      </c>
      <c r="S15" s="92">
        <f t="shared" si="6"/>
        <v>40</v>
      </c>
      <c r="T15" s="92">
        <f t="shared" si="6"/>
        <v>20</v>
      </c>
      <c r="U15" s="92">
        <f t="shared" si="6"/>
        <v>0</v>
      </c>
      <c r="V15" s="92">
        <f t="shared" si="6"/>
        <v>0</v>
      </c>
      <c r="W15" s="93">
        <f t="shared" si="6"/>
        <v>0</v>
      </c>
    </row>
    <row r="16" spans="2:23" ht="20" customHeight="1" thickBot="1">
      <c r="B16" s="318"/>
      <c r="C16" s="269"/>
      <c r="D16" s="165"/>
      <c r="E16" s="73"/>
      <c r="F16" s="68"/>
      <c r="G16" s="33"/>
      <c r="H16" s="34"/>
      <c r="I16" s="34"/>
      <c r="J16" s="34"/>
      <c r="K16" s="34"/>
      <c r="L16" s="34"/>
      <c r="M16" s="35"/>
      <c r="O16" s="94" t="s">
        <v>37</v>
      </c>
      <c r="P16" s="95">
        <f>F6</f>
        <v>100</v>
      </c>
      <c r="Q16" s="96">
        <f t="shared" si="6"/>
        <v>68</v>
      </c>
      <c r="R16" s="97">
        <f t="shared" si="6"/>
        <v>63</v>
      </c>
      <c r="S16" s="97">
        <f t="shared" si="6"/>
        <v>51</v>
      </c>
      <c r="T16" s="97">
        <f t="shared" si="6"/>
        <v>40</v>
      </c>
      <c r="U16" s="97">
        <f t="shared" si="6"/>
        <v>37</v>
      </c>
      <c r="V16" s="97">
        <f t="shared" si="6"/>
        <v>18</v>
      </c>
      <c r="W16" s="98">
        <f t="shared" si="6"/>
        <v>0</v>
      </c>
    </row>
    <row r="17" spans="2:23" ht="20" customHeight="1" thickTop="1">
      <c r="B17" s="320" t="s">
        <v>142</v>
      </c>
      <c r="C17" s="270" t="s">
        <v>166</v>
      </c>
      <c r="D17" s="166" t="s">
        <v>40</v>
      </c>
      <c r="E17" s="74" t="s">
        <v>100</v>
      </c>
      <c r="F17" s="69">
        <v>13</v>
      </c>
      <c r="G17" s="168">
        <v>12</v>
      </c>
      <c r="H17" s="169">
        <v>8</v>
      </c>
      <c r="I17" s="169">
        <v>5</v>
      </c>
      <c r="J17" s="169">
        <v>1</v>
      </c>
      <c r="K17" s="169">
        <v>0</v>
      </c>
      <c r="L17" s="169">
        <v>0</v>
      </c>
      <c r="M17" s="170">
        <v>0</v>
      </c>
      <c r="O17" s="103" t="s">
        <v>31</v>
      </c>
      <c r="P17" s="104">
        <f t="shared" ref="P17:W22" si="7">SUM(IF($D$7=$O17,F$7,0),IF($D$8=$O17,F$8,0),IF($D$9=$O17,F$9,0),IF($D$10=$O17,F$10,0),IF($D$11=$O17,F$11,0),IF($D$12=$O17,F$12,0),IF($D$13=$O17,F$13,0),IF($D$14=$O17,F$14,0),IF($D$15=$O17,F$15,0),IF($D$16=$O17,F$16,0),IF($D$17=$O17,F$17,0),IF($D$18=$O17,F$18,0),IF($D$20=$O17,F$20,0),IF($D$21=$O17,F$21,0),IF($D$22=$O17,F$22,0),IF($D$23=$O17,F$23,0),IF($D$24=$O17,F$24,0),IF($D$25=$O17,F$25,0),IF($D$26=$O17,F$26,0),IF($D$27=$O17,F$27,0),IF($D$28=$O17,F$28,0),IF($D$29=$O17,F$29,0),IF($D$30=$O17,F$30,0))</f>
        <v>0</v>
      </c>
      <c r="Q17" s="105">
        <f t="shared" si="7"/>
        <v>0</v>
      </c>
      <c r="R17" s="106">
        <f t="shared" si="7"/>
        <v>0</v>
      </c>
      <c r="S17" s="106">
        <f t="shared" si="7"/>
        <v>0</v>
      </c>
      <c r="T17" s="106">
        <f t="shared" si="7"/>
        <v>0</v>
      </c>
      <c r="U17" s="106">
        <f t="shared" si="7"/>
        <v>0</v>
      </c>
      <c r="V17" s="106">
        <f t="shared" si="7"/>
        <v>0</v>
      </c>
      <c r="W17" s="107">
        <f t="shared" si="7"/>
        <v>0</v>
      </c>
    </row>
    <row r="18" spans="2:23" ht="20" customHeight="1">
      <c r="B18" s="318"/>
      <c r="C18" s="268" t="s">
        <v>167</v>
      </c>
      <c r="D18" s="166" t="s">
        <v>40</v>
      </c>
      <c r="E18" s="74" t="s">
        <v>100</v>
      </c>
      <c r="F18" s="69">
        <v>13</v>
      </c>
      <c r="G18" s="168">
        <v>13</v>
      </c>
      <c r="H18" s="169">
        <v>13</v>
      </c>
      <c r="I18" s="169">
        <v>10</v>
      </c>
      <c r="J18" s="169">
        <v>8</v>
      </c>
      <c r="K18" s="169">
        <v>3</v>
      </c>
      <c r="L18" s="169">
        <v>3</v>
      </c>
      <c r="M18" s="170">
        <v>0</v>
      </c>
      <c r="O18" s="99" t="s">
        <v>32</v>
      </c>
      <c r="P18" s="100">
        <f t="shared" si="7"/>
        <v>0</v>
      </c>
      <c r="Q18" s="108">
        <f t="shared" si="7"/>
        <v>0</v>
      </c>
      <c r="R18" s="109">
        <f t="shared" si="7"/>
        <v>0</v>
      </c>
      <c r="S18" s="109">
        <f t="shared" si="7"/>
        <v>0</v>
      </c>
      <c r="T18" s="109">
        <f t="shared" si="7"/>
        <v>0</v>
      </c>
      <c r="U18" s="109">
        <f t="shared" si="7"/>
        <v>0</v>
      </c>
      <c r="V18" s="109">
        <f t="shared" si="7"/>
        <v>0</v>
      </c>
      <c r="W18" s="110">
        <f t="shared" si="7"/>
        <v>0</v>
      </c>
    </row>
    <row r="19" spans="2:23" ht="20" customHeight="1">
      <c r="B19" s="318"/>
      <c r="C19" s="279" t="s">
        <v>176</v>
      </c>
      <c r="D19" s="280" t="s">
        <v>40</v>
      </c>
      <c r="E19" s="281" t="s">
        <v>100</v>
      </c>
      <c r="F19" s="67">
        <v>5</v>
      </c>
      <c r="G19" s="20">
        <v>0</v>
      </c>
      <c r="H19" s="21">
        <v>0</v>
      </c>
      <c r="I19" s="21">
        <v>0</v>
      </c>
      <c r="J19" s="21">
        <v>0</v>
      </c>
      <c r="K19" s="21">
        <v>4</v>
      </c>
      <c r="L19" s="21">
        <v>2</v>
      </c>
      <c r="M19" s="22">
        <v>0</v>
      </c>
      <c r="O19" s="101" t="s">
        <v>33</v>
      </c>
      <c r="P19" s="102">
        <f t="shared" si="7"/>
        <v>0</v>
      </c>
      <c r="Q19" s="111">
        <f t="shared" si="7"/>
        <v>0</v>
      </c>
      <c r="R19" s="112">
        <f t="shared" si="7"/>
        <v>0</v>
      </c>
      <c r="S19" s="112">
        <f t="shared" si="7"/>
        <v>0</v>
      </c>
      <c r="T19" s="112">
        <f t="shared" si="7"/>
        <v>0</v>
      </c>
      <c r="U19" s="112">
        <f t="shared" si="7"/>
        <v>0</v>
      </c>
      <c r="V19" s="112">
        <f t="shared" si="7"/>
        <v>0</v>
      </c>
      <c r="W19" s="113">
        <f t="shared" si="7"/>
        <v>0</v>
      </c>
    </row>
    <row r="20" spans="2:23" ht="20" customHeight="1" thickBot="1">
      <c r="B20" s="319"/>
      <c r="C20" s="272" t="s">
        <v>177</v>
      </c>
      <c r="D20" s="273" t="s">
        <v>40</v>
      </c>
      <c r="E20" s="274" t="s">
        <v>100</v>
      </c>
      <c r="F20" s="68">
        <v>5</v>
      </c>
      <c r="G20" s="33">
        <v>0</v>
      </c>
      <c r="H20" s="34">
        <v>0</v>
      </c>
      <c r="I20" s="34">
        <v>0</v>
      </c>
      <c r="J20" s="34">
        <v>0</v>
      </c>
      <c r="K20" s="34">
        <v>4</v>
      </c>
      <c r="L20" s="34">
        <v>2</v>
      </c>
      <c r="M20" s="35">
        <v>0</v>
      </c>
      <c r="O20" s="114" t="s">
        <v>40</v>
      </c>
      <c r="P20" s="115">
        <f t="shared" si="7"/>
        <v>95</v>
      </c>
      <c r="Q20" s="116">
        <f t="shared" si="7"/>
        <v>68</v>
      </c>
      <c r="R20" s="117">
        <f t="shared" si="7"/>
        <v>63</v>
      </c>
      <c r="S20" s="117">
        <f t="shared" si="7"/>
        <v>51</v>
      </c>
      <c r="T20" s="117">
        <f t="shared" si="7"/>
        <v>40</v>
      </c>
      <c r="U20" s="117">
        <f t="shared" si="7"/>
        <v>33</v>
      </c>
      <c r="V20" s="117">
        <f t="shared" si="7"/>
        <v>16</v>
      </c>
      <c r="W20" s="118">
        <f t="shared" si="7"/>
        <v>0</v>
      </c>
    </row>
    <row r="21" spans="2:23" ht="20" customHeight="1" thickTop="1">
      <c r="B21" s="320"/>
      <c r="C21" s="271"/>
      <c r="D21" s="172"/>
      <c r="E21" s="173"/>
      <c r="F21" s="174"/>
      <c r="G21" s="49"/>
      <c r="H21" s="50"/>
      <c r="I21" s="50"/>
      <c r="J21" s="50"/>
      <c r="K21" s="50"/>
      <c r="L21" s="50"/>
      <c r="M21" s="51"/>
      <c r="O21" s="121" t="s">
        <v>34</v>
      </c>
      <c r="P21" s="122">
        <f t="shared" si="7"/>
        <v>0</v>
      </c>
      <c r="Q21" s="123">
        <f t="shared" si="7"/>
        <v>0</v>
      </c>
      <c r="R21" s="124">
        <f t="shared" si="7"/>
        <v>0</v>
      </c>
      <c r="S21" s="124">
        <f t="shared" si="7"/>
        <v>0</v>
      </c>
      <c r="T21" s="124">
        <f t="shared" si="7"/>
        <v>0</v>
      </c>
      <c r="U21" s="124">
        <f t="shared" si="7"/>
        <v>0</v>
      </c>
      <c r="V21" s="124">
        <f t="shared" si="7"/>
        <v>0</v>
      </c>
      <c r="W21" s="125">
        <f t="shared" si="7"/>
        <v>0</v>
      </c>
    </row>
    <row r="22" spans="2:23" ht="20" customHeight="1" thickBot="1">
      <c r="B22" s="318"/>
      <c r="C22" s="268"/>
      <c r="D22" s="164"/>
      <c r="E22" s="72"/>
      <c r="F22" s="67"/>
      <c r="G22" s="20"/>
      <c r="H22" s="21"/>
      <c r="I22" s="21"/>
      <c r="J22" s="21"/>
      <c r="K22" s="21"/>
      <c r="L22" s="21"/>
      <c r="M22" s="22"/>
      <c r="O22" s="126" t="s">
        <v>39</v>
      </c>
      <c r="P22" s="127">
        <f t="shared" si="7"/>
        <v>0</v>
      </c>
      <c r="Q22" s="128">
        <f t="shared" si="7"/>
        <v>0</v>
      </c>
      <c r="R22" s="129">
        <f t="shared" si="7"/>
        <v>0</v>
      </c>
      <c r="S22" s="129">
        <f t="shared" si="7"/>
        <v>0</v>
      </c>
      <c r="T22" s="129">
        <f t="shared" si="7"/>
        <v>0</v>
      </c>
      <c r="U22" s="129">
        <f t="shared" si="7"/>
        <v>0</v>
      </c>
      <c r="V22" s="129">
        <f t="shared" si="7"/>
        <v>0</v>
      </c>
      <c r="W22" s="130">
        <f t="shared" si="7"/>
        <v>0</v>
      </c>
    </row>
    <row r="23" spans="2:23" ht="20" customHeight="1" thickBot="1">
      <c r="B23" s="318"/>
      <c r="C23" s="269"/>
      <c r="D23" s="165"/>
      <c r="E23" s="73"/>
      <c r="F23" s="68"/>
      <c r="G23" s="33"/>
      <c r="H23" s="34"/>
      <c r="I23" s="34"/>
      <c r="J23" s="34"/>
      <c r="K23" s="34"/>
      <c r="L23" s="34"/>
      <c r="M23" s="35"/>
    </row>
    <row r="24" spans="2:23" ht="20" customHeight="1" thickTop="1">
      <c r="B24" s="318"/>
      <c r="C24" s="270"/>
      <c r="D24" s="166"/>
      <c r="E24" s="74"/>
      <c r="F24" s="69"/>
      <c r="G24" s="168"/>
      <c r="H24" s="169"/>
      <c r="I24" s="169"/>
      <c r="J24" s="169"/>
      <c r="K24" s="169"/>
      <c r="L24" s="169"/>
      <c r="M24" s="170"/>
    </row>
    <row r="25" spans="2:23" ht="20" customHeight="1">
      <c r="B25" s="318"/>
      <c r="C25" s="268"/>
      <c r="D25" s="164"/>
      <c r="E25" s="72"/>
      <c r="F25" s="67"/>
      <c r="G25" s="20"/>
      <c r="H25" s="21"/>
      <c r="I25" s="21"/>
      <c r="J25" s="21"/>
      <c r="K25" s="21"/>
      <c r="L25" s="21"/>
      <c r="M25" s="22"/>
    </row>
    <row r="26" spans="2:23" ht="20" customHeight="1" thickBot="1">
      <c r="B26" s="319"/>
      <c r="C26" s="269"/>
      <c r="D26" s="165"/>
      <c r="E26" s="73"/>
      <c r="F26" s="68"/>
      <c r="G26" s="33"/>
      <c r="H26" s="34"/>
      <c r="I26" s="34"/>
      <c r="J26" s="34"/>
      <c r="K26" s="34"/>
      <c r="L26" s="34"/>
      <c r="M26" s="35"/>
    </row>
    <row r="27" spans="2:23" ht="20" customHeight="1" thickTop="1">
      <c r="B27" s="320" t="s">
        <v>144</v>
      </c>
      <c r="C27" s="268" t="s">
        <v>168</v>
      </c>
      <c r="D27" s="172" t="s">
        <v>40</v>
      </c>
      <c r="E27" s="173" t="s">
        <v>84</v>
      </c>
      <c r="F27" s="174">
        <v>8</v>
      </c>
      <c r="G27" s="49">
        <v>4</v>
      </c>
      <c r="H27" s="50">
        <v>4</v>
      </c>
      <c r="I27" s="50">
        <v>4</v>
      </c>
      <c r="J27" s="50">
        <v>4</v>
      </c>
      <c r="K27" s="50">
        <v>0</v>
      </c>
      <c r="L27" s="50">
        <v>0</v>
      </c>
      <c r="M27" s="51">
        <v>0</v>
      </c>
    </row>
    <row r="28" spans="2:23" ht="20" customHeight="1" thickBot="1">
      <c r="B28" s="318"/>
      <c r="C28" s="272" t="s">
        <v>169</v>
      </c>
      <c r="D28" s="273" t="s">
        <v>40</v>
      </c>
      <c r="E28" s="274" t="s">
        <v>84</v>
      </c>
      <c r="F28" s="275">
        <v>8</v>
      </c>
      <c r="G28" s="276">
        <v>7</v>
      </c>
      <c r="H28" s="277">
        <v>6</v>
      </c>
      <c r="I28" s="277">
        <v>5</v>
      </c>
      <c r="J28" s="277">
        <v>4</v>
      </c>
      <c r="K28" s="277">
        <v>3</v>
      </c>
      <c r="L28" s="277">
        <v>2</v>
      </c>
      <c r="M28" s="278">
        <v>0</v>
      </c>
    </row>
    <row r="29" spans="2:23" ht="20" customHeight="1" thickTop="1">
      <c r="B29" s="318"/>
      <c r="C29" s="279" t="s">
        <v>178</v>
      </c>
      <c r="D29" s="282" t="s">
        <v>40</v>
      </c>
      <c r="E29" s="283" t="s">
        <v>84</v>
      </c>
      <c r="F29" s="284">
        <v>3</v>
      </c>
      <c r="G29" s="168">
        <v>0</v>
      </c>
      <c r="H29" s="169">
        <v>0</v>
      </c>
      <c r="I29" s="169">
        <v>0</v>
      </c>
      <c r="J29" s="169">
        <v>3</v>
      </c>
      <c r="K29" s="169">
        <v>3</v>
      </c>
      <c r="L29" s="169">
        <v>3</v>
      </c>
      <c r="M29" s="170">
        <v>0</v>
      </c>
    </row>
    <row r="30" spans="2:23" ht="20" customHeight="1" thickBot="1">
      <c r="B30" s="342"/>
      <c r="C30" s="285" t="s">
        <v>179</v>
      </c>
      <c r="D30" s="286" t="s">
        <v>40</v>
      </c>
      <c r="E30" s="287" t="s">
        <v>84</v>
      </c>
      <c r="F30" s="288">
        <v>3</v>
      </c>
      <c r="G30" s="52">
        <v>0</v>
      </c>
      <c r="H30" s="53">
        <v>0</v>
      </c>
      <c r="I30" s="53">
        <v>0</v>
      </c>
      <c r="J30" s="53">
        <v>3</v>
      </c>
      <c r="K30" s="53">
        <v>3</v>
      </c>
      <c r="L30" s="53">
        <v>0</v>
      </c>
      <c r="M30" s="54">
        <v>0</v>
      </c>
    </row>
    <row r="31" spans="2:23" ht="20" customHeight="1">
      <c r="B31" s="63"/>
      <c r="C31" s="63"/>
      <c r="D31" s="81"/>
      <c r="E31" s="63"/>
      <c r="F31" s="62" t="str">
        <f t="shared" ref="F31:M31" si="8">IF(SUM(F7:F30)=F6,"",IF(SUM(F7:F30)=0,"","ERR"))</f>
        <v/>
      </c>
      <c r="G31" s="62" t="str">
        <f t="shared" si="8"/>
        <v/>
      </c>
      <c r="H31" s="62" t="str">
        <f t="shared" si="8"/>
        <v/>
      </c>
      <c r="I31" s="62" t="str">
        <f t="shared" si="8"/>
        <v/>
      </c>
      <c r="J31" s="62" t="str">
        <f t="shared" si="8"/>
        <v/>
      </c>
      <c r="K31" s="62" t="str">
        <f t="shared" si="8"/>
        <v/>
      </c>
      <c r="L31" s="62" t="str">
        <f t="shared" si="8"/>
        <v/>
      </c>
      <c r="M31" s="62" t="str">
        <f t="shared" si="8"/>
        <v/>
      </c>
    </row>
    <row r="32" spans="2:23" ht="20" customHeight="1">
      <c r="G32"/>
    </row>
  </sheetData>
  <mergeCells count="20">
    <mergeCell ref="B3:B4"/>
    <mergeCell ref="C3:C4"/>
    <mergeCell ref="D3:D4"/>
    <mergeCell ref="E3:E4"/>
    <mergeCell ref="G3:M3"/>
    <mergeCell ref="B5:E5"/>
    <mergeCell ref="S13:S14"/>
    <mergeCell ref="T13:T14"/>
    <mergeCell ref="U13:U14"/>
    <mergeCell ref="V13:V14"/>
    <mergeCell ref="B7:B12"/>
    <mergeCell ref="B21:B26"/>
    <mergeCell ref="B27:B30"/>
    <mergeCell ref="W13:W14"/>
    <mergeCell ref="B6:E6"/>
    <mergeCell ref="P13:P14"/>
    <mergeCell ref="R13:R14"/>
    <mergeCell ref="Q13:Q14"/>
    <mergeCell ref="B17:B20"/>
    <mergeCell ref="B13:B16"/>
  </mergeCells>
  <conditionalFormatting sqref="G7:M8 G10:M30">
    <cfRule type="expression" dxfId="11" priority="5">
      <formula>G$2="S"</formula>
    </cfRule>
    <cfRule type="expression" dxfId="10" priority="6">
      <formula>G$4&lt;TODAY()</formula>
    </cfRule>
  </conditionalFormatting>
  <conditionalFormatting sqref="Q17:W22">
    <cfRule type="expression" dxfId="9" priority="3">
      <formula>Q$13="S"</formula>
    </cfRule>
    <cfRule type="expression" dxfId="8" priority="4">
      <formula>Q$13&lt;TODAY()</formula>
    </cfRule>
  </conditionalFormatting>
  <conditionalFormatting sqref="G9:M9">
    <cfRule type="expression" dxfId="7" priority="1">
      <formula>G$2="S"</formula>
    </cfRule>
    <cfRule type="expression" dxfId="6" priority="2">
      <formula>G$4&lt;TODAY()</formula>
    </cfRule>
  </conditionalFormatting>
  <dataValidations count="1">
    <dataValidation type="whole" allowBlank="1" showInputMessage="1" showErrorMessage="1" sqref="F7:M30">
      <formula1>0</formula1>
      <formula2>89</formula2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UNEXPECTED Value" error="The expected values are listed on sheet Validation.">
          <x14:formula1>
            <xm:f>Check!$D$2:$D$37</xm:f>
          </x14:formula1>
          <xm:sqref>E7:E30</xm:sqref>
        </x14:dataValidation>
        <x14:dataValidation type="list" errorStyle="warning" allowBlank="1" showInputMessage="1" showErrorMessage="1" errorTitle="UNEXPECTED Value" error="The expected values are listed on sheet Validation.">
          <x14:formula1>
            <xm:f>Check!$C$2:$C$7</xm:f>
          </x14:formula1>
          <xm:sqref>D7:D30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23"/>
  <sheetViews>
    <sheetView workbookViewId="0">
      <selection activeCell="C9" sqref="C9"/>
    </sheetView>
  </sheetViews>
  <sheetFormatPr baseColWidth="10" defaultColWidth="9.1640625" defaultRowHeight="20" customHeight="1" x14ac:dyDescent="0"/>
  <cols>
    <col min="1" max="1" width="2.83203125" style="7" customWidth="1"/>
    <col min="2" max="2" width="22.83203125" style="7" customWidth="1"/>
    <col min="3" max="3" width="80.33203125" style="7" customWidth="1"/>
    <col min="4" max="4" width="12.83203125" style="76" customWidth="1"/>
    <col min="5" max="5" width="15.83203125" style="7" customWidth="1"/>
    <col min="6" max="6" width="7.83203125" style="6" customWidth="1"/>
    <col min="7" max="14" width="5.83203125" style="7" customWidth="1"/>
    <col min="15" max="15" width="12.83203125" style="7" customWidth="1"/>
    <col min="16" max="23" width="4.83203125" style="7" customWidth="1"/>
    <col min="24" max="16384" width="9.1640625" style="7"/>
  </cols>
  <sheetData>
    <row r="1" spans="2:23" ht="15"/>
    <row r="2" spans="2:23" s="44" customFormat="1" ht="20" customHeight="1" thickBot="1">
      <c r="D2" s="76"/>
      <c r="F2" s="147">
        <f>COUNT(F7:F22)+COUNTBLANK(F7:F22)</f>
        <v>16</v>
      </c>
      <c r="G2" s="45" t="str">
        <f t="shared" ref="G2:M2" si="0">CHOOSE(WEEKDAY(G4),"S","M","T","W","R","F","S")</f>
        <v>M</v>
      </c>
      <c r="H2" s="45" t="str">
        <f t="shared" si="0"/>
        <v>T</v>
      </c>
      <c r="I2" s="149" t="str">
        <f t="shared" si="0"/>
        <v>W</v>
      </c>
      <c r="J2" s="149" t="str">
        <f t="shared" si="0"/>
        <v>R</v>
      </c>
      <c r="K2" s="149" t="str">
        <f t="shared" si="0"/>
        <v>F</v>
      </c>
      <c r="L2" s="149" t="str">
        <f t="shared" si="0"/>
        <v>S</v>
      </c>
      <c r="M2" s="149" t="str">
        <f t="shared" si="0"/>
        <v>S</v>
      </c>
    </row>
    <row r="3" spans="2:23" ht="20" customHeight="1">
      <c r="B3" s="336" t="s">
        <v>25</v>
      </c>
      <c r="C3" s="340" t="s">
        <v>26</v>
      </c>
      <c r="D3" s="334" t="s">
        <v>30</v>
      </c>
      <c r="E3" s="340" t="s">
        <v>27</v>
      </c>
      <c r="F3" s="120">
        <v>2</v>
      </c>
      <c r="G3" s="321" t="s">
        <v>28</v>
      </c>
      <c r="H3" s="322"/>
      <c r="I3" s="322"/>
      <c r="J3" s="322"/>
      <c r="K3" s="322"/>
      <c r="L3" s="322"/>
      <c r="M3" s="323"/>
    </row>
    <row r="4" spans="2:23" ht="60" customHeight="1" thickBot="1">
      <c r="B4" s="337"/>
      <c r="C4" s="341"/>
      <c r="D4" s="335"/>
      <c r="E4" s="341"/>
      <c r="F4" s="55" t="s">
        <v>35</v>
      </c>
      <c r="G4" s="46">
        <v>41043</v>
      </c>
      <c r="H4" s="47">
        <f t="shared" ref="H4:M4" si="1">G4+1</f>
        <v>41044</v>
      </c>
      <c r="I4" s="150">
        <f t="shared" si="1"/>
        <v>41045</v>
      </c>
      <c r="J4" s="150">
        <f t="shared" si="1"/>
        <v>41046</v>
      </c>
      <c r="K4" s="150">
        <f t="shared" si="1"/>
        <v>41047</v>
      </c>
      <c r="L4" s="204">
        <f t="shared" si="1"/>
        <v>41048</v>
      </c>
      <c r="M4" s="205">
        <f t="shared" si="1"/>
        <v>41049</v>
      </c>
    </row>
    <row r="5" spans="2:23" ht="20" customHeight="1">
      <c r="B5" s="345" t="s">
        <v>29</v>
      </c>
      <c r="C5" s="332"/>
      <c r="D5" s="332"/>
      <c r="E5" s="333"/>
      <c r="F5" s="64">
        <f>F6</f>
        <v>37</v>
      </c>
      <c r="G5" s="56">
        <f>MAX(0,F5-$F$5/$F$3)</f>
        <v>18.5</v>
      </c>
      <c r="H5" s="57">
        <f>MAX(0,G5-$F$5/$F$3)</f>
        <v>0</v>
      </c>
      <c r="I5" s="151"/>
      <c r="J5" s="151"/>
      <c r="K5" s="151"/>
      <c r="L5" s="200"/>
      <c r="M5" s="201"/>
    </row>
    <row r="6" spans="2:23" ht="20" customHeight="1" thickBot="1">
      <c r="B6" s="346" t="s">
        <v>21</v>
      </c>
      <c r="C6" s="325"/>
      <c r="D6" s="325"/>
      <c r="E6" s="326"/>
      <c r="F6" s="65">
        <f>SUM(F7:F22)</f>
        <v>37</v>
      </c>
      <c r="G6" s="59">
        <f>IF(COUNTBLANK(G7:G22)=$F$2,F6,SUM(G7:G22))</f>
        <v>23</v>
      </c>
      <c r="H6" s="60">
        <f t="shared" ref="H6" si="2">IF(COUNTBLANK(H7:H22)=$F$2,G6,SUM(H7:H22))</f>
        <v>0</v>
      </c>
      <c r="I6" s="152"/>
      <c r="J6" s="152"/>
      <c r="K6" s="152"/>
      <c r="L6" s="202"/>
      <c r="M6" s="203"/>
    </row>
    <row r="7" spans="2:23" ht="20" customHeight="1" thickTop="1" thickBot="1">
      <c r="B7" s="320" t="s">
        <v>129</v>
      </c>
      <c r="C7" s="82" t="s">
        <v>175</v>
      </c>
      <c r="D7" s="77" t="s">
        <v>40</v>
      </c>
      <c r="E7" s="71" t="s">
        <v>74</v>
      </c>
      <c r="F7" s="66">
        <v>5</v>
      </c>
      <c r="G7" s="17">
        <v>2</v>
      </c>
      <c r="H7" s="18">
        <v>0</v>
      </c>
      <c r="I7" s="153"/>
      <c r="J7" s="153"/>
      <c r="K7" s="153"/>
      <c r="L7" s="153"/>
      <c r="M7" s="154"/>
    </row>
    <row r="8" spans="2:23" ht="20" customHeight="1" thickBot="1">
      <c r="B8" s="318"/>
      <c r="C8" s="83" t="s">
        <v>170</v>
      </c>
      <c r="D8" s="78" t="s">
        <v>40</v>
      </c>
      <c r="E8" s="71" t="s">
        <v>74</v>
      </c>
      <c r="F8" s="67">
        <v>5</v>
      </c>
      <c r="G8" s="20">
        <v>2</v>
      </c>
      <c r="H8" s="21">
        <v>0</v>
      </c>
      <c r="I8" s="155"/>
      <c r="J8" s="155"/>
      <c r="K8" s="155"/>
      <c r="L8" s="155"/>
      <c r="M8" s="156"/>
    </row>
    <row r="9" spans="2:23" ht="20" customHeight="1" thickBot="1">
      <c r="B9" s="318"/>
      <c r="C9" s="84" t="s">
        <v>180</v>
      </c>
      <c r="D9" s="79" t="s">
        <v>40</v>
      </c>
      <c r="E9" s="71" t="s">
        <v>74</v>
      </c>
      <c r="F9" s="68">
        <v>5</v>
      </c>
      <c r="G9" s="33">
        <v>2</v>
      </c>
      <c r="H9" s="34">
        <v>0</v>
      </c>
      <c r="I9" s="157"/>
      <c r="J9" s="157"/>
      <c r="K9" s="157"/>
      <c r="L9" s="157"/>
      <c r="M9" s="158"/>
    </row>
    <row r="10" spans="2:23" ht="20" customHeight="1" thickTop="1">
      <c r="B10" s="318"/>
      <c r="C10" s="85" t="s">
        <v>181</v>
      </c>
      <c r="D10" s="80" t="s">
        <v>40</v>
      </c>
      <c r="E10" s="71" t="s">
        <v>74</v>
      </c>
      <c r="F10" s="69">
        <v>5</v>
      </c>
      <c r="G10" s="168">
        <v>2</v>
      </c>
      <c r="H10" s="169">
        <v>0</v>
      </c>
      <c r="I10" s="175"/>
      <c r="J10" s="175"/>
      <c r="K10" s="175"/>
      <c r="L10" s="175"/>
      <c r="M10" s="176"/>
    </row>
    <row r="11" spans="2:23" ht="20" customHeight="1">
      <c r="B11" s="318"/>
      <c r="C11" s="83"/>
      <c r="D11" s="78"/>
      <c r="E11" s="72"/>
      <c r="F11" s="67"/>
      <c r="G11" s="20"/>
      <c r="H11" s="21"/>
      <c r="I11" s="155"/>
      <c r="J11" s="155"/>
      <c r="K11" s="155"/>
      <c r="L11" s="155"/>
      <c r="M11" s="156"/>
    </row>
    <row r="12" spans="2:23" ht="20" customHeight="1" thickBot="1">
      <c r="B12" s="319"/>
      <c r="C12" s="84"/>
      <c r="D12" s="79"/>
      <c r="E12" s="73"/>
      <c r="F12" s="68"/>
      <c r="G12" s="33"/>
      <c r="H12" s="34"/>
      <c r="I12" s="157"/>
      <c r="J12" s="157"/>
      <c r="K12" s="157"/>
      <c r="L12" s="157"/>
      <c r="M12" s="158"/>
      <c r="O12" s="87"/>
      <c r="P12" s="87"/>
      <c r="Q12" s="88" t="str">
        <f>CHOOSE(WEEKDAY(Q13),"S","M","T","W","R","F","S")</f>
        <v>M</v>
      </c>
      <c r="R12" s="88" t="str">
        <f t="shared" ref="R12:W12" si="3">CHOOSE(WEEKDAY(R13),"S","M","T","W","R","F","S")</f>
        <v>T</v>
      </c>
      <c r="S12" s="88" t="str">
        <f t="shared" si="3"/>
        <v>W</v>
      </c>
      <c r="T12" s="88" t="str">
        <f t="shared" si="3"/>
        <v>R</v>
      </c>
      <c r="U12" s="88" t="str">
        <f t="shared" si="3"/>
        <v>F</v>
      </c>
      <c r="V12" s="88" t="str">
        <f t="shared" si="3"/>
        <v>S</v>
      </c>
      <c r="W12" s="88" t="str">
        <f t="shared" si="3"/>
        <v>S</v>
      </c>
    </row>
    <row r="13" spans="2:23" ht="20" customHeight="1" thickTop="1">
      <c r="B13" s="347"/>
      <c r="C13" s="171"/>
      <c r="D13" s="177"/>
      <c r="E13" s="173"/>
      <c r="F13" s="174"/>
      <c r="G13" s="49"/>
      <c r="H13" s="50"/>
      <c r="I13" s="159"/>
      <c r="J13" s="159"/>
      <c r="K13" s="159"/>
      <c r="L13" s="159"/>
      <c r="M13" s="160"/>
      <c r="O13" s="87"/>
      <c r="P13" s="327" t="s">
        <v>35</v>
      </c>
      <c r="Q13" s="329">
        <f>G4</f>
        <v>41043</v>
      </c>
      <c r="R13" s="314">
        <f t="shared" ref="R13:W13" si="4">H4</f>
        <v>41044</v>
      </c>
      <c r="S13" s="314">
        <f t="shared" si="4"/>
        <v>41045</v>
      </c>
      <c r="T13" s="314">
        <f t="shared" si="4"/>
        <v>41046</v>
      </c>
      <c r="U13" s="314">
        <f t="shared" si="4"/>
        <v>41047</v>
      </c>
      <c r="V13" s="314">
        <f t="shared" si="4"/>
        <v>41048</v>
      </c>
      <c r="W13" s="316">
        <f t="shared" si="4"/>
        <v>41049</v>
      </c>
    </row>
    <row r="14" spans="2:23" ht="20" customHeight="1" thickBot="1">
      <c r="B14" s="348"/>
      <c r="C14" s="83"/>
      <c r="D14" s="78"/>
      <c r="E14" s="72"/>
      <c r="F14" s="67"/>
      <c r="G14" s="20"/>
      <c r="H14" s="21"/>
      <c r="I14" s="155"/>
      <c r="J14" s="155"/>
      <c r="K14" s="155"/>
      <c r="L14" s="155"/>
      <c r="M14" s="156"/>
      <c r="O14" s="87"/>
      <c r="P14" s="328"/>
      <c r="Q14" s="330"/>
      <c r="R14" s="315"/>
      <c r="S14" s="315"/>
      <c r="T14" s="315"/>
      <c r="U14" s="315"/>
      <c r="V14" s="315"/>
      <c r="W14" s="317"/>
    </row>
    <row r="15" spans="2:23" ht="20" customHeight="1" thickBot="1">
      <c r="B15" s="349"/>
      <c r="C15" s="84"/>
      <c r="D15" s="79"/>
      <c r="E15" s="73"/>
      <c r="F15" s="68"/>
      <c r="G15" s="33"/>
      <c r="H15" s="34"/>
      <c r="I15" s="157"/>
      <c r="J15" s="157"/>
      <c r="K15" s="157"/>
      <c r="L15" s="157"/>
      <c r="M15" s="158"/>
      <c r="O15" s="89" t="s">
        <v>36</v>
      </c>
      <c r="P15" s="90">
        <f>F5</f>
        <v>37</v>
      </c>
      <c r="Q15" s="91">
        <f t="shared" ref="Q15:W16" si="5">G5</f>
        <v>18.5</v>
      </c>
      <c r="R15" s="92">
        <f t="shared" si="5"/>
        <v>0</v>
      </c>
      <c r="S15" s="92">
        <f t="shared" si="5"/>
        <v>0</v>
      </c>
      <c r="T15" s="92">
        <f t="shared" si="5"/>
        <v>0</v>
      </c>
      <c r="U15" s="92">
        <f t="shared" si="5"/>
        <v>0</v>
      </c>
      <c r="V15" s="92">
        <f t="shared" si="5"/>
        <v>0</v>
      </c>
      <c r="W15" s="93">
        <f t="shared" si="5"/>
        <v>0</v>
      </c>
    </row>
    <row r="16" spans="2:23" ht="20" customHeight="1" thickTop="1" thickBot="1">
      <c r="B16" s="320" t="s">
        <v>137</v>
      </c>
      <c r="C16" s="254" t="s">
        <v>186</v>
      </c>
      <c r="D16" s="80" t="s">
        <v>40</v>
      </c>
      <c r="E16" s="74" t="s">
        <v>90</v>
      </c>
      <c r="F16" s="69">
        <v>5</v>
      </c>
      <c r="G16" s="168">
        <v>3</v>
      </c>
      <c r="H16" s="169">
        <v>0</v>
      </c>
      <c r="I16" s="175"/>
      <c r="J16" s="175"/>
      <c r="K16" s="175"/>
      <c r="L16" s="175"/>
      <c r="M16" s="176"/>
      <c r="O16" s="94" t="s">
        <v>37</v>
      </c>
      <c r="P16" s="95">
        <f>F6</f>
        <v>37</v>
      </c>
      <c r="Q16" s="96">
        <f t="shared" si="5"/>
        <v>23</v>
      </c>
      <c r="R16" s="97">
        <f t="shared" si="5"/>
        <v>0</v>
      </c>
      <c r="S16" s="97">
        <f t="shared" si="5"/>
        <v>0</v>
      </c>
      <c r="T16" s="97">
        <f t="shared" si="5"/>
        <v>0</v>
      </c>
      <c r="U16" s="97">
        <f t="shared" si="5"/>
        <v>0</v>
      </c>
      <c r="V16" s="97">
        <f t="shared" si="5"/>
        <v>0</v>
      </c>
      <c r="W16" s="98">
        <f t="shared" si="5"/>
        <v>0</v>
      </c>
    </row>
    <row r="17" spans="2:23" ht="20" customHeight="1" thickTop="1">
      <c r="B17" s="318"/>
      <c r="C17" s="83"/>
      <c r="D17" s="78"/>
      <c r="E17" s="72"/>
      <c r="F17" s="67"/>
      <c r="G17" s="20"/>
      <c r="H17" s="21"/>
      <c r="I17" s="155"/>
      <c r="J17" s="155"/>
      <c r="K17" s="155"/>
      <c r="L17" s="155"/>
      <c r="M17" s="156"/>
      <c r="O17" s="103" t="s">
        <v>31</v>
      </c>
      <c r="P17" s="104">
        <f t="shared" ref="P17:W22" si="6">SUM(IF($D$7=$O17,F$7,0),IF($D$8=$O17,F$8,0),IF($D$9=$O17,F$9,0),IF($D$10=$O17,F$10,0),IF($D$11=$O17,F$11,0),IF($D$12=$O17,F$12,0),IF($D$13=$O17,F$13,0),IF($D$14=$O17,F$14,0),IF($D$15=$O17,F$15,0),IF($D$16=$O17,F$16,0),IF($D$17=$O17,F$17,0),IF($D$18=$O17,F$18,0),IF($D$19=$O17,F$19,0),IF($D$20=$O17,F$20,0),IF($D$21=$O17,F$21,0),IF($D$22=$O17,F$22,0))</f>
        <v>0</v>
      </c>
      <c r="Q17" s="105">
        <f t="shared" si="6"/>
        <v>0</v>
      </c>
      <c r="R17" s="106">
        <f t="shared" si="6"/>
        <v>0</v>
      </c>
      <c r="S17" s="106">
        <f t="shared" si="6"/>
        <v>0</v>
      </c>
      <c r="T17" s="106">
        <f t="shared" si="6"/>
        <v>0</v>
      </c>
      <c r="U17" s="106">
        <f t="shared" si="6"/>
        <v>0</v>
      </c>
      <c r="V17" s="106">
        <f t="shared" si="6"/>
        <v>0</v>
      </c>
      <c r="W17" s="107">
        <f t="shared" si="6"/>
        <v>0</v>
      </c>
    </row>
    <row r="18" spans="2:23" ht="20" customHeight="1" thickBot="1">
      <c r="B18" s="318"/>
      <c r="C18" s="84"/>
      <c r="D18" s="79"/>
      <c r="E18" s="73"/>
      <c r="F18" s="68"/>
      <c r="G18" s="33"/>
      <c r="H18" s="34"/>
      <c r="I18" s="157"/>
      <c r="J18" s="157"/>
      <c r="K18" s="157"/>
      <c r="L18" s="157"/>
      <c r="M18" s="158"/>
      <c r="O18" s="99" t="s">
        <v>32</v>
      </c>
      <c r="P18" s="100">
        <f t="shared" si="6"/>
        <v>0</v>
      </c>
      <c r="Q18" s="108">
        <f t="shared" si="6"/>
        <v>0</v>
      </c>
      <c r="R18" s="109">
        <f t="shared" si="6"/>
        <v>0</v>
      </c>
      <c r="S18" s="109">
        <f t="shared" si="6"/>
        <v>0</v>
      </c>
      <c r="T18" s="109">
        <f t="shared" si="6"/>
        <v>0</v>
      </c>
      <c r="U18" s="109">
        <f t="shared" si="6"/>
        <v>0</v>
      </c>
      <c r="V18" s="109">
        <f t="shared" si="6"/>
        <v>0</v>
      </c>
      <c r="W18" s="110">
        <f t="shared" si="6"/>
        <v>0</v>
      </c>
    </row>
    <row r="19" spans="2:23" ht="20" customHeight="1" thickTop="1" thickBot="1">
      <c r="B19" s="320" t="s">
        <v>137</v>
      </c>
      <c r="C19" s="254" t="s">
        <v>185</v>
      </c>
      <c r="D19" s="80" t="s">
        <v>40</v>
      </c>
      <c r="E19" s="74" t="s">
        <v>100</v>
      </c>
      <c r="F19" s="69">
        <v>3</v>
      </c>
      <c r="G19" s="49">
        <v>3</v>
      </c>
      <c r="H19" s="50">
        <v>0</v>
      </c>
      <c r="I19" s="159"/>
      <c r="J19" s="159"/>
      <c r="K19" s="159"/>
      <c r="L19" s="159"/>
      <c r="M19" s="160"/>
      <c r="O19" s="101" t="s">
        <v>33</v>
      </c>
      <c r="P19" s="102">
        <f t="shared" si="6"/>
        <v>0</v>
      </c>
      <c r="Q19" s="111">
        <f t="shared" si="6"/>
        <v>0</v>
      </c>
      <c r="R19" s="112">
        <f t="shared" si="6"/>
        <v>0</v>
      </c>
      <c r="S19" s="112">
        <f t="shared" si="6"/>
        <v>0</v>
      </c>
      <c r="T19" s="112">
        <f t="shared" si="6"/>
        <v>0</v>
      </c>
      <c r="U19" s="112">
        <f t="shared" si="6"/>
        <v>0</v>
      </c>
      <c r="V19" s="112">
        <f t="shared" si="6"/>
        <v>0</v>
      </c>
      <c r="W19" s="113">
        <f t="shared" si="6"/>
        <v>0</v>
      </c>
    </row>
    <row r="20" spans="2:23" ht="20" customHeight="1" thickTop="1" thickBot="1">
      <c r="B20" s="318"/>
      <c r="C20" s="254" t="s">
        <v>182</v>
      </c>
      <c r="D20" s="80" t="s">
        <v>40</v>
      </c>
      <c r="E20" s="74" t="s">
        <v>100</v>
      </c>
      <c r="F20" s="67">
        <v>3</v>
      </c>
      <c r="G20" s="20">
        <v>3</v>
      </c>
      <c r="H20" s="21">
        <v>0</v>
      </c>
      <c r="I20" s="155"/>
      <c r="J20" s="155"/>
      <c r="K20" s="155"/>
      <c r="L20" s="155"/>
      <c r="M20" s="156"/>
      <c r="O20" s="114" t="s">
        <v>40</v>
      </c>
      <c r="P20" s="115">
        <f t="shared" si="6"/>
        <v>37</v>
      </c>
      <c r="Q20" s="116">
        <f t="shared" si="6"/>
        <v>23</v>
      </c>
      <c r="R20" s="117">
        <f t="shared" si="6"/>
        <v>0</v>
      </c>
      <c r="S20" s="117">
        <f t="shared" si="6"/>
        <v>0</v>
      </c>
      <c r="T20" s="117">
        <f t="shared" si="6"/>
        <v>0</v>
      </c>
      <c r="U20" s="117">
        <f t="shared" si="6"/>
        <v>0</v>
      </c>
      <c r="V20" s="117">
        <f t="shared" si="6"/>
        <v>0</v>
      </c>
      <c r="W20" s="118">
        <f t="shared" si="6"/>
        <v>0</v>
      </c>
    </row>
    <row r="21" spans="2:23" ht="20" customHeight="1" thickTop="1" thickBot="1">
      <c r="B21" s="318"/>
      <c r="C21" s="254" t="s">
        <v>183</v>
      </c>
      <c r="D21" s="80" t="s">
        <v>40</v>
      </c>
      <c r="E21" s="74" t="s">
        <v>100</v>
      </c>
      <c r="F21" s="67">
        <v>3</v>
      </c>
      <c r="G21" s="20">
        <v>3</v>
      </c>
      <c r="H21" s="21">
        <v>0</v>
      </c>
      <c r="I21" s="155"/>
      <c r="J21" s="155"/>
      <c r="K21" s="155"/>
      <c r="L21" s="155"/>
      <c r="M21" s="156"/>
      <c r="O21" s="121" t="s">
        <v>34</v>
      </c>
      <c r="P21" s="122">
        <f t="shared" si="6"/>
        <v>0</v>
      </c>
      <c r="Q21" s="123">
        <f t="shared" si="6"/>
        <v>0</v>
      </c>
      <c r="R21" s="124">
        <f t="shared" si="6"/>
        <v>0</v>
      </c>
      <c r="S21" s="124">
        <f t="shared" si="6"/>
        <v>0</v>
      </c>
      <c r="T21" s="124">
        <f t="shared" si="6"/>
        <v>0</v>
      </c>
      <c r="U21" s="124">
        <f t="shared" si="6"/>
        <v>0</v>
      </c>
      <c r="V21" s="124">
        <f t="shared" si="6"/>
        <v>0</v>
      </c>
      <c r="W21" s="125">
        <f t="shared" si="6"/>
        <v>0</v>
      </c>
    </row>
    <row r="22" spans="2:23" ht="20" customHeight="1" thickTop="1" thickBot="1">
      <c r="B22" s="344"/>
      <c r="C22" s="254" t="s">
        <v>184</v>
      </c>
      <c r="D22" s="80" t="s">
        <v>40</v>
      </c>
      <c r="E22" s="74" t="s">
        <v>100</v>
      </c>
      <c r="F22" s="70">
        <v>3</v>
      </c>
      <c r="G22" s="52">
        <v>3</v>
      </c>
      <c r="H22" s="53">
        <v>0</v>
      </c>
      <c r="I22" s="161"/>
      <c r="J22" s="161"/>
      <c r="K22" s="161"/>
      <c r="L22" s="161"/>
      <c r="M22" s="162"/>
      <c r="O22" s="126" t="s">
        <v>39</v>
      </c>
      <c r="P22" s="127">
        <f t="shared" si="6"/>
        <v>0</v>
      </c>
      <c r="Q22" s="128">
        <f t="shared" si="6"/>
        <v>0</v>
      </c>
      <c r="R22" s="129">
        <f t="shared" si="6"/>
        <v>0</v>
      </c>
      <c r="S22" s="129">
        <f t="shared" si="6"/>
        <v>0</v>
      </c>
      <c r="T22" s="129">
        <f t="shared" si="6"/>
        <v>0</v>
      </c>
      <c r="U22" s="129">
        <f t="shared" si="6"/>
        <v>0</v>
      </c>
      <c r="V22" s="129">
        <f t="shared" si="6"/>
        <v>0</v>
      </c>
      <c r="W22" s="130">
        <f t="shared" si="6"/>
        <v>0</v>
      </c>
    </row>
    <row r="23" spans="2:23" ht="20" customHeight="1" thickTop="1">
      <c r="B23" s="63"/>
      <c r="C23" s="63"/>
      <c r="D23" s="81"/>
      <c r="E23" s="63"/>
      <c r="F23" s="62" t="str">
        <f>IF(SUM(F7:F22)=F6,"",IF(SUM(F7:F22)=0,"","ERR"))</f>
        <v/>
      </c>
      <c r="G23" s="62" t="str">
        <f t="shared" ref="G23:M23" si="7">IF(SUM(G7:G22)=G6,"",IF(SUM(G7:G22)=0,"","ERR"))</f>
        <v/>
      </c>
      <c r="H23" s="62" t="str">
        <f t="shared" si="7"/>
        <v/>
      </c>
      <c r="I23" s="62" t="str">
        <f t="shared" si="7"/>
        <v/>
      </c>
      <c r="J23" s="62" t="str">
        <f t="shared" si="7"/>
        <v/>
      </c>
      <c r="K23" s="62" t="str">
        <f t="shared" si="7"/>
        <v/>
      </c>
      <c r="L23" s="62" t="str">
        <f t="shared" si="7"/>
        <v/>
      </c>
      <c r="M23" s="62" t="str">
        <f t="shared" si="7"/>
        <v/>
      </c>
    </row>
  </sheetData>
  <mergeCells count="19">
    <mergeCell ref="U13:U14"/>
    <mergeCell ref="V13:V14"/>
    <mergeCell ref="W13:W14"/>
    <mergeCell ref="P13:P14"/>
    <mergeCell ref="Q13:Q14"/>
    <mergeCell ref="R13:R14"/>
    <mergeCell ref="S13:S14"/>
    <mergeCell ref="T13:T14"/>
    <mergeCell ref="B16:B18"/>
    <mergeCell ref="B19:B22"/>
    <mergeCell ref="G3:M3"/>
    <mergeCell ref="B5:E5"/>
    <mergeCell ref="B6:E6"/>
    <mergeCell ref="C3:C4"/>
    <mergeCell ref="E3:E4"/>
    <mergeCell ref="D3:D4"/>
    <mergeCell ref="B3:B4"/>
    <mergeCell ref="B13:B15"/>
    <mergeCell ref="B7:B12"/>
  </mergeCells>
  <conditionalFormatting sqref="G7:G22">
    <cfRule type="expression" dxfId="5" priority="5">
      <formula>G$2="S"</formula>
    </cfRule>
    <cfRule type="expression" dxfId="4" priority="6">
      <formula>G$4&lt;TODAY()</formula>
    </cfRule>
  </conditionalFormatting>
  <conditionalFormatting sqref="H7:M22">
    <cfRule type="expression" dxfId="3" priority="3">
      <formula>H$2="S"</formula>
    </cfRule>
    <cfRule type="expression" dxfId="2" priority="4">
      <formula>H$4&lt;TODAY()</formula>
    </cfRule>
  </conditionalFormatting>
  <conditionalFormatting sqref="Q17:W22">
    <cfRule type="expression" dxfId="1" priority="1">
      <formula>Q$13="S"</formula>
    </cfRule>
    <cfRule type="expression" dxfId="0" priority="2">
      <formula>Q$13&lt;TODAY()</formula>
    </cfRule>
  </conditionalFormatting>
  <dataValidations count="1">
    <dataValidation type="whole" allowBlank="1" showInputMessage="1" showErrorMessage="1" sqref="F7:M22">
      <formula1>0</formula1>
      <formula2>89</formula2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UNEXPECTED Value" error="The expected values are listed on sheet Validation.">
          <x14:formula1>
            <xm:f>Check!$D$2:$D$37</xm:f>
          </x14:formula1>
          <xm:sqref>E7:E22</xm:sqref>
        </x14:dataValidation>
        <x14:dataValidation type="list" errorStyle="warning" allowBlank="1" showInputMessage="1" showErrorMessage="1" errorTitle="UNEXPECTED Value" error="The expected values are listed on sheet Validation.">
          <x14:formula1>
            <xm:f>Check!$C$2:$C$7</xm:f>
          </x14:formula1>
          <xm:sqref>D7:D22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Board</vt:lpstr>
      <vt:lpstr>Availability Estimate</vt:lpstr>
      <vt:lpstr>Actual Spent Time</vt:lpstr>
      <vt:lpstr>Product BackLog</vt:lpstr>
      <vt:lpstr>1st Sprint</vt:lpstr>
      <vt:lpstr>2nd Sprint</vt:lpstr>
      <vt:lpstr>3rd Sprint</vt:lpstr>
      <vt:lpstr>4th Sprint</vt:lpstr>
      <vt:lpstr>5th Sprint</vt:lpstr>
      <vt:lpstr>Check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Joao Loff</cp:lastModifiedBy>
  <dcterms:created xsi:type="dcterms:W3CDTF">2005-12-09T11:19:37Z</dcterms:created>
  <dcterms:modified xsi:type="dcterms:W3CDTF">2012-05-15T22:52:15Z</dcterms:modified>
  <cp:category/>
</cp:coreProperties>
</file>