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zztime\Desktop\TARge23\Kont_tarkvara_automat\I\1.nädal\Edgar Muoni, TARge23\"/>
    </mc:Choice>
  </mc:AlternateContent>
  <xr:revisionPtr revIDLastSave="0" documentId="13_ncr:1_{9BBBF196-CE69-4958-B6EE-FD621557A80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utod" sheetId="1" r:id="rId1"/>
    <sheet name="medalid" sheetId="2" r:id="rId2"/>
    <sheet name="maakonnad" sheetId="3" r:id="rId3"/>
    <sheet name="rah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C5" i="4" s="1"/>
  <c r="C6" i="4" s="1"/>
  <c r="B6" i="4"/>
  <c r="B7" i="4"/>
  <c r="B8" i="4"/>
  <c r="B9" i="4"/>
  <c r="B10" i="4"/>
  <c r="B11" i="4"/>
  <c r="B12" i="4"/>
  <c r="B13" i="4"/>
  <c r="B14" i="4"/>
  <c r="B15" i="4"/>
  <c r="B16" i="4"/>
  <c r="B4" i="4"/>
  <c r="C4" i="4" s="1"/>
  <c r="C3" i="4"/>
  <c r="B3" i="4"/>
  <c r="F3" i="4" s="1"/>
  <c r="F4" i="2"/>
  <c r="F1" i="2"/>
  <c r="E5" i="1"/>
  <c r="E6" i="1"/>
  <c r="E7" i="1"/>
  <c r="D5" i="1"/>
  <c r="D6" i="1"/>
  <c r="D7" i="1"/>
  <c r="C7" i="4" l="1"/>
  <c r="F8" i="4" s="1"/>
  <c r="F7" i="4"/>
  <c r="F6" i="4"/>
  <c r="F5" i="4"/>
  <c r="F4" i="4"/>
  <c r="C8" i="4" l="1"/>
  <c r="F9" i="4" l="1"/>
  <c r="C9" i="4"/>
  <c r="F10" i="4" l="1"/>
  <c r="C10" i="4"/>
  <c r="F11" i="4" l="1"/>
  <c r="C11" i="4"/>
  <c r="C12" i="4" l="1"/>
  <c r="F12" i="4"/>
  <c r="C13" i="4" l="1"/>
  <c r="F13" i="4"/>
  <c r="C14" i="4" l="1"/>
  <c r="F14" i="4"/>
  <c r="C15" i="4" l="1"/>
  <c r="F15" i="4"/>
  <c r="C16" i="4" l="1"/>
  <c r="F16" i="4"/>
  <c r="O5" i="3" l="1"/>
  <c r="O9" i="3"/>
  <c r="O8" i="3"/>
  <c r="O7" i="3"/>
  <c r="O6" i="3"/>
  <c r="D1" i="3" l="1"/>
  <c r="C1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C1" i="2"/>
  <c r="D1" i="2"/>
  <c r="B1" i="2"/>
  <c r="F10" i="2" s="1"/>
  <c r="J7" i="3"/>
  <c r="J6" i="3"/>
  <c r="J5" i="3"/>
  <c r="J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" i="2"/>
  <c r="D4" i="1"/>
  <c r="E4" i="1" s="1"/>
  <c r="F18" i="3" l="1"/>
  <c r="G18" i="3" s="1"/>
  <c r="G25" i="2"/>
  <c r="G28" i="2"/>
  <c r="G17" i="2"/>
  <c r="G7" i="2"/>
  <c r="G14" i="2"/>
  <c r="G6" i="2"/>
  <c r="F33" i="2"/>
  <c r="F17" i="2"/>
  <c r="F40" i="2"/>
  <c r="F16" i="2"/>
  <c r="F39" i="2"/>
  <c r="F31" i="2"/>
  <c r="F23" i="2"/>
  <c r="F15" i="2"/>
  <c r="F7" i="2"/>
  <c r="F41" i="2"/>
  <c r="F9" i="2"/>
  <c r="E1" i="2"/>
  <c r="G27" i="2" s="1"/>
  <c r="F32" i="2"/>
  <c r="F24" i="2"/>
  <c r="F8" i="2"/>
  <c r="F38" i="2"/>
  <c r="F30" i="2"/>
  <c r="F22" i="2"/>
  <c r="F14" i="2"/>
  <c r="F6" i="2"/>
  <c r="F45" i="2"/>
  <c r="F37" i="2"/>
  <c r="F29" i="2"/>
  <c r="F21" i="2"/>
  <c r="F13" i="2"/>
  <c r="F5" i="2"/>
  <c r="F44" i="2"/>
  <c r="F36" i="2"/>
  <c r="F28" i="2"/>
  <c r="F20" i="2"/>
  <c r="F12" i="2"/>
  <c r="F43" i="2"/>
  <c r="F35" i="2"/>
  <c r="F27" i="2"/>
  <c r="F19" i="2"/>
  <c r="F11" i="2"/>
  <c r="F25" i="2"/>
  <c r="F42" i="2"/>
  <c r="F34" i="2"/>
  <c r="F26" i="2"/>
  <c r="F18" i="2"/>
  <c r="E1" i="3"/>
  <c r="F4" i="3" s="1"/>
  <c r="G4" i="3" s="1"/>
  <c r="D9" i="1"/>
  <c r="C9" i="1"/>
  <c r="G15" i="2" l="1"/>
  <c r="F8" i="3"/>
  <c r="G8" i="3" s="1"/>
  <c r="F14" i="3"/>
  <c r="G14" i="3" s="1"/>
  <c r="G10" i="2"/>
  <c r="F16" i="3"/>
  <c r="G16" i="3" s="1"/>
  <c r="G33" i="2"/>
  <c r="G41" i="2"/>
  <c r="G22" i="2"/>
  <c r="G30" i="2"/>
  <c r="G39" i="2"/>
  <c r="G18" i="2"/>
  <c r="G8" i="2"/>
  <c r="G26" i="2"/>
  <c r="G11" i="2"/>
  <c r="G38" i="2"/>
  <c r="G34" i="2"/>
  <c r="G16" i="2"/>
  <c r="G42" i="2"/>
  <c r="G20" i="2"/>
  <c r="G23" i="2"/>
  <c r="G36" i="2"/>
  <c r="G31" i="2"/>
  <c r="G4" i="2"/>
  <c r="G1" i="2" s="1"/>
  <c r="G32" i="2"/>
  <c r="F9" i="3"/>
  <c r="G9" i="3" s="1"/>
  <c r="G24" i="2"/>
  <c r="F17" i="3"/>
  <c r="G17" i="3" s="1"/>
  <c r="G29" i="2"/>
  <c r="G37" i="2"/>
  <c r="G5" i="2"/>
  <c r="G21" i="2"/>
  <c r="G13" i="2"/>
  <c r="G45" i="2"/>
  <c r="F11" i="3"/>
  <c r="G11" i="3" s="1"/>
  <c r="F5" i="3"/>
  <c r="G5" i="3" s="1"/>
  <c r="F7" i="3"/>
  <c r="G7" i="3" s="1"/>
  <c r="G35" i="2"/>
  <c r="G40" i="2"/>
  <c r="G19" i="2"/>
  <c r="G12" i="2"/>
  <c r="F6" i="3"/>
  <c r="G6" i="3" s="1"/>
  <c r="F12" i="3"/>
  <c r="G12" i="3" s="1"/>
  <c r="F13" i="3"/>
  <c r="G13" i="3" s="1"/>
  <c r="G9" i="2"/>
  <c r="F10" i="3"/>
  <c r="G10" i="3" s="1"/>
  <c r="F15" i="3"/>
  <c r="G15" i="3" s="1"/>
  <c r="G43" i="2"/>
  <c r="G44" i="2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Kersti Antoi</author>
  </authors>
  <commentList>
    <comment ref="O5" authorId="0" shapeId="0" xr:uid="{00000000-0006-0000-0200-000001000000}">
      <text>
        <r>
          <rPr>
            <sz val="9"/>
            <color indexed="81"/>
            <rFont val="Tahoma"/>
            <family val="2"/>
            <charset val="186"/>
          </rPr>
          <t>large</t>
        </r>
      </text>
    </comment>
  </commentList>
</comments>
</file>

<file path=xl/sharedStrings.xml><?xml version="1.0" encoding="utf-8"?>
<sst xmlns="http://schemas.openxmlformats.org/spreadsheetml/2006/main" count="98" uniqueCount="96">
  <si>
    <t>Eco</t>
  </si>
  <si>
    <t>Comfort</t>
  </si>
  <si>
    <t>F Sport</t>
  </si>
  <si>
    <t>Executive</t>
  </si>
  <si>
    <t>Mark</t>
  </si>
  <si>
    <t>Hind KM-ga</t>
  </si>
  <si>
    <t>Hind Km-ta</t>
  </si>
  <si>
    <t>Käibemaks</t>
  </si>
  <si>
    <t>Km prots</t>
  </si>
  <si>
    <t>KOKKU</t>
  </si>
  <si>
    <t>United States</t>
  </si>
  <si>
    <t>Kenya</t>
  </si>
  <si>
    <t>South Africa</t>
  </si>
  <si>
    <t>France</t>
  </si>
  <si>
    <t>Pr Of China</t>
  </si>
  <si>
    <t>Great Britain &amp; N.I.</t>
  </si>
  <si>
    <t>Ethiopia</t>
  </si>
  <si>
    <t>Poland</t>
  </si>
  <si>
    <t>Germany</t>
  </si>
  <si>
    <t>Czech Republic</t>
  </si>
  <si>
    <t>Australia</t>
  </si>
  <si>
    <t>Bahrain</t>
  </si>
  <si>
    <t>Colombia</t>
  </si>
  <si>
    <t>Turkey</t>
  </si>
  <si>
    <t>Jamaica</t>
  </si>
  <si>
    <t>Netherlands</t>
  </si>
  <si>
    <t>Croatia</t>
  </si>
  <si>
    <t>Norway</t>
  </si>
  <si>
    <t>Portugal</t>
  </si>
  <si>
    <t>Qatar</t>
  </si>
  <si>
    <t>Trinidad And Tobago</t>
  </si>
  <si>
    <t>Venezuela</t>
  </si>
  <si>
    <t>Belgium</t>
  </si>
  <si>
    <t>Greece</t>
  </si>
  <si>
    <t>Lithuania</t>
  </si>
  <si>
    <t>New Zealand</t>
  </si>
  <si>
    <t>Cote D'Ivoire</t>
  </si>
  <si>
    <t>Japan</t>
  </si>
  <si>
    <t>Bahamas</t>
  </si>
  <si>
    <t>Hungary</t>
  </si>
  <si>
    <t>Burundi</t>
  </si>
  <si>
    <t>Morocco</t>
  </si>
  <si>
    <t>Mexico</t>
  </si>
  <si>
    <t>Sweden</t>
  </si>
  <si>
    <t>Uganda</t>
  </si>
  <si>
    <t>Ukraine</t>
  </si>
  <si>
    <t>Brazil</t>
  </si>
  <si>
    <t>Cuba</t>
  </si>
  <si>
    <t>Italy</t>
  </si>
  <si>
    <t>Kazakhstan</t>
  </si>
  <si>
    <t>Syria</t>
  </si>
  <si>
    <t>Tanzania</t>
  </si>
  <si>
    <t>Riik</t>
  </si>
  <si>
    <t>kuld</t>
  </si>
  <si>
    <t>hõbe</t>
  </si>
  <si>
    <t>pronks</t>
  </si>
  <si>
    <t>Kokku</t>
  </si>
  <si>
    <t>kuld %</t>
  </si>
  <si>
    <t>kokku %</t>
  </si>
  <si>
    <t>Harju maakond</t>
  </si>
  <si>
    <t>Hiiu maakond</t>
  </si>
  <si>
    <t>Ida-Viru maakond</t>
  </si>
  <si>
    <t>Jõgeva maakond</t>
  </si>
  <si>
    <t>Järva maakond*</t>
  </si>
  <si>
    <t>Lääne maakond</t>
  </si>
  <si>
    <t>Lääne-Viru maakond</t>
  </si>
  <si>
    <t>Põlva maakond</t>
  </si>
  <si>
    <t>Pärnu maakond</t>
  </si>
  <si>
    <t>Rapla maakond</t>
  </si>
  <si>
    <t>Saare maakond</t>
  </si>
  <si>
    <t>Tartu maakond</t>
  </si>
  <si>
    <t>Valga maakond</t>
  </si>
  <si>
    <t>Viljandi maakond</t>
  </si>
  <si>
    <t>Võru maakond</t>
  </si>
  <si>
    <t>Maakond</t>
  </si>
  <si>
    <t>Ettevõtteid</t>
  </si>
  <si>
    <t>Rahvaarv</t>
  </si>
  <si>
    <t>1000 el kohta</t>
  </si>
  <si>
    <t>Erinevus keskmisest</t>
  </si>
  <si>
    <t>Suhteline erinevus keskmisest</t>
  </si>
  <si>
    <t>Raha</t>
  </si>
  <si>
    <t>Mitu</t>
  </si>
  <si>
    <t>Jääk</t>
  </si>
  <si>
    <t>Kontroll</t>
  </si>
  <si>
    <t>Suurim</t>
  </si>
  <si>
    <t>MAX</t>
  </si>
  <si>
    <t>Suurimad</t>
  </si>
  <si>
    <t>Väikseim</t>
  </si>
  <si>
    <t>MIN</t>
  </si>
  <si>
    <t>Keskmine</t>
  </si>
  <si>
    <t>AVERAGE</t>
  </si>
  <si>
    <t>Maakondi</t>
  </si>
  <si>
    <t>COUNTA</t>
  </si>
  <si>
    <t>Suuri maakondi</t>
  </si>
  <si>
    <t xml:space="preserve">üle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</si>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</sst>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€&quot;"/>
    <numFmt numFmtId="167" formatCode="#,##0.00\ &quot;€&quot;;[Red]#,##0.00\ &quot;€&quot;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sz val="1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quotePrefix="1"/>
    <xf numFmtId="2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1" xfId="0" applyBorder="1"/>
    <xf numFmtId="4" fontId="0" fillId="0" borderId="1" xfId="0" applyNumberFormat="1" applyBorder="1"/>
    <xf numFmtId="0" fontId="0" fillId="0" borderId="1" xfId="0" quotePrefix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quotePrefix="1" applyBorder="1"/>
    <xf numFmtId="0" fontId="0" fillId="0" borderId="7" xfId="0" applyBorder="1"/>
    <xf numFmtId="4" fontId="0" fillId="0" borderId="8" xfId="0" applyNumberFormat="1" applyBorder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1" fillId="2" borderId="0" xfId="0" applyFont="1" applyFill="1"/>
    <xf numFmtId="9" fontId="0" fillId="0" borderId="1" xfId="0" applyNumberFormat="1" applyBorder="1"/>
    <xf numFmtId="0" fontId="0" fillId="0" borderId="0" xfId="0" applyBorder="1"/>
    <xf numFmtId="4" fontId="0" fillId="0" borderId="0" xfId="0" quotePrefix="1" applyNumberFormat="1" applyBorder="1"/>
    <xf numFmtId="4" fontId="0" fillId="0" borderId="10" xfId="0" applyNumberFormat="1" applyBorder="1"/>
    <xf numFmtId="3" fontId="1" fillId="0" borderId="9" xfId="0" applyNumberFormat="1" applyFont="1" applyBorder="1"/>
    <xf numFmtId="166" fontId="0" fillId="0" borderId="6" xfId="0" applyNumberFormat="1" applyBorder="1"/>
    <xf numFmtId="166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16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303951</xdr:colOff>
      <xdr:row>0</xdr:row>
      <xdr:rowOff>0</xdr:rowOff>
    </xdr:from>
    <xdr:ext cx="3482746" cy="1668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69272" y="0"/>
          <a:ext cx="3482746" cy="1668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44000" tIns="144000" rIns="144000" bIns="144000" rtlCol="0" anchor="t">
          <a:spAutoFit/>
        </a:bodyPr>
        <a:lstStyle/>
        <a:p>
          <a:r>
            <a:rPr lang="et-EE" sz="1100"/>
            <a:t>Eco	29 100</a:t>
          </a:r>
        </a:p>
        <a:p>
          <a:r>
            <a:rPr lang="et-EE" sz="1100"/>
            <a:t>Comfort	30 300</a:t>
          </a:r>
        </a:p>
        <a:p>
          <a:r>
            <a:rPr lang="et-EE" sz="1100"/>
            <a:t>F Sport	34 500</a:t>
          </a:r>
        </a:p>
        <a:p>
          <a:r>
            <a:rPr lang="et-EE" sz="1100"/>
            <a:t>Executive	39 100</a:t>
          </a:r>
        </a:p>
        <a:p>
          <a:endParaRPr lang="et-EE" sz="1100"/>
        </a:p>
        <a:p>
          <a:r>
            <a:rPr lang="et-EE" sz="1100"/>
            <a:t>(http://www.unelmauto.ee/hinnakiri)</a:t>
          </a:r>
        </a:p>
        <a:p>
          <a:endParaRPr lang="et-EE" sz="1100"/>
        </a:p>
        <a:p>
          <a:r>
            <a:rPr lang="et-EE" sz="1100"/>
            <a:t>Arvutada käibemaks (20%) ja auto hind käibemaksuta.</a:t>
          </a:r>
        </a:p>
      </xdr:txBody>
    </xdr:sp>
    <xdr:clientData/>
  </xdr:oneCellAnchor>
  <xdr:oneCellAnchor>
    <xdr:from>
      <xdr:col>0</xdr:col>
      <xdr:colOff>38101</xdr:colOff>
      <xdr:row>10</xdr:row>
      <xdr:rowOff>85725</xdr:rowOff>
    </xdr:from>
    <xdr:ext cx="3543299" cy="13605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E9380D-4945-43BF-A3B4-D8D35E236D6B}"/>
            </a:ext>
          </a:extLst>
        </xdr:cNvPr>
        <xdr:cNvSpPr txBox="1"/>
      </xdr:nvSpPr>
      <xdr:spPr>
        <a:xfrm>
          <a:off x="38101" y="2009775"/>
          <a:ext cx="3543299" cy="1360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44000" rIns="180000" bIns="144000" rtlCol="0" anchor="t">
          <a:spAutoFit/>
        </a:bodyPr>
        <a:lstStyle/>
        <a:p>
          <a:r>
            <a:rPr lang="et-EE" sz="1100"/>
            <a:t>Vihjeks:</a:t>
          </a:r>
        </a:p>
        <a:p>
          <a:r>
            <a:rPr lang="et-EE" sz="1100"/>
            <a:t>Käibemaks on 20% ilma käibemaksuta</a:t>
          </a:r>
          <a:r>
            <a:rPr lang="et-EE" sz="1100" baseline="0"/>
            <a:t> hinnast.</a:t>
          </a:r>
        </a:p>
        <a:p>
          <a:r>
            <a:rPr lang="et-EE" sz="1100" baseline="0"/>
            <a:t>Kui kaupa hind on 100 eurot, siis käibemaks on 20 eurot ja käibemaksuga hind on 120 eurot.</a:t>
          </a:r>
        </a:p>
        <a:p>
          <a:r>
            <a:rPr lang="et-EE" sz="1100" baseline="0"/>
            <a:t>Valemisse ei peaks kirjutama käibemaksu protsenti konstandina, see tuleks võtta lahtrist E1.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57978</xdr:colOff>
      <xdr:row>3</xdr:row>
      <xdr:rowOff>87781</xdr:rowOff>
    </xdr:from>
    <xdr:ext cx="3073846" cy="979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752521" y="659281"/>
          <a:ext cx="3073846" cy="979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44000" tIns="144000" rIns="144000" bIns="144000" rtlCol="0" anchor="t">
          <a:spAutoFit/>
        </a:bodyPr>
        <a:lstStyle/>
        <a:p>
          <a:r>
            <a:rPr lang="et-EE" sz="1100"/>
            <a:t>2. Londoni kergejõustiku MM medalite jaotus (kuld-hõbe-pronks): </a:t>
          </a:r>
        </a:p>
        <a:p>
          <a:r>
            <a:rPr lang="et-EE" sz="1100"/>
            <a:t>Leida kuld- ja kõigi medalite jaotus protsentides medaliriikide lõikes.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163657</xdr:colOff>
      <xdr:row>12</xdr:row>
      <xdr:rowOff>48979</xdr:rowOff>
    </xdr:from>
    <xdr:ext cx="4749800" cy="14963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298007" y="2735029"/>
          <a:ext cx="4749800" cy="1496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44000" tIns="144000" rIns="144000" bIns="144000" rtlCol="0" anchor="t">
          <a:spAutoFit/>
        </a:bodyPr>
        <a:lstStyle/>
        <a:p>
          <a:r>
            <a:rPr lang="et-EE" sz="1100"/>
            <a:t>Leida kõige suurem, </a:t>
          </a:r>
          <a:r>
            <a:rPr lang="et-EE" sz="1100" baseline="0"/>
            <a:t>kõige väiksem ja keskmine maakonna rahvaarv ja maakondade arv.</a:t>
          </a:r>
        </a:p>
        <a:p>
          <a:endParaRPr lang="et-EE" sz="1100" baseline="0"/>
        </a:p>
        <a:p>
          <a:r>
            <a:rPr lang="et-EE" sz="1100" baseline="0"/>
            <a:t>Leida viis suurimat rahvaarvu.</a:t>
          </a:r>
          <a:endParaRPr lang="et-EE" sz="1100"/>
        </a:p>
        <a:p>
          <a:endParaRPr lang="et-EE" sz="1100"/>
        </a:p>
        <a:p>
          <a:r>
            <a:rPr lang="et-EE" sz="1100"/>
            <a:t>Leida ettevõtete arv tuhande elaniku kohta Eestis ja maakonniti</a:t>
          </a:r>
        </a:p>
        <a:p>
          <a:r>
            <a:rPr lang="et-EE" sz="1100"/>
            <a:t>ning iga maakonna vastava näitaja suhteline erinevus keskmisest.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600654</xdr:colOff>
      <xdr:row>0</xdr:row>
      <xdr:rowOff>0</xdr:rowOff>
    </xdr:from>
    <xdr:ext cx="3495096" cy="2675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905954" y="0"/>
          <a:ext cx="3495096" cy="26757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100"/>
            <a:t>4. Teha tabel, millesse kantakse väljamakstav summa. </a:t>
          </a:r>
        </a:p>
        <a:p>
          <a:endParaRPr lang="et-EE" sz="1100"/>
        </a:p>
        <a:p>
          <a:r>
            <a:rPr lang="et-EE" sz="1100"/>
            <a:t>Vihjeks:</a:t>
          </a:r>
        </a:p>
        <a:p>
          <a:r>
            <a:rPr lang="et-EE" sz="1100"/>
            <a:t>Veergu Raha kirjutada rahatähtede ja müntide väärtused alates suuremast (500 kuni 0,01).</a:t>
          </a:r>
        </a:p>
        <a:p>
          <a:r>
            <a:rPr lang="et-EE" sz="1100"/>
            <a:t>Moodustada valemid, mille abil saab arvutada selle</a:t>
          </a:r>
        </a:p>
        <a:p>
          <a:r>
            <a:rPr lang="et-EE" sz="1100"/>
            <a:t>summa väljamaksmiseks vajalike rahatähtede ja müntide kogused.</a:t>
          </a:r>
        </a:p>
        <a:p>
          <a:r>
            <a:rPr lang="et-EE" sz="1100"/>
            <a:t>Alates teisest tabelikese reast peavad valemid olema kopeeritavad.</a:t>
          </a:r>
        </a:p>
        <a:p>
          <a:endParaRPr lang="et-EE" sz="1100"/>
        </a:p>
        <a:p>
          <a:r>
            <a:rPr lang="et-EE" sz="1100"/>
            <a:t>Kindlasti kontrollida, kas summa tuleb õige.</a:t>
          </a:r>
        </a:p>
        <a:p>
          <a:r>
            <a:rPr lang="et-EE" sz="1100"/>
            <a:t>Võib juhtuda,</a:t>
          </a:r>
          <a:r>
            <a:rPr lang="et-EE" sz="1100" baseline="0"/>
            <a:t> et tekib e</a:t>
          </a:r>
          <a:r>
            <a:rPr lang="et-EE" sz="1100"/>
            <a:t>rinevus 1 sent.</a:t>
          </a:r>
        </a:p>
        <a:p>
          <a:r>
            <a:rPr lang="et-EE" sz="1100"/>
            <a:t>Jäägi leidmise valemisse tuleks väärtuse ümardamiseks</a:t>
          </a:r>
          <a:r>
            <a:rPr lang="et-EE" sz="1100" baseline="0"/>
            <a:t> kahe komakohani lisada fn ROUND.</a:t>
          </a:r>
          <a:endParaRPr lang="et-E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zoomScale="115" zoomScaleNormal="115" workbookViewId="0">
      <selection activeCell="D9" sqref="D9"/>
    </sheetView>
  </sheetViews>
  <sheetFormatPr defaultRowHeight="14.4" x14ac:dyDescent="0.3"/>
  <cols>
    <col min="3" max="3" width="10.6640625" customWidth="1"/>
    <col min="4" max="4" width="12.6640625" customWidth="1"/>
    <col min="5" max="5" width="11" customWidth="1"/>
  </cols>
  <sheetData>
    <row r="1" spans="2:6" x14ac:dyDescent="0.3">
      <c r="D1" s="6" t="s">
        <v>8</v>
      </c>
      <c r="E1" s="23">
        <v>0.2</v>
      </c>
    </row>
    <row r="2" spans="2:6" ht="15" thickBot="1" x14ac:dyDescent="0.35"/>
    <row r="3" spans="2:6" x14ac:dyDescent="0.3">
      <c r="B3" s="9" t="s">
        <v>4</v>
      </c>
      <c r="C3" s="10" t="s">
        <v>5</v>
      </c>
      <c r="D3" s="10" t="s">
        <v>6</v>
      </c>
      <c r="E3" s="11" t="s">
        <v>7</v>
      </c>
    </row>
    <row r="4" spans="2:6" x14ac:dyDescent="0.3">
      <c r="B4" s="12" t="s">
        <v>0</v>
      </c>
      <c r="C4" s="7">
        <v>29100</v>
      </c>
      <c r="D4" s="29">
        <f>C4-C4*$E$1</f>
        <v>23280</v>
      </c>
      <c r="E4" s="28">
        <f>C4-D4</f>
        <v>5820</v>
      </c>
    </row>
    <row r="5" spans="2:6" x14ac:dyDescent="0.3">
      <c r="B5" s="12" t="s">
        <v>1</v>
      </c>
      <c r="C5" s="7">
        <v>30300</v>
      </c>
      <c r="D5" s="29">
        <f t="shared" ref="D5:D7" si="0">C5-C5*$E$1</f>
        <v>24240</v>
      </c>
      <c r="E5" s="28">
        <f t="shared" ref="E5:E7" si="1">C5-D5</f>
        <v>6060</v>
      </c>
    </row>
    <row r="6" spans="2:6" x14ac:dyDescent="0.3">
      <c r="B6" s="12" t="s">
        <v>2</v>
      </c>
      <c r="C6" s="7">
        <v>34500</v>
      </c>
      <c r="D6" s="29">
        <f t="shared" si="0"/>
        <v>27600</v>
      </c>
      <c r="E6" s="28">
        <f t="shared" si="1"/>
        <v>6900</v>
      </c>
    </row>
    <row r="7" spans="2:6" x14ac:dyDescent="0.3">
      <c r="B7" s="12" t="s">
        <v>3</v>
      </c>
      <c r="C7" s="7">
        <v>39100</v>
      </c>
      <c r="D7" s="29">
        <f t="shared" si="0"/>
        <v>31280</v>
      </c>
      <c r="E7" s="28">
        <f t="shared" si="1"/>
        <v>7820</v>
      </c>
      <c r="F7" s="24"/>
    </row>
    <row r="8" spans="2:6" x14ac:dyDescent="0.3">
      <c r="B8" s="12"/>
      <c r="C8" s="6"/>
      <c r="D8" s="8"/>
      <c r="E8" s="13"/>
      <c r="F8" s="24"/>
    </row>
    <row r="9" spans="2:6" ht="15" thickBot="1" x14ac:dyDescent="0.35">
      <c r="B9" s="14" t="s">
        <v>9</v>
      </c>
      <c r="C9" s="15">
        <f>SUM(C4:C7)</f>
        <v>133000</v>
      </c>
      <c r="D9" s="15">
        <f>SUM(D4:D7)</f>
        <v>106400</v>
      </c>
      <c r="E9" s="26"/>
      <c r="F9" s="25"/>
    </row>
    <row r="10" spans="2:6" x14ac:dyDescent="0.3">
      <c r="F10" s="24"/>
    </row>
    <row r="11" spans="2:6" x14ac:dyDescent="0.3">
      <c r="F11" s="24"/>
    </row>
    <row r="12" spans="2:6" x14ac:dyDescent="0.3">
      <c r="B12" s="4"/>
      <c r="C12" s="4"/>
      <c r="D12" s="4"/>
      <c r="F12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115" zoomScaleNormal="115" workbookViewId="0">
      <selection activeCell="G1" sqref="G1"/>
    </sheetView>
  </sheetViews>
  <sheetFormatPr defaultRowHeight="14.4" x14ac:dyDescent="0.3"/>
  <cols>
    <col min="1" max="1" width="19.44140625" bestFit="1" customWidth="1"/>
    <col min="2" max="2" width="6.109375" customWidth="1"/>
    <col min="3" max="3" width="5.88671875" customWidth="1"/>
    <col min="4" max="4" width="6.5546875" customWidth="1"/>
    <col min="5" max="5" width="7" customWidth="1"/>
    <col min="6" max="6" width="8.109375" bestFit="1" customWidth="1"/>
    <col min="7" max="7" width="8" customWidth="1"/>
  </cols>
  <sheetData>
    <row r="1" spans="1:9" x14ac:dyDescent="0.3">
      <c r="A1" t="s">
        <v>9</v>
      </c>
      <c r="B1" s="6">
        <f>SUM(B4:B45)</f>
        <v>47</v>
      </c>
      <c r="C1" s="6">
        <f t="shared" ref="C1:G1" si="0">SUM(C4:C45)</f>
        <v>43</v>
      </c>
      <c r="D1" s="6">
        <f t="shared" si="0"/>
        <v>49</v>
      </c>
      <c r="E1" s="6">
        <f t="shared" si="0"/>
        <v>139</v>
      </c>
      <c r="F1" s="23">
        <f>SUM(F4:F45)</f>
        <v>1.0000000000000004</v>
      </c>
      <c r="G1" s="23">
        <f t="shared" si="0"/>
        <v>0.99999999999999956</v>
      </c>
    </row>
    <row r="3" spans="1:9" s="5" customFormat="1" x14ac:dyDescent="0.3">
      <c r="A3" s="5" t="s">
        <v>52</v>
      </c>
      <c r="B3" s="5" t="s">
        <v>53</v>
      </c>
      <c r="C3" s="5" t="s">
        <v>54</v>
      </c>
      <c r="D3" s="5" t="s">
        <v>55</v>
      </c>
      <c r="E3" s="5" t="s">
        <v>56</v>
      </c>
      <c r="F3" s="5" t="s">
        <v>57</v>
      </c>
      <c r="G3" s="5" t="s">
        <v>58</v>
      </c>
    </row>
    <row r="4" spans="1:9" x14ac:dyDescent="0.3">
      <c r="A4" t="s">
        <v>10</v>
      </c>
      <c r="B4">
        <v>10</v>
      </c>
      <c r="C4">
        <v>11</v>
      </c>
      <c r="D4">
        <v>9</v>
      </c>
      <c r="E4" s="2">
        <f>SUM(B4:D4)</f>
        <v>30</v>
      </c>
      <c r="F4" s="16">
        <f>B4/$B$1</f>
        <v>0.21276595744680851</v>
      </c>
      <c r="G4" s="17">
        <f>E4/$E$1</f>
        <v>0.21582733812949639</v>
      </c>
      <c r="I4" s="17"/>
    </row>
    <row r="5" spans="1:9" x14ac:dyDescent="0.3">
      <c r="A5" t="s">
        <v>11</v>
      </c>
      <c r="B5">
        <v>5</v>
      </c>
      <c r="C5">
        <v>2</v>
      </c>
      <c r="D5">
        <v>4</v>
      </c>
      <c r="E5" s="2">
        <f t="shared" ref="E5:E45" si="1">SUM(B5:D5)</f>
        <v>11</v>
      </c>
      <c r="F5" s="16">
        <f t="shared" ref="F5:F45" si="2">B5/$B$1</f>
        <v>0.10638297872340426</v>
      </c>
      <c r="G5" s="17">
        <f>E5/$E$1</f>
        <v>7.9136690647482008E-2</v>
      </c>
      <c r="I5" s="17"/>
    </row>
    <row r="6" spans="1:9" x14ac:dyDescent="0.3">
      <c r="A6" t="s">
        <v>12</v>
      </c>
      <c r="B6">
        <v>3</v>
      </c>
      <c r="C6">
        <v>1</v>
      </c>
      <c r="D6">
        <v>2</v>
      </c>
      <c r="E6" s="2">
        <f t="shared" si="1"/>
        <v>6</v>
      </c>
      <c r="F6" s="16">
        <f t="shared" si="2"/>
        <v>6.3829787234042548E-2</v>
      </c>
      <c r="G6" s="17">
        <f t="shared" ref="G6:G45" si="3">E6/$E$1</f>
        <v>4.3165467625899283E-2</v>
      </c>
      <c r="I6" s="17"/>
    </row>
    <row r="7" spans="1:9" x14ac:dyDescent="0.3">
      <c r="A7" t="s">
        <v>13</v>
      </c>
      <c r="B7">
        <v>3</v>
      </c>
      <c r="C7">
        <v>0</v>
      </c>
      <c r="D7">
        <v>2</v>
      </c>
      <c r="E7" s="2">
        <f t="shared" si="1"/>
        <v>5</v>
      </c>
      <c r="F7" s="16">
        <f t="shared" si="2"/>
        <v>6.3829787234042548E-2</v>
      </c>
      <c r="G7" s="17">
        <f t="shared" si="3"/>
        <v>3.5971223021582732E-2</v>
      </c>
      <c r="I7" s="17"/>
    </row>
    <row r="8" spans="1:9" x14ac:dyDescent="0.3">
      <c r="A8" t="s">
        <v>14</v>
      </c>
      <c r="B8">
        <v>2</v>
      </c>
      <c r="C8">
        <v>3</v>
      </c>
      <c r="D8">
        <v>2</v>
      </c>
      <c r="E8" s="2">
        <f t="shared" si="1"/>
        <v>7</v>
      </c>
      <c r="F8" s="16">
        <f t="shared" si="2"/>
        <v>4.2553191489361701E-2</v>
      </c>
      <c r="G8" s="17">
        <f t="shared" si="3"/>
        <v>5.0359712230215826E-2</v>
      </c>
      <c r="I8" s="17"/>
    </row>
    <row r="9" spans="1:9" x14ac:dyDescent="0.3">
      <c r="A9" t="s">
        <v>15</v>
      </c>
      <c r="B9">
        <v>2</v>
      </c>
      <c r="C9">
        <v>3</v>
      </c>
      <c r="D9">
        <v>1</v>
      </c>
      <c r="E9" s="2">
        <f t="shared" si="1"/>
        <v>6</v>
      </c>
      <c r="F9" s="16">
        <f t="shared" si="2"/>
        <v>4.2553191489361701E-2</v>
      </c>
      <c r="G9" s="17">
        <f t="shared" si="3"/>
        <v>4.3165467625899283E-2</v>
      </c>
      <c r="I9" s="17"/>
    </row>
    <row r="10" spans="1:9" x14ac:dyDescent="0.3">
      <c r="A10" t="s">
        <v>16</v>
      </c>
      <c r="B10">
        <v>2</v>
      </c>
      <c r="C10">
        <v>3</v>
      </c>
      <c r="D10">
        <v>0</v>
      </c>
      <c r="E10" s="2">
        <f t="shared" si="1"/>
        <v>5</v>
      </c>
      <c r="F10" s="16">
        <f t="shared" si="2"/>
        <v>4.2553191489361701E-2</v>
      </c>
      <c r="G10" s="17">
        <f t="shared" si="3"/>
        <v>3.5971223021582732E-2</v>
      </c>
      <c r="I10" s="17"/>
    </row>
    <row r="11" spans="1:9" x14ac:dyDescent="0.3">
      <c r="A11" t="s">
        <v>17</v>
      </c>
      <c r="B11">
        <v>2</v>
      </c>
      <c r="C11">
        <v>2</v>
      </c>
      <c r="D11">
        <v>4</v>
      </c>
      <c r="E11" s="2">
        <f t="shared" si="1"/>
        <v>8</v>
      </c>
      <c r="F11" s="16">
        <f t="shared" si="2"/>
        <v>4.2553191489361701E-2</v>
      </c>
      <c r="G11" s="17">
        <f t="shared" si="3"/>
        <v>5.7553956834532377E-2</v>
      </c>
      <c r="I11" s="17"/>
    </row>
    <row r="12" spans="1:9" x14ac:dyDescent="0.3">
      <c r="A12" t="s">
        <v>18</v>
      </c>
      <c r="B12">
        <v>1</v>
      </c>
      <c r="C12">
        <v>2</v>
      </c>
      <c r="D12">
        <v>2</v>
      </c>
      <c r="E12" s="2">
        <f t="shared" si="1"/>
        <v>5</v>
      </c>
      <c r="F12" s="16">
        <f t="shared" si="2"/>
        <v>2.1276595744680851E-2</v>
      </c>
      <c r="G12" s="17">
        <f t="shared" si="3"/>
        <v>3.5971223021582732E-2</v>
      </c>
      <c r="I12" s="17"/>
    </row>
    <row r="13" spans="1:9" x14ac:dyDescent="0.3">
      <c r="A13" t="s">
        <v>19</v>
      </c>
      <c r="B13">
        <v>1</v>
      </c>
      <c r="C13">
        <v>1</v>
      </c>
      <c r="D13">
        <v>1</v>
      </c>
      <c r="E13" s="2">
        <f t="shared" si="1"/>
        <v>3</v>
      </c>
      <c r="F13" s="16">
        <f t="shared" si="2"/>
        <v>2.1276595744680851E-2</v>
      </c>
      <c r="G13" s="17">
        <f t="shared" si="3"/>
        <v>2.1582733812949641E-2</v>
      </c>
      <c r="I13" s="17"/>
    </row>
    <row r="14" spans="1:9" x14ac:dyDescent="0.3">
      <c r="A14" t="s">
        <v>20</v>
      </c>
      <c r="B14">
        <v>1</v>
      </c>
      <c r="C14">
        <v>1</v>
      </c>
      <c r="D14">
        <v>0</v>
      </c>
      <c r="E14" s="2">
        <f t="shared" si="1"/>
        <v>2</v>
      </c>
      <c r="F14" s="16">
        <f t="shared" si="2"/>
        <v>2.1276595744680851E-2</v>
      </c>
      <c r="G14" s="17">
        <f t="shared" si="3"/>
        <v>1.4388489208633094E-2</v>
      </c>
      <c r="I14" s="17"/>
    </row>
    <row r="15" spans="1:9" x14ac:dyDescent="0.3">
      <c r="A15" t="s">
        <v>21</v>
      </c>
      <c r="B15">
        <v>1</v>
      </c>
      <c r="C15">
        <v>1</v>
      </c>
      <c r="D15">
        <v>0</v>
      </c>
      <c r="E15" s="2">
        <f t="shared" si="1"/>
        <v>2</v>
      </c>
      <c r="F15" s="16">
        <f t="shared" si="2"/>
        <v>2.1276595744680851E-2</v>
      </c>
      <c r="G15" s="17">
        <f t="shared" si="3"/>
        <v>1.4388489208633094E-2</v>
      </c>
      <c r="I15" s="17"/>
    </row>
    <row r="16" spans="1:9" x14ac:dyDescent="0.3">
      <c r="A16" t="s">
        <v>22</v>
      </c>
      <c r="B16">
        <v>1</v>
      </c>
      <c r="C16">
        <v>1</v>
      </c>
      <c r="D16">
        <v>0</v>
      </c>
      <c r="E16" s="2">
        <f t="shared" si="1"/>
        <v>2</v>
      </c>
      <c r="F16" s="16">
        <f t="shared" si="2"/>
        <v>2.1276595744680851E-2</v>
      </c>
      <c r="G16" s="17">
        <f t="shared" si="3"/>
        <v>1.4388489208633094E-2</v>
      </c>
      <c r="I16" s="17"/>
    </row>
    <row r="17" spans="1:9" x14ac:dyDescent="0.3">
      <c r="A17" t="s">
        <v>23</v>
      </c>
      <c r="B17">
        <v>1</v>
      </c>
      <c r="C17">
        <v>1</v>
      </c>
      <c r="D17">
        <v>0</v>
      </c>
      <c r="E17" s="2">
        <f t="shared" si="1"/>
        <v>2</v>
      </c>
      <c r="F17" s="16">
        <f t="shared" si="2"/>
        <v>2.1276595744680851E-2</v>
      </c>
      <c r="G17" s="17">
        <f t="shared" si="3"/>
        <v>1.4388489208633094E-2</v>
      </c>
      <c r="I17" s="17"/>
    </row>
    <row r="18" spans="1:9" x14ac:dyDescent="0.3">
      <c r="A18" t="s">
        <v>24</v>
      </c>
      <c r="B18">
        <v>1</v>
      </c>
      <c r="C18">
        <v>0</v>
      </c>
      <c r="D18">
        <v>3</v>
      </c>
      <c r="E18" s="2">
        <f t="shared" si="1"/>
        <v>4</v>
      </c>
      <c r="F18" s="16">
        <f t="shared" si="2"/>
        <v>2.1276595744680851E-2</v>
      </c>
      <c r="G18" s="17">
        <f t="shared" si="3"/>
        <v>2.8776978417266189E-2</v>
      </c>
      <c r="I18" s="17"/>
    </row>
    <row r="19" spans="1:9" x14ac:dyDescent="0.3">
      <c r="A19" t="s">
        <v>25</v>
      </c>
      <c r="B19">
        <v>1</v>
      </c>
      <c r="C19">
        <v>0</v>
      </c>
      <c r="D19">
        <v>3</v>
      </c>
      <c r="E19" s="2">
        <f t="shared" si="1"/>
        <v>4</v>
      </c>
      <c r="F19" s="16">
        <f t="shared" si="2"/>
        <v>2.1276595744680851E-2</v>
      </c>
      <c r="G19" s="17">
        <f t="shared" si="3"/>
        <v>2.8776978417266189E-2</v>
      </c>
      <c r="I19" s="17"/>
    </row>
    <row r="20" spans="1:9" x14ac:dyDescent="0.3">
      <c r="A20" t="s">
        <v>26</v>
      </c>
      <c r="B20">
        <v>1</v>
      </c>
      <c r="C20">
        <v>0</v>
      </c>
      <c r="D20">
        <v>1</v>
      </c>
      <c r="E20" s="2">
        <f t="shared" si="1"/>
        <v>2</v>
      </c>
      <c r="F20" s="16">
        <f t="shared" si="2"/>
        <v>2.1276595744680851E-2</v>
      </c>
      <c r="G20" s="17">
        <f t="shared" si="3"/>
        <v>1.4388489208633094E-2</v>
      </c>
      <c r="I20" s="17"/>
    </row>
    <row r="21" spans="1:9" x14ac:dyDescent="0.3">
      <c r="A21" t="s">
        <v>27</v>
      </c>
      <c r="B21">
        <v>1</v>
      </c>
      <c r="C21">
        <v>0</v>
      </c>
      <c r="D21">
        <v>1</v>
      </c>
      <c r="E21" s="2">
        <f t="shared" si="1"/>
        <v>2</v>
      </c>
      <c r="F21" s="16">
        <f t="shared" si="2"/>
        <v>2.1276595744680851E-2</v>
      </c>
      <c r="G21" s="17">
        <f t="shared" si="3"/>
        <v>1.4388489208633094E-2</v>
      </c>
      <c r="I21" s="17"/>
    </row>
    <row r="22" spans="1:9" x14ac:dyDescent="0.3">
      <c r="A22" t="s">
        <v>28</v>
      </c>
      <c r="B22">
        <v>1</v>
      </c>
      <c r="C22">
        <v>0</v>
      </c>
      <c r="D22">
        <v>1</v>
      </c>
      <c r="E22" s="2">
        <f t="shared" si="1"/>
        <v>2</v>
      </c>
      <c r="F22" s="16">
        <f t="shared" si="2"/>
        <v>2.1276595744680851E-2</v>
      </c>
      <c r="G22" s="17">
        <f t="shared" si="3"/>
        <v>1.4388489208633094E-2</v>
      </c>
      <c r="I22" s="17"/>
    </row>
    <row r="23" spans="1:9" x14ac:dyDescent="0.3">
      <c r="A23" t="s">
        <v>29</v>
      </c>
      <c r="B23">
        <v>1</v>
      </c>
      <c r="C23">
        <v>0</v>
      </c>
      <c r="D23">
        <v>1</v>
      </c>
      <c r="E23" s="2">
        <f t="shared" si="1"/>
        <v>2</v>
      </c>
      <c r="F23" s="16">
        <f t="shared" si="2"/>
        <v>2.1276595744680851E-2</v>
      </c>
      <c r="G23" s="17">
        <f t="shared" si="3"/>
        <v>1.4388489208633094E-2</v>
      </c>
      <c r="I23" s="17"/>
    </row>
    <row r="24" spans="1:9" x14ac:dyDescent="0.3">
      <c r="A24" t="s">
        <v>30</v>
      </c>
      <c r="B24">
        <v>1</v>
      </c>
      <c r="C24">
        <v>0</v>
      </c>
      <c r="D24">
        <v>1</v>
      </c>
      <c r="E24" s="2">
        <f t="shared" si="1"/>
        <v>2</v>
      </c>
      <c r="F24" s="16">
        <f t="shared" si="2"/>
        <v>2.1276595744680851E-2</v>
      </c>
      <c r="G24" s="17">
        <f t="shared" si="3"/>
        <v>1.4388489208633094E-2</v>
      </c>
      <c r="I24" s="17"/>
    </row>
    <row r="25" spans="1:9" x14ac:dyDescent="0.3">
      <c r="A25" t="s">
        <v>31</v>
      </c>
      <c r="B25">
        <v>1</v>
      </c>
      <c r="C25">
        <v>0</v>
      </c>
      <c r="D25">
        <v>1</v>
      </c>
      <c r="E25" s="2">
        <f t="shared" si="1"/>
        <v>2</v>
      </c>
      <c r="F25" s="16">
        <f t="shared" si="2"/>
        <v>2.1276595744680851E-2</v>
      </c>
      <c r="G25" s="17">
        <f t="shared" si="3"/>
        <v>1.4388489208633094E-2</v>
      </c>
      <c r="I25" s="17"/>
    </row>
    <row r="26" spans="1:9" x14ac:dyDescent="0.3">
      <c r="A26" t="s">
        <v>32</v>
      </c>
      <c r="B26">
        <v>1</v>
      </c>
      <c r="C26">
        <v>0</v>
      </c>
      <c r="D26">
        <v>0</v>
      </c>
      <c r="E26" s="2">
        <f t="shared" si="1"/>
        <v>1</v>
      </c>
      <c r="F26" s="16">
        <f t="shared" si="2"/>
        <v>2.1276595744680851E-2</v>
      </c>
      <c r="G26" s="17">
        <f t="shared" si="3"/>
        <v>7.1942446043165471E-3</v>
      </c>
      <c r="I26" s="17"/>
    </row>
    <row r="27" spans="1:9" x14ac:dyDescent="0.3">
      <c r="A27" t="s">
        <v>33</v>
      </c>
      <c r="B27">
        <v>1</v>
      </c>
      <c r="C27">
        <v>0</v>
      </c>
      <c r="D27">
        <v>0</v>
      </c>
      <c r="E27" s="2">
        <f t="shared" si="1"/>
        <v>1</v>
      </c>
      <c r="F27" s="16">
        <f t="shared" si="2"/>
        <v>2.1276595744680851E-2</v>
      </c>
      <c r="G27" s="17">
        <f t="shared" si="3"/>
        <v>7.1942446043165471E-3</v>
      </c>
      <c r="I27" s="17"/>
    </row>
    <row r="28" spans="1:9" x14ac:dyDescent="0.3">
      <c r="A28" t="s">
        <v>34</v>
      </c>
      <c r="B28">
        <v>1</v>
      </c>
      <c r="C28">
        <v>0</v>
      </c>
      <c r="D28">
        <v>0</v>
      </c>
      <c r="E28" s="2">
        <f t="shared" si="1"/>
        <v>1</v>
      </c>
      <c r="F28" s="16">
        <f t="shared" si="2"/>
        <v>2.1276595744680851E-2</v>
      </c>
      <c r="G28" s="17">
        <f t="shared" si="3"/>
        <v>7.1942446043165471E-3</v>
      </c>
      <c r="I28" s="17"/>
    </row>
    <row r="29" spans="1:9" x14ac:dyDescent="0.3">
      <c r="A29" t="s">
        <v>35</v>
      </c>
      <c r="B29">
        <v>1</v>
      </c>
      <c r="C29">
        <v>0</v>
      </c>
      <c r="D29">
        <v>0</v>
      </c>
      <c r="E29" s="2">
        <f t="shared" si="1"/>
        <v>1</v>
      </c>
      <c r="F29" s="16">
        <f t="shared" si="2"/>
        <v>2.1276595744680851E-2</v>
      </c>
      <c r="G29" s="17">
        <f t="shared" si="3"/>
        <v>7.1942446043165471E-3</v>
      </c>
      <c r="I29" s="17"/>
    </row>
    <row r="30" spans="1:9" x14ac:dyDescent="0.3">
      <c r="A30" t="s">
        <v>36</v>
      </c>
      <c r="B30">
        <v>0</v>
      </c>
      <c r="C30">
        <v>2</v>
      </c>
      <c r="D30">
        <v>0</v>
      </c>
      <c r="E30" s="2">
        <f t="shared" si="1"/>
        <v>2</v>
      </c>
      <c r="F30" s="16">
        <f t="shared" si="2"/>
        <v>0</v>
      </c>
      <c r="G30" s="17">
        <f t="shared" si="3"/>
        <v>1.4388489208633094E-2</v>
      </c>
      <c r="I30" s="17"/>
    </row>
    <row r="31" spans="1:9" x14ac:dyDescent="0.3">
      <c r="A31" t="s">
        <v>37</v>
      </c>
      <c r="B31">
        <v>0</v>
      </c>
      <c r="C31">
        <v>1</v>
      </c>
      <c r="D31">
        <v>2</v>
      </c>
      <c r="E31" s="2">
        <f t="shared" si="1"/>
        <v>3</v>
      </c>
      <c r="F31" s="16">
        <f t="shared" si="2"/>
        <v>0</v>
      </c>
      <c r="G31" s="17">
        <f t="shared" si="3"/>
        <v>2.1582733812949641E-2</v>
      </c>
      <c r="I31" s="17"/>
    </row>
    <row r="32" spans="1:9" x14ac:dyDescent="0.3">
      <c r="A32" t="s">
        <v>38</v>
      </c>
      <c r="B32">
        <v>0</v>
      </c>
      <c r="C32">
        <v>1</v>
      </c>
      <c r="D32">
        <v>1</v>
      </c>
      <c r="E32" s="2">
        <f t="shared" si="1"/>
        <v>2</v>
      </c>
      <c r="F32" s="16">
        <f t="shared" si="2"/>
        <v>0</v>
      </c>
      <c r="G32" s="17">
        <f t="shared" si="3"/>
        <v>1.4388489208633094E-2</v>
      </c>
      <c r="I32" s="17"/>
    </row>
    <row r="33" spans="1:9" x14ac:dyDescent="0.3">
      <c r="A33" t="s">
        <v>39</v>
      </c>
      <c r="B33">
        <v>0</v>
      </c>
      <c r="C33">
        <v>1</v>
      </c>
      <c r="D33">
        <v>1</v>
      </c>
      <c r="E33" s="2">
        <f t="shared" si="1"/>
        <v>2</v>
      </c>
      <c r="F33" s="16">
        <f t="shared" si="2"/>
        <v>0</v>
      </c>
      <c r="G33" s="17">
        <f t="shared" si="3"/>
        <v>1.4388489208633094E-2</v>
      </c>
      <c r="I33" s="17"/>
    </row>
    <row r="34" spans="1:9" x14ac:dyDescent="0.3">
      <c r="A34" t="s">
        <v>40</v>
      </c>
      <c r="B34">
        <v>0</v>
      </c>
      <c r="C34">
        <v>1</v>
      </c>
      <c r="D34">
        <v>0</v>
      </c>
      <c r="E34" s="2">
        <f t="shared" si="1"/>
        <v>1</v>
      </c>
      <c r="F34" s="16">
        <f t="shared" si="2"/>
        <v>0</v>
      </c>
      <c r="G34" s="17">
        <f t="shared" si="3"/>
        <v>7.1942446043165471E-3</v>
      </c>
      <c r="I34" s="17"/>
    </row>
    <row r="35" spans="1:9" x14ac:dyDescent="0.3">
      <c r="A35" t="s">
        <v>41</v>
      </c>
      <c r="B35">
        <v>0</v>
      </c>
      <c r="C35">
        <v>1</v>
      </c>
      <c r="D35">
        <v>0</v>
      </c>
      <c r="E35" s="2">
        <f t="shared" si="1"/>
        <v>1</v>
      </c>
      <c r="F35" s="16">
        <f t="shared" si="2"/>
        <v>0</v>
      </c>
      <c r="G35" s="17">
        <f t="shared" si="3"/>
        <v>7.1942446043165471E-3</v>
      </c>
      <c r="I35" s="17"/>
    </row>
    <row r="36" spans="1:9" x14ac:dyDescent="0.3">
      <c r="A36" t="s">
        <v>42</v>
      </c>
      <c r="B36">
        <v>0</v>
      </c>
      <c r="C36">
        <v>1</v>
      </c>
      <c r="D36">
        <v>0</v>
      </c>
      <c r="E36" s="2">
        <f t="shared" si="1"/>
        <v>1</v>
      </c>
      <c r="F36" s="16">
        <f t="shared" si="2"/>
        <v>0</v>
      </c>
      <c r="G36" s="17">
        <f t="shared" si="3"/>
        <v>7.1942446043165471E-3</v>
      </c>
      <c r="I36" s="17"/>
    </row>
    <row r="37" spans="1:9" x14ac:dyDescent="0.3">
      <c r="A37" t="s">
        <v>43</v>
      </c>
      <c r="B37">
        <v>0</v>
      </c>
      <c r="C37">
        <v>1</v>
      </c>
      <c r="D37">
        <v>0</v>
      </c>
      <c r="E37" s="2">
        <f t="shared" si="1"/>
        <v>1</v>
      </c>
      <c r="F37" s="16">
        <f t="shared" si="2"/>
        <v>0</v>
      </c>
      <c r="G37" s="17">
        <f t="shared" si="3"/>
        <v>7.1942446043165471E-3</v>
      </c>
      <c r="I37" s="17"/>
    </row>
    <row r="38" spans="1:9" x14ac:dyDescent="0.3">
      <c r="A38" t="s">
        <v>44</v>
      </c>
      <c r="B38">
        <v>0</v>
      </c>
      <c r="C38">
        <v>1</v>
      </c>
      <c r="D38">
        <v>0</v>
      </c>
      <c r="E38" s="2">
        <f t="shared" si="1"/>
        <v>1</v>
      </c>
      <c r="F38" s="16">
        <f t="shared" si="2"/>
        <v>0</v>
      </c>
      <c r="G38" s="17">
        <f t="shared" si="3"/>
        <v>7.1942446043165471E-3</v>
      </c>
      <c r="I38" s="17"/>
    </row>
    <row r="39" spans="1:9" x14ac:dyDescent="0.3">
      <c r="A39" t="s">
        <v>45</v>
      </c>
      <c r="B39">
        <v>0</v>
      </c>
      <c r="C39">
        <v>1</v>
      </c>
      <c r="D39">
        <v>0</v>
      </c>
      <c r="E39" s="2">
        <f t="shared" si="1"/>
        <v>1</v>
      </c>
      <c r="F39" s="16">
        <f t="shared" si="2"/>
        <v>0</v>
      </c>
      <c r="G39" s="17">
        <f t="shared" si="3"/>
        <v>7.1942446043165471E-3</v>
      </c>
      <c r="I39" s="17"/>
    </row>
    <row r="40" spans="1:9" x14ac:dyDescent="0.3">
      <c r="A40" t="s">
        <v>46</v>
      </c>
      <c r="B40">
        <v>0</v>
      </c>
      <c r="C40">
        <v>0</v>
      </c>
      <c r="D40">
        <v>1</v>
      </c>
      <c r="E40" s="2">
        <f t="shared" si="1"/>
        <v>1</v>
      </c>
      <c r="F40" s="16">
        <f t="shared" si="2"/>
        <v>0</v>
      </c>
      <c r="G40" s="17">
        <f t="shared" si="3"/>
        <v>7.1942446043165471E-3</v>
      </c>
      <c r="I40" s="17"/>
    </row>
    <row r="41" spans="1:9" x14ac:dyDescent="0.3">
      <c r="A41" t="s">
        <v>47</v>
      </c>
      <c r="B41">
        <v>0</v>
      </c>
      <c r="C41">
        <v>0</v>
      </c>
      <c r="D41">
        <v>1</v>
      </c>
      <c r="E41" s="2">
        <f t="shared" si="1"/>
        <v>1</v>
      </c>
      <c r="F41" s="16">
        <f t="shared" si="2"/>
        <v>0</v>
      </c>
      <c r="G41" s="17">
        <f t="shared" si="3"/>
        <v>7.1942446043165471E-3</v>
      </c>
      <c r="I41" s="17"/>
    </row>
    <row r="42" spans="1:9" x14ac:dyDescent="0.3">
      <c r="A42" t="s">
        <v>48</v>
      </c>
      <c r="B42">
        <v>0</v>
      </c>
      <c r="C42">
        <v>0</v>
      </c>
      <c r="D42">
        <v>1</v>
      </c>
      <c r="E42" s="2">
        <f t="shared" si="1"/>
        <v>1</v>
      </c>
      <c r="F42" s="16">
        <f t="shared" si="2"/>
        <v>0</v>
      </c>
      <c r="G42" s="17">
        <f t="shared" si="3"/>
        <v>7.1942446043165471E-3</v>
      </c>
      <c r="I42" s="17"/>
    </row>
    <row r="43" spans="1:9" x14ac:dyDescent="0.3">
      <c r="A43" t="s">
        <v>49</v>
      </c>
      <c r="B43">
        <v>0</v>
      </c>
      <c r="C43">
        <v>0</v>
      </c>
      <c r="D43">
        <v>1</v>
      </c>
      <c r="E43" s="2">
        <f t="shared" si="1"/>
        <v>1</v>
      </c>
      <c r="F43" s="16">
        <f t="shared" si="2"/>
        <v>0</v>
      </c>
      <c r="G43" s="17">
        <f t="shared" si="3"/>
        <v>7.1942446043165471E-3</v>
      </c>
      <c r="I43" s="17"/>
    </row>
    <row r="44" spans="1:9" x14ac:dyDescent="0.3">
      <c r="A44" t="s">
        <v>50</v>
      </c>
      <c r="B44">
        <v>0</v>
      </c>
      <c r="C44">
        <v>0</v>
      </c>
      <c r="D44">
        <v>1</v>
      </c>
      <c r="E44" s="2">
        <f t="shared" si="1"/>
        <v>1</v>
      </c>
      <c r="F44" s="16">
        <f t="shared" si="2"/>
        <v>0</v>
      </c>
      <c r="G44" s="17">
        <f t="shared" si="3"/>
        <v>7.1942446043165471E-3</v>
      </c>
      <c r="I44" s="17"/>
    </row>
    <row r="45" spans="1:9" x14ac:dyDescent="0.3">
      <c r="A45" t="s">
        <v>51</v>
      </c>
      <c r="B45">
        <v>0</v>
      </c>
      <c r="C45">
        <v>0</v>
      </c>
      <c r="D45">
        <v>1</v>
      </c>
      <c r="E45" s="2">
        <f t="shared" si="1"/>
        <v>1</v>
      </c>
      <c r="F45" s="16">
        <f t="shared" si="2"/>
        <v>0</v>
      </c>
      <c r="G45" s="17">
        <f t="shared" si="3"/>
        <v>7.1942446043165471E-3</v>
      </c>
      <c r="I45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8"/>
  <sheetViews>
    <sheetView zoomScaleNormal="100" workbookViewId="0">
      <selection activeCell="F4" sqref="F4"/>
    </sheetView>
  </sheetViews>
  <sheetFormatPr defaultRowHeight="14.4" x14ac:dyDescent="0.3"/>
  <cols>
    <col min="1" max="1" width="4" customWidth="1"/>
    <col min="2" max="2" width="16.6640625" customWidth="1"/>
    <col min="3" max="3" width="9.6640625" customWidth="1"/>
    <col min="4" max="4" width="11.5546875" customWidth="1"/>
    <col min="5" max="5" width="9.44140625" customWidth="1"/>
    <col min="6" max="6" width="12.109375" customWidth="1"/>
    <col min="7" max="8" width="12.33203125" customWidth="1"/>
    <col min="9" max="9" width="15.5546875" customWidth="1"/>
  </cols>
  <sheetData>
    <row r="1" spans="2:15" x14ac:dyDescent="0.3">
      <c r="B1" s="5" t="s">
        <v>9</v>
      </c>
      <c r="C1" s="1">
        <f>SUM(C4:C18)</f>
        <v>1314463</v>
      </c>
      <c r="D1" s="1">
        <f>SUM(D4:D18)</f>
        <v>120450</v>
      </c>
      <c r="E1" s="19">
        <f>D1/C1*1000</f>
        <v>91.634378449602607</v>
      </c>
      <c r="F1" s="20"/>
    </row>
    <row r="2" spans="2:15" x14ac:dyDescent="0.3">
      <c r="E2" s="19"/>
      <c r="K2">
        <f>COUNTIF(J4:J18,FALSE)</f>
        <v>0</v>
      </c>
    </row>
    <row r="3" spans="2:15" s="18" customFormat="1" ht="43.2" x14ac:dyDescent="0.3">
      <c r="B3" s="18" t="s">
        <v>74</v>
      </c>
      <c r="C3" s="18" t="s">
        <v>76</v>
      </c>
      <c r="D3" s="18" t="s">
        <v>75</v>
      </c>
      <c r="E3" s="18" t="s">
        <v>77</v>
      </c>
      <c r="F3" s="18" t="s">
        <v>78</v>
      </c>
      <c r="G3" s="18" t="s">
        <v>79</v>
      </c>
    </row>
    <row r="4" spans="2:15" x14ac:dyDescent="0.3">
      <c r="B4" t="s">
        <v>59</v>
      </c>
      <c r="C4" s="1">
        <v>582556</v>
      </c>
      <c r="D4" s="1">
        <v>65625</v>
      </c>
      <c r="E4" s="19">
        <f>D4/C4*1000</f>
        <v>112.65011432377317</v>
      </c>
      <c r="F4" s="19">
        <f>E4-$E$1</f>
        <v>21.015735874170559</v>
      </c>
      <c r="G4" s="17">
        <f>F4/$E$1</f>
        <v>0.22934335595159699</v>
      </c>
      <c r="H4" s="21"/>
      <c r="I4" s="5" t="s">
        <v>84</v>
      </c>
      <c r="J4" s="1">
        <f>MAX(C4:C18)</f>
        <v>582556</v>
      </c>
      <c r="K4" t="s">
        <v>85</v>
      </c>
      <c r="N4" s="5" t="s">
        <v>86</v>
      </c>
    </row>
    <row r="5" spans="2:15" x14ac:dyDescent="0.3">
      <c r="B5" t="s">
        <v>60</v>
      </c>
      <c r="C5" s="1">
        <v>9335</v>
      </c>
      <c r="D5">
        <v>891</v>
      </c>
      <c r="E5" s="19">
        <f t="shared" ref="E5:E18" si="0">D5/C5*1000</f>
        <v>95.447241564006433</v>
      </c>
      <c r="F5" s="19">
        <f t="shared" ref="F5:F18" si="1">E5-$E$1</f>
        <v>3.8128631144038252</v>
      </c>
      <c r="G5" s="17">
        <f t="shared" ref="G5:G18" si="2">F5/$E$1</f>
        <v>4.1609526674542097E-2</v>
      </c>
      <c r="I5" s="5" t="s">
        <v>87</v>
      </c>
      <c r="J5" s="1">
        <f>MIN(C4:C18)</f>
        <v>9335</v>
      </c>
      <c r="K5" t="s">
        <v>88</v>
      </c>
      <c r="N5" s="5">
        <v>1</v>
      </c>
      <c r="O5" s="1">
        <f>LARGE($C$4:$C$18,1)</f>
        <v>582556</v>
      </c>
    </row>
    <row r="6" spans="2:15" x14ac:dyDescent="0.3">
      <c r="B6" t="s">
        <v>61</v>
      </c>
      <c r="C6" s="1">
        <v>143880</v>
      </c>
      <c r="D6" s="1">
        <v>6353</v>
      </c>
      <c r="E6" s="19">
        <f t="shared" si="0"/>
        <v>44.154851264943005</v>
      </c>
      <c r="F6" s="19">
        <f t="shared" si="1"/>
        <v>-47.479527184659602</v>
      </c>
      <c r="G6" s="17">
        <f t="shared" si="2"/>
        <v>-0.51814098581759416</v>
      </c>
      <c r="I6" s="5" t="s">
        <v>89</v>
      </c>
      <c r="J6" s="1">
        <f>AVERAGE(C4:C18)</f>
        <v>87630.866666666669</v>
      </c>
      <c r="K6" t="s">
        <v>90</v>
      </c>
      <c r="N6" s="5">
        <v>2</v>
      </c>
      <c r="O6" s="1">
        <f>LARGE($C$4:$C$18,2)</f>
        <v>145550</v>
      </c>
    </row>
    <row r="7" spans="2:15" x14ac:dyDescent="0.3">
      <c r="B7" t="s">
        <v>62</v>
      </c>
      <c r="C7" s="1">
        <v>30840</v>
      </c>
      <c r="D7" s="1">
        <v>2294</v>
      </c>
      <c r="E7" s="19">
        <f t="shared" si="0"/>
        <v>74.383916990920881</v>
      </c>
      <c r="F7" s="19">
        <f t="shared" si="1"/>
        <v>-17.250461458681727</v>
      </c>
      <c r="G7" s="17">
        <f t="shared" si="2"/>
        <v>-0.18825316164685066</v>
      </c>
      <c r="I7" s="5" t="s">
        <v>91</v>
      </c>
      <c r="J7">
        <f>COUNTA(C4:C18)</f>
        <v>15</v>
      </c>
      <c r="K7" t="s">
        <v>92</v>
      </c>
      <c r="N7" s="5">
        <v>3</v>
      </c>
      <c r="O7" s="1">
        <f>LARGE($C$4:$C$18,3)</f>
        <v>143880</v>
      </c>
    </row>
    <row r="8" spans="2:15" ht="15" thickBot="1" x14ac:dyDescent="0.35">
      <c r="B8" t="s">
        <v>63</v>
      </c>
      <c r="C8" s="1">
        <v>30378</v>
      </c>
      <c r="D8" s="1">
        <v>2113</v>
      </c>
      <c r="E8" s="19">
        <f t="shared" si="0"/>
        <v>69.556916189347547</v>
      </c>
      <c r="F8" s="19">
        <f t="shared" si="1"/>
        <v>-22.077462260255061</v>
      </c>
      <c r="G8" s="17">
        <f t="shared" si="2"/>
        <v>-0.24092990680781776</v>
      </c>
      <c r="N8" s="5">
        <v>4</v>
      </c>
      <c r="O8" s="1">
        <f>LARGE($C$4:$C$18,3)</f>
        <v>143880</v>
      </c>
    </row>
    <row r="9" spans="2:15" ht="15" thickBot="1" x14ac:dyDescent="0.35">
      <c r="B9" t="s">
        <v>64</v>
      </c>
      <c r="C9" s="1">
        <v>24301</v>
      </c>
      <c r="D9" s="1">
        <v>2021</v>
      </c>
      <c r="E9" s="19">
        <f t="shared" si="0"/>
        <v>83.165301839430484</v>
      </c>
      <c r="F9" s="19">
        <f t="shared" si="1"/>
        <v>-8.4690766101721238</v>
      </c>
      <c r="G9" s="17">
        <f t="shared" si="2"/>
        <v>-9.2422481097855391E-2</v>
      </c>
      <c r="I9" s="5" t="s">
        <v>93</v>
      </c>
      <c r="J9" s="5" t="s">
        <v>94</v>
      </c>
      <c r="K9" s="27">
        <v>100000</v>
      </c>
      <c r="N9" s="5">
        <v>5</v>
      </c>
      <c r="O9" s="1">
        <f>LARGE($C$4:$C$18,4)</f>
        <v>82535</v>
      </c>
    </row>
    <row r="10" spans="2:15" x14ac:dyDescent="0.3">
      <c r="B10" t="s">
        <v>65</v>
      </c>
      <c r="C10" s="1">
        <v>58856</v>
      </c>
      <c r="D10" s="1">
        <v>4319</v>
      </c>
      <c r="E10" s="19">
        <f t="shared" si="0"/>
        <v>73.382492863939106</v>
      </c>
      <c r="F10" s="19">
        <f t="shared" si="1"/>
        <v>-18.251885585663501</v>
      </c>
      <c r="G10" s="17">
        <f t="shared" si="2"/>
        <v>-0.19918163787951851</v>
      </c>
    </row>
    <row r="11" spans="2:15" x14ac:dyDescent="0.3">
      <c r="B11" t="s">
        <v>66</v>
      </c>
      <c r="C11" s="1">
        <v>27963</v>
      </c>
      <c r="D11" s="1">
        <v>2140</v>
      </c>
      <c r="E11" s="19">
        <f t="shared" si="0"/>
        <v>76.529699960662313</v>
      </c>
      <c r="F11" s="19">
        <f t="shared" si="1"/>
        <v>-15.104678488940294</v>
      </c>
      <c r="G11" s="17">
        <f t="shared" si="2"/>
        <v>-0.16483637194361087</v>
      </c>
    </row>
    <row r="12" spans="2:15" x14ac:dyDescent="0.3">
      <c r="B12" t="s">
        <v>67</v>
      </c>
      <c r="C12" s="1">
        <v>82535</v>
      </c>
      <c r="D12" s="1">
        <v>7347</v>
      </c>
      <c r="E12" s="19">
        <f t="shared" si="0"/>
        <v>89.016780759677715</v>
      </c>
      <c r="F12" s="19">
        <f t="shared" si="1"/>
        <v>-2.6175976899248923</v>
      </c>
      <c r="G12" s="17">
        <f t="shared" si="2"/>
        <v>-2.8565672995365245E-2</v>
      </c>
    </row>
    <row r="13" spans="2:15" x14ac:dyDescent="0.3">
      <c r="B13" t="s">
        <v>68</v>
      </c>
      <c r="C13" s="1">
        <v>34085</v>
      </c>
      <c r="D13" s="1">
        <v>2860</v>
      </c>
      <c r="E13" s="19">
        <f t="shared" si="0"/>
        <v>83.907877365410002</v>
      </c>
      <c r="F13" s="19">
        <f t="shared" si="1"/>
        <v>-7.7265010841926056</v>
      </c>
      <c r="G13" s="17">
        <f t="shared" si="2"/>
        <v>-8.4318802778174065E-2</v>
      </c>
    </row>
    <row r="14" spans="2:15" x14ac:dyDescent="0.3">
      <c r="B14" t="s">
        <v>69</v>
      </c>
      <c r="C14" s="1">
        <v>33307</v>
      </c>
      <c r="D14" s="1">
        <v>3067</v>
      </c>
      <c r="E14" s="19">
        <f t="shared" si="0"/>
        <v>92.082745368841387</v>
      </c>
      <c r="F14" s="19">
        <f t="shared" si="1"/>
        <v>0.44836691923877936</v>
      </c>
      <c r="G14" s="17">
        <f t="shared" si="2"/>
        <v>4.8929989685625877E-3</v>
      </c>
    </row>
    <row r="15" spans="2:15" x14ac:dyDescent="0.3">
      <c r="B15" t="s">
        <v>70</v>
      </c>
      <c r="C15" s="1">
        <v>145550</v>
      </c>
      <c r="D15" s="1">
        <v>13123</v>
      </c>
      <c r="E15" s="19">
        <f t="shared" si="0"/>
        <v>90.161456544142908</v>
      </c>
      <c r="F15" s="19">
        <f t="shared" si="1"/>
        <v>-1.4729219054596996</v>
      </c>
      <c r="G15" s="17">
        <f t="shared" si="2"/>
        <v>-1.6073900760616631E-2</v>
      </c>
    </row>
    <row r="16" spans="2:15" x14ac:dyDescent="0.3">
      <c r="B16" t="s">
        <v>71</v>
      </c>
      <c r="C16" s="1">
        <v>30084</v>
      </c>
      <c r="D16" s="1">
        <v>1919</v>
      </c>
      <c r="E16" s="19">
        <f t="shared" si="0"/>
        <v>63.788060098391178</v>
      </c>
      <c r="F16" s="19">
        <f t="shared" si="1"/>
        <v>-27.84631835121143</v>
      </c>
      <c r="G16" s="17">
        <f t="shared" si="2"/>
        <v>-0.30388505735897409</v>
      </c>
    </row>
    <row r="17" spans="2:10" x14ac:dyDescent="0.3">
      <c r="B17" t="s">
        <v>72</v>
      </c>
      <c r="C17" s="1">
        <v>47288</v>
      </c>
      <c r="D17" s="1">
        <v>3651</v>
      </c>
      <c r="E17" s="19">
        <f t="shared" si="0"/>
        <v>77.207748265944844</v>
      </c>
      <c r="F17" s="19">
        <f t="shared" si="1"/>
        <v>-14.426630183657764</v>
      </c>
      <c r="G17" s="17">
        <f t="shared" si="2"/>
        <v>-0.15743687497801026</v>
      </c>
    </row>
    <row r="18" spans="2:10" x14ac:dyDescent="0.3">
      <c r="B18" t="s">
        <v>73</v>
      </c>
      <c r="C18" s="1">
        <v>33505</v>
      </c>
      <c r="D18" s="1">
        <v>2727</v>
      </c>
      <c r="E18" s="19">
        <f t="shared" si="0"/>
        <v>81.390837188479338</v>
      </c>
      <c r="F18" s="19">
        <f t="shared" si="1"/>
        <v>-10.243541261123269</v>
      </c>
      <c r="G18" s="17">
        <f t="shared" si="2"/>
        <v>-0.11178709818779474</v>
      </c>
      <c r="J18" t="s">
        <v>95</v>
      </c>
    </row>
  </sheetData>
  <conditionalFormatting sqref="G4:G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zoomScaleNormal="100" workbookViewId="0">
      <selection activeCell="B4" sqref="B4"/>
    </sheetView>
  </sheetViews>
  <sheetFormatPr defaultRowHeight="14.4" x14ac:dyDescent="0.3"/>
  <cols>
    <col min="3" max="3" width="10.88671875" customWidth="1"/>
    <col min="4" max="4" width="14.44140625" customWidth="1"/>
    <col min="5" max="5" width="11.88671875" customWidth="1"/>
    <col min="6" max="6" width="10.33203125" bestFit="1" customWidth="1"/>
  </cols>
  <sheetData>
    <row r="1" spans="1:6" x14ac:dyDescent="0.3">
      <c r="D1" s="22">
        <v>12345.67</v>
      </c>
    </row>
    <row r="2" spans="1:6" x14ac:dyDescent="0.3">
      <c r="A2" t="s">
        <v>80</v>
      </c>
      <c r="B2" t="s">
        <v>81</v>
      </c>
      <c r="C2" t="s">
        <v>82</v>
      </c>
      <c r="F2" t="s">
        <v>83</v>
      </c>
    </row>
    <row r="3" spans="1:6" x14ac:dyDescent="0.3">
      <c r="A3" s="30">
        <v>500</v>
      </c>
      <c r="B3">
        <f>INT($D$1/A3)</f>
        <v>24</v>
      </c>
      <c r="C3" s="32">
        <f>ROUND(D1-$B$3*$A3,2)</f>
        <v>345.67</v>
      </c>
      <c r="F3" s="30">
        <f>A3*B3</f>
        <v>12000</v>
      </c>
    </row>
    <row r="4" spans="1:6" x14ac:dyDescent="0.3">
      <c r="A4" s="30">
        <v>200</v>
      </c>
      <c r="B4">
        <f>INT(C3/A4)</f>
        <v>1</v>
      </c>
      <c r="C4" s="32">
        <f>A4*B4-$D$1</f>
        <v>-12145.67</v>
      </c>
      <c r="F4" s="30">
        <f t="shared" ref="F4:F16" si="0">A4*B4</f>
        <v>200</v>
      </c>
    </row>
    <row r="5" spans="1:6" x14ac:dyDescent="0.3">
      <c r="A5" s="30">
        <v>100</v>
      </c>
      <c r="B5">
        <f t="shared" ref="B5:B16" si="1">INT($D$1/A5)</f>
        <v>123</v>
      </c>
      <c r="C5" s="32">
        <f t="shared" ref="C5:C16" si="2">A5*B5-$D$1</f>
        <v>-45.670000000000073</v>
      </c>
      <c r="F5" s="30">
        <f t="shared" si="0"/>
        <v>12300</v>
      </c>
    </row>
    <row r="6" spans="1:6" x14ac:dyDescent="0.3">
      <c r="A6" s="30">
        <v>50</v>
      </c>
      <c r="B6">
        <f t="shared" si="1"/>
        <v>246</v>
      </c>
      <c r="C6" s="32">
        <f t="shared" si="2"/>
        <v>-45.670000000000073</v>
      </c>
      <c r="F6" s="30">
        <f t="shared" si="0"/>
        <v>12300</v>
      </c>
    </row>
    <row r="7" spans="1:6" x14ac:dyDescent="0.3">
      <c r="A7" s="30">
        <v>20</v>
      </c>
      <c r="B7">
        <f t="shared" si="1"/>
        <v>617</v>
      </c>
      <c r="C7" s="32">
        <f t="shared" si="2"/>
        <v>-5.6700000000000728</v>
      </c>
      <c r="F7" s="30">
        <f t="shared" si="0"/>
        <v>12340</v>
      </c>
    </row>
    <row r="8" spans="1:6" x14ac:dyDescent="0.3">
      <c r="A8" s="30">
        <v>10</v>
      </c>
      <c r="B8">
        <f t="shared" si="1"/>
        <v>1234</v>
      </c>
      <c r="C8" s="32">
        <f t="shared" si="2"/>
        <v>-5.6700000000000728</v>
      </c>
      <c r="F8" s="30">
        <f t="shared" si="0"/>
        <v>12340</v>
      </c>
    </row>
    <row r="9" spans="1:6" x14ac:dyDescent="0.3">
      <c r="A9" s="30">
        <v>5</v>
      </c>
      <c r="B9">
        <f t="shared" si="1"/>
        <v>2469</v>
      </c>
      <c r="C9" s="32">
        <f t="shared" si="2"/>
        <v>-0.67000000000007276</v>
      </c>
      <c r="F9" s="30">
        <f t="shared" si="0"/>
        <v>12345</v>
      </c>
    </row>
    <row r="10" spans="1:6" x14ac:dyDescent="0.3">
      <c r="A10" s="30">
        <v>2</v>
      </c>
      <c r="B10">
        <f t="shared" si="1"/>
        <v>6172</v>
      </c>
      <c r="C10" s="32">
        <f t="shared" si="2"/>
        <v>-1.6700000000000728</v>
      </c>
      <c r="F10" s="30">
        <f t="shared" si="0"/>
        <v>12344</v>
      </c>
    </row>
    <row r="11" spans="1:6" x14ac:dyDescent="0.3">
      <c r="A11" s="30">
        <v>1</v>
      </c>
      <c r="B11">
        <f t="shared" si="1"/>
        <v>12345</v>
      </c>
      <c r="C11" s="32">
        <f t="shared" si="2"/>
        <v>-0.67000000000007276</v>
      </c>
      <c r="F11" s="30">
        <f t="shared" si="0"/>
        <v>12345</v>
      </c>
    </row>
    <row r="12" spans="1:6" x14ac:dyDescent="0.3">
      <c r="A12" s="30">
        <v>0.5</v>
      </c>
      <c r="B12">
        <f t="shared" si="1"/>
        <v>24691</v>
      </c>
      <c r="C12" s="32">
        <f t="shared" si="2"/>
        <v>-0.17000000000007276</v>
      </c>
      <c r="F12" s="30">
        <f t="shared" si="0"/>
        <v>12345.5</v>
      </c>
    </row>
    <row r="13" spans="1:6" x14ac:dyDescent="0.3">
      <c r="A13" s="30">
        <v>0.2</v>
      </c>
      <c r="B13">
        <f t="shared" si="1"/>
        <v>61728</v>
      </c>
      <c r="C13" s="32">
        <f t="shared" si="2"/>
        <v>-6.9999999999708962E-2</v>
      </c>
      <c r="F13" s="30">
        <f t="shared" si="0"/>
        <v>12345.6</v>
      </c>
    </row>
    <row r="14" spans="1:6" x14ac:dyDescent="0.3">
      <c r="A14" s="30">
        <v>0.05</v>
      </c>
      <c r="B14">
        <f t="shared" si="1"/>
        <v>246913</v>
      </c>
      <c r="C14" s="32">
        <f t="shared" si="2"/>
        <v>-1.9999999998617568E-2</v>
      </c>
      <c r="F14" s="30">
        <f t="shared" si="0"/>
        <v>12345.650000000001</v>
      </c>
    </row>
    <row r="15" spans="1:6" x14ac:dyDescent="0.3">
      <c r="A15" s="30">
        <v>0.02</v>
      </c>
      <c r="B15">
        <f t="shared" si="1"/>
        <v>617283</v>
      </c>
      <c r="C15" s="32">
        <f t="shared" si="2"/>
        <v>-1.0000000000218279E-2</v>
      </c>
      <c r="F15" s="30">
        <f t="shared" si="0"/>
        <v>12345.66</v>
      </c>
    </row>
    <row r="16" spans="1:6" x14ac:dyDescent="0.3">
      <c r="A16" s="30">
        <v>0.01</v>
      </c>
      <c r="B16">
        <f t="shared" si="1"/>
        <v>1234567</v>
      </c>
      <c r="C16" s="31">
        <f t="shared" si="2"/>
        <v>0</v>
      </c>
      <c r="F16" s="30">
        <f t="shared" si="0"/>
        <v>12345.67</v>
      </c>
    </row>
    <row r="17" spans="3:3" x14ac:dyDescent="0.3">
      <c r="C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autod</vt:lpstr>
      <vt:lpstr>medalid</vt:lpstr>
      <vt:lpstr>maakonnad</vt:lpstr>
      <vt:lpstr>raha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 Antoi</dc:creator>
  <cp:lastModifiedBy>Edgar Muoni</cp:lastModifiedBy>
  <dcterms:created xsi:type="dcterms:W3CDTF">2019-09-04T09:05:27Z</dcterms:created>
  <dcterms:modified xsi:type="dcterms:W3CDTF">2024-01-15T11:56:12Z</dcterms:modified>
</cp:coreProperties>
</file>