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azztime\Downloads\"/>
    </mc:Choice>
  </mc:AlternateContent>
  <xr:revisionPtr revIDLastSave="0" documentId="13_ncr:1_{9AF49C31-AEAD-4CE4-BA7B-244614DD2B94}" xr6:coauthVersionLast="47" xr6:coauthVersionMax="47" xr10:uidLastSave="{00000000-0000-0000-0000-000000000000}"/>
  <bookViews>
    <workbookView minimized="1" xWindow="5784" yWindow="4236" windowWidth="17280" windowHeight="9420" firstSheet="1" activeTab="2" xr2:uid="{00000000-000D-0000-FFFF-FFFF00000000}"/>
  </bookViews>
  <sheets>
    <sheet name="Ülesanne " sheetId="2" r:id="rId1"/>
    <sheet name="abi" sheetId="11" r:id="rId2"/>
    <sheet name="päring" sheetId="10" r:id="rId3"/>
    <sheet name="otsing_2" sheetId="9" r:id="rId4"/>
    <sheet name="otsing_1" sheetId="8" r:id="rId5"/>
    <sheet name="risttabel" sheetId="7" r:id="rId6"/>
    <sheet name="Filter_1" sheetId="6" r:id="rId7"/>
    <sheet name="Filter_2" sheetId="1" r:id="rId8"/>
    <sheet name="Variandid " sheetId="3" r:id="rId9"/>
    <sheet name="Lisa" sheetId="5" r:id="rId10"/>
    <sheet name="Töötajad" sheetId="4" r:id="rId11"/>
  </sheets>
  <externalReferences>
    <externalReference r:id="rId12"/>
  </externalReferences>
  <definedNames>
    <definedName name="_xlnm._FilterDatabase" localSheetId="10" hidden="1">Töötajad!$A$1:$R$100</definedName>
    <definedName name="Aadress">Töötajad!$E$1:$E$100</definedName>
    <definedName name="Aastaaeg">Lisa!$G$2:$G$15</definedName>
    <definedName name="AlgusKuupäevad">Lisa!$C$2:$C$15</definedName>
    <definedName name="Amet">Töötajad!$H$1:$H$100</definedName>
    <definedName name="Eesnimi">Töötajad!$B$1:$B$100</definedName>
    <definedName name="Huviala">Töötajad!$J$1:$J$100</definedName>
    <definedName name="Isikukood">Töötajad!$A$1:$A$100</definedName>
    <definedName name="isikukood.">päring!$D$6:$D$10</definedName>
    <definedName name="Kodulemmik">Töötajad!$K$1:$K$100</definedName>
    <definedName name="Kuu">Lisa!$F$2:$F$15</definedName>
    <definedName name="Lemmikloomad">Töötajad!$K:$K</definedName>
    <definedName name="Linn">Töötajad!$D$1:$D$100</definedName>
    <definedName name="Osakond">Töötajad!$G$1:$G$100</definedName>
    <definedName name="Palk">Töötajad!$I$1:$I$100</definedName>
    <definedName name="Perenimi">Töötajad!$C$1:$C$100</definedName>
    <definedName name="Pereseis">Töötajad!$F$1:$F$100</definedName>
    <definedName name="seeaasta">Töötajad!$R$2:$R$100</definedName>
    <definedName name="Stiihiad">Lisa!$E$2:$E$15</definedName>
    <definedName name="Sümbol">Lisa!$D$2:$D$15</definedName>
    <definedName name="Tähtkujud">Lisa!$B$2:$B$15</definedName>
    <definedName name="töötajad">[1]Töötajad!$A$1:$S$100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8" l="1"/>
  <c r="B9" i="10"/>
  <c r="B8" i="10"/>
  <c r="C8" i="10"/>
  <c r="C9" i="10"/>
  <c r="D7" i="10"/>
  <c r="D8" i="10"/>
  <c r="D9" i="10"/>
  <c r="D6" i="10"/>
  <c r="C7" i="10"/>
  <c r="C6" i="10"/>
  <c r="B7" i="10"/>
  <c r="B6" i="10"/>
  <c r="B5" i="10"/>
  <c r="C4" i="9"/>
  <c r="F5" i="10" l="1"/>
  <c r="E5" i="10"/>
  <c r="D5" i="10"/>
  <c r="C5" i="10"/>
  <c r="B105" i="4" l="1"/>
  <c r="M51" i="4" l="1"/>
  <c r="R3" i="4"/>
  <c r="R51" i="4"/>
  <c r="R4" i="4"/>
  <c r="R6" i="4"/>
  <c r="R14" i="4"/>
  <c r="R53" i="4"/>
  <c r="R45" i="4"/>
  <c r="R10" i="4"/>
  <c r="R93" i="4"/>
  <c r="R12" i="4"/>
  <c r="R13" i="4"/>
  <c r="R54" i="4"/>
  <c r="R15" i="4"/>
  <c r="R89" i="4"/>
  <c r="R46" i="4"/>
  <c r="R18" i="4"/>
  <c r="R19" i="4"/>
  <c r="R16" i="4"/>
  <c r="R17" i="4"/>
  <c r="R22" i="4"/>
  <c r="R20" i="4"/>
  <c r="R21" i="4"/>
  <c r="R25" i="4"/>
  <c r="R94" i="4"/>
  <c r="R87" i="4"/>
  <c r="R55" i="4"/>
  <c r="R95" i="4"/>
  <c r="R56" i="4"/>
  <c r="R23" i="4"/>
  <c r="R5" i="4"/>
  <c r="R57" i="4"/>
  <c r="R24" i="4"/>
  <c r="R58" i="4"/>
  <c r="R59" i="4"/>
  <c r="R26" i="4"/>
  <c r="R38" i="4"/>
  <c r="R27" i="4"/>
  <c r="R60" i="4"/>
  <c r="R96" i="4"/>
  <c r="R63" i="4"/>
  <c r="R48" i="4"/>
  <c r="R88" i="4"/>
  <c r="R64" i="4"/>
  <c r="R90" i="4"/>
  <c r="R47" i="4"/>
  <c r="R49" i="4"/>
  <c r="R97" i="4"/>
  <c r="R50" i="4"/>
  <c r="R28" i="4"/>
  <c r="R52" i="4"/>
  <c r="R7" i="4"/>
  <c r="R91" i="4"/>
  <c r="R29" i="4"/>
  <c r="R65" i="4"/>
  <c r="R98" i="4"/>
  <c r="R30" i="4"/>
  <c r="R31" i="4"/>
  <c r="R32" i="4"/>
  <c r="R61" i="4"/>
  <c r="R62" i="4"/>
  <c r="R8" i="4"/>
  <c r="R99" i="4"/>
  <c r="R66" i="4"/>
  <c r="R68" i="4"/>
  <c r="R67" i="4"/>
  <c r="R71" i="4"/>
  <c r="R69" i="4"/>
  <c r="R70" i="4"/>
  <c r="R72" i="4"/>
  <c r="R73" i="4"/>
  <c r="R33" i="4"/>
  <c r="R34" i="4"/>
  <c r="R35" i="4"/>
  <c r="R74" i="4"/>
  <c r="R92" i="4"/>
  <c r="R78" i="4"/>
  <c r="R36" i="4"/>
  <c r="R9" i="4"/>
  <c r="R81" i="4"/>
  <c r="R82" i="4"/>
  <c r="R83" i="4"/>
  <c r="R37" i="4"/>
  <c r="R75" i="4"/>
  <c r="R39" i="4"/>
  <c r="R40" i="4"/>
  <c r="R76" i="4"/>
  <c r="R41" i="4"/>
  <c r="R42" i="4"/>
  <c r="R77" i="4"/>
  <c r="R100" i="4"/>
  <c r="R79" i="4"/>
  <c r="R80" i="4"/>
  <c r="R43" i="4"/>
  <c r="R84" i="4"/>
  <c r="R85" i="4"/>
  <c r="R86" i="4"/>
  <c r="R44" i="4"/>
  <c r="R11" i="4"/>
  <c r="R2" i="4"/>
  <c r="M2" i="4"/>
  <c r="Y6" i="4" l="1"/>
  <c r="P2" i="4"/>
  <c r="P51" i="4"/>
  <c r="Q51" i="4" s="1"/>
  <c r="Q2" i="4" l="1"/>
  <c r="M3" i="4"/>
  <c r="N51" i="4"/>
  <c r="M4" i="4"/>
  <c r="M6" i="4"/>
  <c r="M14" i="4"/>
  <c r="M53" i="4"/>
  <c r="M45" i="4"/>
  <c r="M10" i="4"/>
  <c r="M93" i="4"/>
  <c r="M12" i="4"/>
  <c r="M13" i="4"/>
  <c r="M54" i="4"/>
  <c r="M15" i="4"/>
  <c r="M89" i="4"/>
  <c r="M46" i="4"/>
  <c r="M18" i="4"/>
  <c r="M19" i="4"/>
  <c r="M16" i="4"/>
  <c r="M17" i="4"/>
  <c r="M22" i="4"/>
  <c r="M20" i="4"/>
  <c r="M21" i="4"/>
  <c r="M25" i="4"/>
  <c r="M94" i="4"/>
  <c r="M87" i="4"/>
  <c r="M55" i="4"/>
  <c r="M95" i="4"/>
  <c r="M56" i="4"/>
  <c r="M23" i="4"/>
  <c r="M5" i="4"/>
  <c r="M57" i="4"/>
  <c r="M24" i="4"/>
  <c r="M58" i="4"/>
  <c r="M59" i="4"/>
  <c r="M26" i="4"/>
  <c r="P26" i="4" s="1"/>
  <c r="Q26" i="4" s="1"/>
  <c r="M38" i="4"/>
  <c r="M27" i="4"/>
  <c r="M60" i="4"/>
  <c r="M96" i="4"/>
  <c r="M63" i="4"/>
  <c r="M48" i="4"/>
  <c r="M88" i="4"/>
  <c r="M64" i="4"/>
  <c r="M90" i="4"/>
  <c r="M47" i="4"/>
  <c r="M49" i="4"/>
  <c r="M97" i="4"/>
  <c r="M50" i="4"/>
  <c r="M28" i="4"/>
  <c r="M52" i="4"/>
  <c r="M7" i="4"/>
  <c r="M91" i="4"/>
  <c r="M29" i="4"/>
  <c r="M65" i="4"/>
  <c r="M98" i="4"/>
  <c r="M30" i="4"/>
  <c r="M31" i="4"/>
  <c r="M32" i="4"/>
  <c r="M61" i="4"/>
  <c r="M62" i="4"/>
  <c r="M8" i="4"/>
  <c r="M99" i="4"/>
  <c r="M66" i="4"/>
  <c r="M68" i="4"/>
  <c r="M67" i="4"/>
  <c r="M71" i="4"/>
  <c r="M69" i="4"/>
  <c r="M70" i="4"/>
  <c r="M72" i="4"/>
  <c r="M73" i="4"/>
  <c r="M33" i="4"/>
  <c r="P33" i="4" s="1"/>
  <c r="Q33" i="4" s="1"/>
  <c r="M34" i="4"/>
  <c r="M35" i="4"/>
  <c r="M74" i="4"/>
  <c r="M92" i="4"/>
  <c r="M78" i="4"/>
  <c r="M36" i="4"/>
  <c r="M9" i="4"/>
  <c r="M81" i="4"/>
  <c r="M82" i="4"/>
  <c r="M83" i="4"/>
  <c r="M37" i="4"/>
  <c r="M75" i="4"/>
  <c r="M39" i="4"/>
  <c r="M40" i="4"/>
  <c r="M76" i="4"/>
  <c r="M41" i="4"/>
  <c r="M42" i="4"/>
  <c r="M77" i="4"/>
  <c r="M100" i="4"/>
  <c r="M79" i="4"/>
  <c r="M80" i="4"/>
  <c r="M43" i="4"/>
  <c r="M84" i="4"/>
  <c r="M85" i="4"/>
  <c r="M86" i="4"/>
  <c r="M44" i="4"/>
  <c r="M11" i="4"/>
  <c r="N2" i="4"/>
  <c r="N85" i="4" l="1"/>
  <c r="P85" i="4"/>
  <c r="Q85" i="4" s="1"/>
  <c r="N41" i="4"/>
  <c r="P41" i="4"/>
  <c r="Q41" i="4" s="1"/>
  <c r="N92" i="4"/>
  <c r="P92" i="4"/>
  <c r="Q92" i="4" s="1"/>
  <c r="N64" i="4"/>
  <c r="P64" i="4"/>
  <c r="Q64" i="4" s="1"/>
  <c r="N96" i="4"/>
  <c r="P96" i="4"/>
  <c r="Q96" i="4" s="1"/>
  <c r="N57" i="4"/>
  <c r="P57" i="4"/>
  <c r="Q57" i="4" s="1"/>
  <c r="N25" i="4"/>
  <c r="P25" i="4"/>
  <c r="Q25" i="4" s="1"/>
  <c r="N46" i="4"/>
  <c r="P46" i="4"/>
  <c r="Q46" i="4" s="1"/>
  <c r="N4" i="4"/>
  <c r="P4" i="4"/>
  <c r="Q4" i="4" s="1"/>
  <c r="N11" i="4"/>
  <c r="F9" i="10" s="1"/>
  <c r="P11" i="4"/>
  <c r="Q11" i="4" s="1"/>
  <c r="N100" i="4"/>
  <c r="P100" i="4"/>
  <c r="Q100" i="4" s="1"/>
  <c r="N37" i="4"/>
  <c r="P37" i="4"/>
  <c r="Q37" i="4" s="1"/>
  <c r="N74" i="4"/>
  <c r="P74" i="4"/>
  <c r="Q74" i="4" s="1"/>
  <c r="N99" i="4"/>
  <c r="P99" i="4"/>
  <c r="Q99" i="4" s="1"/>
  <c r="N43" i="4"/>
  <c r="P43" i="4"/>
  <c r="Q43" i="4" s="1"/>
  <c r="N77" i="4"/>
  <c r="P77" i="4"/>
  <c r="Q77" i="4" s="1"/>
  <c r="N40" i="4"/>
  <c r="P40" i="4"/>
  <c r="Q40" i="4" s="1"/>
  <c r="N83" i="4"/>
  <c r="P83" i="4"/>
  <c r="Q83" i="4" s="1"/>
  <c r="N36" i="4"/>
  <c r="P36" i="4"/>
  <c r="Q36" i="4" s="1"/>
  <c r="N35" i="4"/>
  <c r="P35" i="4"/>
  <c r="Q35" i="4" s="1"/>
  <c r="N72" i="4"/>
  <c r="P72" i="4"/>
  <c r="Q72" i="4" s="1"/>
  <c r="N67" i="4"/>
  <c r="P67" i="4"/>
  <c r="Q67" i="4" s="1"/>
  <c r="N8" i="4"/>
  <c r="P8" i="4"/>
  <c r="Q8" i="4" s="1"/>
  <c r="N31" i="4"/>
  <c r="P31" i="4"/>
  <c r="Q31" i="4" s="1"/>
  <c r="N29" i="4"/>
  <c r="P29" i="4"/>
  <c r="Q29" i="4" s="1"/>
  <c r="N28" i="4"/>
  <c r="P28" i="4"/>
  <c r="Q28" i="4" s="1"/>
  <c r="N47" i="4"/>
  <c r="P47" i="4"/>
  <c r="Q47" i="4" s="1"/>
  <c r="N48" i="4"/>
  <c r="P48" i="4"/>
  <c r="Q48" i="4" s="1"/>
  <c r="N27" i="4"/>
  <c r="P27" i="4"/>
  <c r="Q27" i="4" s="1"/>
  <c r="N58" i="4"/>
  <c r="P58" i="4"/>
  <c r="Q58" i="4" s="1"/>
  <c r="N23" i="4"/>
  <c r="P23" i="4"/>
  <c r="Q23" i="4" s="1"/>
  <c r="N87" i="4"/>
  <c r="P87" i="4"/>
  <c r="Q87" i="4" s="1"/>
  <c r="N20" i="4"/>
  <c r="P20" i="4"/>
  <c r="Q20" i="4" s="1"/>
  <c r="N19" i="4"/>
  <c r="P19" i="4"/>
  <c r="Q19" i="4" s="1"/>
  <c r="N15" i="4"/>
  <c r="P15" i="4"/>
  <c r="Q15" i="4" s="1"/>
  <c r="N93" i="4"/>
  <c r="P93" i="4"/>
  <c r="Q93" i="4" s="1"/>
  <c r="N14" i="4"/>
  <c r="P14" i="4"/>
  <c r="Q14" i="4" s="1"/>
  <c r="N3" i="4"/>
  <c r="F6" i="10" s="1"/>
  <c r="P3" i="4"/>
  <c r="Q3" i="4" s="1"/>
  <c r="N79" i="4"/>
  <c r="P79" i="4"/>
  <c r="Q79" i="4" s="1"/>
  <c r="N75" i="4"/>
  <c r="P75" i="4"/>
  <c r="Q75" i="4" s="1"/>
  <c r="N81" i="4"/>
  <c r="P81" i="4"/>
  <c r="Q81" i="4" s="1"/>
  <c r="N69" i="4"/>
  <c r="P69" i="4"/>
  <c r="Q69" i="4" s="1"/>
  <c r="N66" i="4"/>
  <c r="P66" i="4"/>
  <c r="Q66" i="4" s="1"/>
  <c r="N61" i="4"/>
  <c r="P61" i="4"/>
  <c r="Q61" i="4" s="1"/>
  <c r="N98" i="4"/>
  <c r="P98" i="4"/>
  <c r="Q98" i="4" s="1"/>
  <c r="N7" i="4"/>
  <c r="P7" i="4"/>
  <c r="Q7" i="4" s="1"/>
  <c r="N97" i="4"/>
  <c r="P97" i="4"/>
  <c r="Q97" i="4" s="1"/>
  <c r="N95" i="4"/>
  <c r="P95" i="4"/>
  <c r="Q95" i="4" s="1"/>
  <c r="N17" i="4"/>
  <c r="P17" i="4"/>
  <c r="Q17" i="4" s="1"/>
  <c r="N13" i="4"/>
  <c r="P13" i="4"/>
  <c r="Q13" i="4" s="1"/>
  <c r="N45" i="4"/>
  <c r="P45" i="4"/>
  <c r="Q45" i="4" s="1"/>
  <c r="N26" i="4"/>
  <c r="N84" i="4"/>
  <c r="P84" i="4"/>
  <c r="Q84" i="4" s="1"/>
  <c r="N76" i="4"/>
  <c r="P76" i="4"/>
  <c r="Q76" i="4" s="1"/>
  <c r="N9" i="4"/>
  <c r="F8" i="10" s="1"/>
  <c r="P9" i="4"/>
  <c r="Q9" i="4" s="1"/>
  <c r="N73" i="4"/>
  <c r="P73" i="4"/>
  <c r="Q73" i="4" s="1"/>
  <c r="N71" i="4"/>
  <c r="P71" i="4"/>
  <c r="Q71" i="4" s="1"/>
  <c r="N32" i="4"/>
  <c r="P32" i="4"/>
  <c r="Q32" i="4" s="1"/>
  <c r="N65" i="4"/>
  <c r="P65" i="4"/>
  <c r="Q65" i="4" s="1"/>
  <c r="N52" i="4"/>
  <c r="P52" i="4"/>
  <c r="Q52" i="4" s="1"/>
  <c r="N49" i="4"/>
  <c r="P49" i="4"/>
  <c r="Q49" i="4" s="1"/>
  <c r="N88" i="4"/>
  <c r="P88" i="4"/>
  <c r="Q88" i="4" s="1"/>
  <c r="N60" i="4"/>
  <c r="P60" i="4"/>
  <c r="Q60" i="4" s="1"/>
  <c r="N59" i="4"/>
  <c r="P59" i="4"/>
  <c r="Q59" i="4" s="1"/>
  <c r="N5" i="4"/>
  <c r="P5" i="4"/>
  <c r="Q5" i="4" s="1"/>
  <c r="N55" i="4"/>
  <c r="P55" i="4"/>
  <c r="Q55" i="4" s="1"/>
  <c r="N21" i="4"/>
  <c r="P21" i="4"/>
  <c r="Q21" i="4" s="1"/>
  <c r="N16" i="4"/>
  <c r="P16" i="4"/>
  <c r="Q16" i="4" s="1"/>
  <c r="N89" i="4"/>
  <c r="P89" i="4"/>
  <c r="Q89" i="4" s="1"/>
  <c r="N12" i="4"/>
  <c r="P12" i="4"/>
  <c r="Q12" i="4" s="1"/>
  <c r="N53" i="4"/>
  <c r="P53" i="4"/>
  <c r="Q53" i="4" s="1"/>
  <c r="N44" i="4"/>
  <c r="P44" i="4"/>
  <c r="Q44" i="4" s="1"/>
  <c r="N86" i="4"/>
  <c r="P86" i="4"/>
  <c r="Q86" i="4" s="1"/>
  <c r="N80" i="4"/>
  <c r="P80" i="4"/>
  <c r="Q80" i="4" s="1"/>
  <c r="N42" i="4"/>
  <c r="P42" i="4"/>
  <c r="Q42" i="4" s="1"/>
  <c r="N39" i="4"/>
  <c r="P39" i="4"/>
  <c r="Q39" i="4" s="1"/>
  <c r="N82" i="4"/>
  <c r="P82" i="4"/>
  <c r="Q82" i="4" s="1"/>
  <c r="N78" i="4"/>
  <c r="P78" i="4"/>
  <c r="Q78" i="4" s="1"/>
  <c r="N34" i="4"/>
  <c r="P34" i="4"/>
  <c r="Q34" i="4" s="1"/>
  <c r="N70" i="4"/>
  <c r="P70" i="4"/>
  <c r="Q70" i="4" s="1"/>
  <c r="N68" i="4"/>
  <c r="P68" i="4"/>
  <c r="Q68" i="4" s="1"/>
  <c r="N62" i="4"/>
  <c r="P62" i="4"/>
  <c r="Q62" i="4" s="1"/>
  <c r="N30" i="4"/>
  <c r="P30" i="4"/>
  <c r="Q30" i="4" s="1"/>
  <c r="N91" i="4"/>
  <c r="P91" i="4"/>
  <c r="Q91" i="4" s="1"/>
  <c r="N50" i="4"/>
  <c r="P50" i="4"/>
  <c r="Q50" i="4" s="1"/>
  <c r="N90" i="4"/>
  <c r="P90" i="4"/>
  <c r="Q90" i="4" s="1"/>
  <c r="N63" i="4"/>
  <c r="P63" i="4"/>
  <c r="Q63" i="4" s="1"/>
  <c r="N38" i="4"/>
  <c r="P38" i="4"/>
  <c r="Q38" i="4" s="1"/>
  <c r="N24" i="4"/>
  <c r="P24" i="4"/>
  <c r="Q24" i="4" s="1"/>
  <c r="N56" i="4"/>
  <c r="P56" i="4"/>
  <c r="Q56" i="4" s="1"/>
  <c r="N94" i="4"/>
  <c r="P94" i="4"/>
  <c r="Q94" i="4" s="1"/>
  <c r="N22" i="4"/>
  <c r="P22" i="4"/>
  <c r="Q22" i="4" s="1"/>
  <c r="N18" i="4"/>
  <c r="P18" i="4"/>
  <c r="Q18" i="4" s="1"/>
  <c r="N54" i="4"/>
  <c r="P54" i="4"/>
  <c r="Q54" i="4" s="1"/>
  <c r="N10" i="4"/>
  <c r="P10" i="4"/>
  <c r="Q10" i="4" s="1"/>
  <c r="N6" i="4"/>
  <c r="F7" i="10" s="1"/>
  <c r="P6" i="4"/>
  <c r="Q6" i="4" s="1"/>
  <c r="N33" i="4"/>
  <c r="L2" i="4"/>
  <c r="L12" i="4"/>
  <c r="L13" i="4"/>
  <c r="L54" i="4"/>
  <c r="L15" i="4"/>
  <c r="L89" i="4"/>
  <c r="L46" i="4"/>
  <c r="L18" i="4"/>
  <c r="L19" i="4"/>
  <c r="L16" i="4"/>
  <c r="L17" i="4"/>
  <c r="L22" i="4"/>
  <c r="L20" i="4"/>
  <c r="L21" i="4"/>
  <c r="L25" i="4"/>
  <c r="L94" i="4"/>
  <c r="L87" i="4"/>
  <c r="L55" i="4"/>
  <c r="L95" i="4"/>
  <c r="L56" i="4"/>
  <c r="L23" i="4"/>
  <c r="L5" i="4"/>
  <c r="L57" i="4"/>
  <c r="L24" i="4"/>
  <c r="L58" i="4"/>
  <c r="L59" i="4"/>
  <c r="L26" i="4"/>
  <c r="L38" i="4"/>
  <c r="L27" i="4"/>
  <c r="L60" i="4"/>
  <c r="L96" i="4"/>
  <c r="L63" i="4"/>
  <c r="L48" i="4"/>
  <c r="L88" i="4"/>
  <c r="L64" i="4"/>
  <c r="L90" i="4"/>
  <c r="L47" i="4"/>
  <c r="L49" i="4"/>
  <c r="L97" i="4"/>
  <c r="L50" i="4"/>
  <c r="L28" i="4"/>
  <c r="L52" i="4"/>
  <c r="L7" i="4"/>
  <c r="L91" i="4"/>
  <c r="L29" i="4"/>
  <c r="L65" i="4"/>
  <c r="L98" i="4"/>
  <c r="L30" i="4"/>
  <c r="L31" i="4"/>
  <c r="L32" i="4"/>
  <c r="L61" i="4"/>
  <c r="L62" i="4"/>
  <c r="L8" i="4"/>
  <c r="L99" i="4"/>
  <c r="L66" i="4"/>
  <c r="L68" i="4"/>
  <c r="L67" i="4"/>
  <c r="L71" i="4"/>
  <c r="L69" i="4"/>
  <c r="L70" i="4"/>
  <c r="L72" i="4"/>
  <c r="L73" i="4"/>
  <c r="L33" i="4"/>
  <c r="L34" i="4"/>
  <c r="L35" i="4"/>
  <c r="L74" i="4"/>
  <c r="L92" i="4"/>
  <c r="L78" i="4"/>
  <c r="L36" i="4"/>
  <c r="L9" i="4"/>
  <c r="E8" i="10" s="1"/>
  <c r="L81" i="4"/>
  <c r="L82" i="4"/>
  <c r="L83" i="4"/>
  <c r="L37" i="4"/>
  <c r="L75" i="4"/>
  <c r="L39" i="4"/>
  <c r="L40" i="4"/>
  <c r="L76" i="4"/>
  <c r="L41" i="4"/>
  <c r="L42" i="4"/>
  <c r="L77" i="4"/>
  <c r="L100" i="4"/>
  <c r="L79" i="4"/>
  <c r="L80" i="4"/>
  <c r="L43" i="4"/>
  <c r="L84" i="4"/>
  <c r="L85" i="4"/>
  <c r="L86" i="4"/>
  <c r="L44" i="4"/>
  <c r="L11" i="4"/>
  <c r="E9" i="10" s="1"/>
  <c r="L3" i="4"/>
  <c r="E6" i="10" s="1"/>
  <c r="L51" i="4"/>
  <c r="L4" i="4"/>
  <c r="L6" i="4"/>
  <c r="E7" i="10" s="1"/>
  <c r="L14" i="4"/>
  <c r="L53" i="4"/>
  <c r="L45" i="4"/>
  <c r="L10" i="4"/>
  <c r="L93" i="4"/>
  <c r="C3" i="5"/>
  <c r="C4" i="5"/>
  <c r="C5" i="5"/>
  <c r="C6" i="5"/>
  <c r="C7" i="5"/>
  <c r="C8" i="5"/>
  <c r="C9" i="5"/>
  <c r="C10" i="5"/>
  <c r="C11" i="5"/>
  <c r="C12" i="5"/>
  <c r="C13" i="5"/>
  <c r="C14" i="5"/>
  <c r="C15" i="5"/>
  <c r="A5" i="3"/>
  <c r="A7" i="3" s="1"/>
  <c r="A9" i="3" s="1"/>
  <c r="A11" i="3" s="1"/>
  <c r="A13" i="3" s="1"/>
  <c r="A15" i="3" s="1"/>
  <c r="A17" i="3" s="1"/>
  <c r="A19" i="3" s="1"/>
  <c r="A21" i="3" s="1"/>
  <c r="A23" i="3" s="1"/>
  <c r="A25" i="3" s="1"/>
  <c r="A27" i="3" s="1"/>
  <c r="A29" i="3" s="1"/>
  <c r="O4" i="4" l="1"/>
  <c r="O51" i="4"/>
  <c r="O3" i="4"/>
  <c r="O2" i="4"/>
  <c r="O6" i="4"/>
  <c r="O54" i="4"/>
  <c r="O94" i="4"/>
  <c r="O24" i="4"/>
  <c r="O63" i="4"/>
  <c r="O50" i="4"/>
  <c r="O30" i="4"/>
  <c r="O68" i="4"/>
  <c r="O34" i="4"/>
  <c r="O82" i="4"/>
  <c r="O42" i="4"/>
  <c r="O86" i="4"/>
  <c r="O10" i="4"/>
  <c r="O18" i="4"/>
  <c r="O22" i="4"/>
  <c r="O56" i="4"/>
  <c r="O38" i="4"/>
  <c r="O90" i="4"/>
  <c r="O91" i="4"/>
  <c r="O62" i="4"/>
  <c r="O70" i="4"/>
  <c r="O78" i="4"/>
  <c r="O39" i="4"/>
  <c r="O80" i="4"/>
  <c r="O79" i="4"/>
  <c r="O61" i="4"/>
  <c r="O95" i="4"/>
  <c r="O100" i="4"/>
  <c r="O73" i="4"/>
  <c r="O65" i="4"/>
  <c r="O60" i="4"/>
  <c r="O21" i="4"/>
  <c r="O53" i="4"/>
  <c r="O81" i="4"/>
  <c r="O97" i="4"/>
  <c r="O46" i="4"/>
  <c r="O44" i="4"/>
  <c r="O83" i="4"/>
  <c r="O67" i="4"/>
  <c r="O28" i="4"/>
  <c r="O58" i="4"/>
  <c r="O19" i="4"/>
  <c r="O75" i="4"/>
  <c r="O7" i="4"/>
  <c r="O17" i="4"/>
  <c r="O37" i="4"/>
  <c r="O71" i="4"/>
  <c r="O52" i="4"/>
  <c r="O59" i="4"/>
  <c r="O16" i="4"/>
  <c r="O33" i="4"/>
  <c r="O96" i="4"/>
  <c r="O45" i="4"/>
  <c r="O43" i="4"/>
  <c r="O36" i="4"/>
  <c r="O8" i="4"/>
  <c r="O47" i="4"/>
  <c r="O23" i="4"/>
  <c r="O15" i="4"/>
  <c r="O92" i="4"/>
  <c r="O64" i="4"/>
  <c r="O13" i="4"/>
  <c r="O9" i="4"/>
  <c r="O99" i="4"/>
  <c r="O49" i="4"/>
  <c r="O5" i="4"/>
  <c r="O89" i="4"/>
  <c r="O85" i="4"/>
  <c r="O66" i="4"/>
  <c r="O57" i="4"/>
  <c r="O84" i="4"/>
  <c r="O77" i="4"/>
  <c r="O35" i="4"/>
  <c r="O31" i="4"/>
  <c r="O48" i="4"/>
  <c r="O87" i="4"/>
  <c r="O93" i="4"/>
  <c r="O69" i="4"/>
  <c r="O26" i="4"/>
  <c r="O74" i="4"/>
  <c r="O32" i="4"/>
  <c r="O88" i="4"/>
  <c r="O55" i="4"/>
  <c r="O12" i="4"/>
  <c r="O41" i="4"/>
  <c r="O98" i="4"/>
  <c r="O25" i="4"/>
  <c r="O76" i="4"/>
  <c r="O40" i="4"/>
  <c r="O72" i="4"/>
  <c r="O29" i="4"/>
  <c r="O27" i="4"/>
  <c r="O20" i="4"/>
  <c r="O1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Olga Mironova</author>
  </authors>
  <commentList>
    <comment ref="A1" authorId="0" shapeId="0" xr:uid="{00000000-0006-0000-0800-000001000000}">
      <text>
        <r>
          <rPr>
            <sz val="12"/>
            <color indexed="81"/>
            <rFont val="Tahoma"/>
            <family val="2"/>
            <charset val="204"/>
          </rPr>
          <t xml:space="preserve">Ülesanne variant arvutada valemi järgi </t>
        </r>
        <r>
          <rPr>
            <i/>
            <sz val="12"/>
            <color indexed="81"/>
            <rFont val="Tahoma"/>
            <family val="2"/>
            <charset val="204"/>
          </rPr>
          <t>=MOD(XX; 20)</t>
        </r>
        <r>
          <rPr>
            <sz val="12"/>
            <color indexed="81"/>
            <rFont val="Tahoma"/>
            <family val="2"/>
            <charset val="204"/>
          </rPr>
          <t xml:space="preserve">, kus XX - kaks viimast kasutajanime numbrit 
</t>
        </r>
      </text>
    </comment>
  </commentList>
</comments>
</file>

<file path=xl/sharedStrings.xml><?xml version="1.0" encoding="utf-8"?>
<sst xmlns="http://schemas.openxmlformats.org/spreadsheetml/2006/main" count="1725" uniqueCount="499">
  <si>
    <t>Leida, mitmel etteantud linnas elaval töötajal on kodus etteantud loomaliiki kuuluv lemmikloom .</t>
  </si>
  <si>
    <t>Risttabeli andmete alusel koostada sobiv diagramm.</t>
  </si>
  <si>
    <t>Filtreerida töölehele Filter_2 pallimängudest huvitatud töötajate isikukood, sugu ja osakond.</t>
  </si>
  <si>
    <t>Eesnimi, Perenimi, Pereseis, Amet, Tähtkuju ja Aastaaeg</t>
  </si>
  <si>
    <t>Leida kõige kõrgema palgaga töötaja nimi.</t>
  </si>
  <si>
    <t>Koostada risttabel töötajate perekonnaseisu analüüsimiseks ametite ja linnade lõikes.</t>
  </si>
  <si>
    <r>
      <t>Filtreerida töölehele Filter_1 nende meeste isikukoodid, kelle vanus jääb vahemikku 30</t>
    </r>
    <r>
      <rPr>
        <sz val="11"/>
        <color theme="1"/>
        <rFont val="Symbol"/>
        <family val="1"/>
        <charset val="2"/>
      </rPr>
      <t>-</t>
    </r>
    <r>
      <rPr>
        <sz val="11"/>
        <color theme="1"/>
        <rFont val="Calibri"/>
        <family val="2"/>
        <charset val="186"/>
        <scheme val="minor"/>
      </rPr>
      <t>40.</t>
    </r>
  </si>
  <si>
    <t>Leida, kui palju mehi/naisi (etteantav väärtus)  elab etteantud linnas.</t>
  </si>
  <si>
    <t>Filtreerida töölehele Filter_2 nende töötajate perenimi, osakond ja amet, kelle palk on üle keskmise.</t>
  </si>
  <si>
    <t>Perenimi, Linn, Osakond, Amet, Sugu  ja Vanus</t>
  </si>
  <si>
    <t>Leida kõige madalama palgaga töötaja nimi.</t>
  </si>
  <si>
    <r>
      <t>Filtreerida töölehele Filter_1 nende naiste ees- ja perenimed, kelle vanus jääb vahemikku 50</t>
    </r>
    <r>
      <rPr>
        <sz val="11"/>
        <color theme="1"/>
        <rFont val="Symbol"/>
        <family val="1"/>
        <charset val="2"/>
      </rPr>
      <t>-</t>
    </r>
    <r>
      <rPr>
        <sz val="11"/>
        <color theme="1"/>
        <rFont val="Calibri"/>
        <family val="2"/>
        <charset val="186"/>
        <scheme val="minor"/>
      </rPr>
      <t>60.</t>
    </r>
  </si>
  <si>
    <t>Leida etteantud perekonnaseisuga inimeste arv, kes elavad etteantud linnas.</t>
  </si>
  <si>
    <t>Filtreerida töölehele Filter_2 nende töötajate ees- ja perenimi, kelle palk on alla keskmise.</t>
  </si>
  <si>
    <t xml:space="preserve">Eesnimi, Aadress, Palk,Osakond, Sünnikuupäev ja Süünikuu </t>
  </si>
  <si>
    <t>Etteantud isikukoodi järgi leida inimese lemmikloom.</t>
  </si>
  <si>
    <t>Koostada risttabel lemmikloomade liigi ja hulga kohta sugude ja linnade lõikes.</t>
  </si>
  <si>
    <t xml:space="preserve">Filtreerida töölehele Filter_1 Tallinnas elavate kassiomanike isikukoodid. </t>
  </si>
  <si>
    <t>Leida etteantud osakondade arv etteantud linnas.</t>
  </si>
  <si>
    <t>Väljastada töölehele Filter_2 nende ees- ja perenimed, kelle aadressis esineb tähekombinatsioon "mäe".</t>
  </si>
  <si>
    <t>Perenimi,  Amet, Osakond, Huviala, Tähtkuju ja Aastaaeg</t>
  </si>
  <si>
    <t>Etteantud isikukoodi järgi leida linna nimi, kus inimene elab.</t>
  </si>
  <si>
    <t>Koostada risttabel hobide esinemissageduse analüüsimiseks meeste-naiste ja linnade lõikes.</t>
  </si>
  <si>
    <t>Filtreerida töölehele Filter_1 kalapüügiga tegelevate meeste ees- ja perenimed, kelle vanus on üle 50.</t>
  </si>
  <si>
    <t>Leida, mitu inimest töötab etteantud ametis ja elab etteantud linnas.</t>
  </si>
  <si>
    <t>Väljastada töölehele  Filter_2 inimeste nimed, kelle ees- ja perenimi algab sama tähega.</t>
  </si>
  <si>
    <t xml:space="preserve">Perenimi, Aadress, Linn, Pereseis, Sünnikuupäev ja Tähtkuju </t>
  </si>
  <si>
    <t>Etteantud isikukoodi järgi leida inimese ees- ja perekonnanimi.</t>
  </si>
  <si>
    <t>Koostada risttabel erinevate perekonnaseisude analüüsimiseks meeste-naiste ja linnade lõikes.</t>
  </si>
  <si>
    <t>Filtreerida töölehele Filter_1 üle 50-aastaste koeraomanike isikukoodid.</t>
  </si>
  <si>
    <t>Leida, mitmel inimesel etteantud linnas on etteantud hobi.</t>
  </si>
  <si>
    <t>Väljastada töölehele Filter_2 korduvate perenimedega inimeste isikukoodid, ees- ja perenimed ning aadressid.</t>
  </si>
  <si>
    <t>Eesnimi, Sugu, Osakond, Palk, Kodulemmik, Vanus</t>
  </si>
  <si>
    <t>Etteantud isikukoodi järgi leida inimese hobi.</t>
  </si>
  <si>
    <t>Koostada risttabel: meeste ja naiste keskmine palk ametite ja linnade lõikes.</t>
  </si>
  <si>
    <r>
      <t xml:space="preserve">Filtreerida töölehele Filter_1 nende töötajate hobid, kelle vanus on üle 40 ja palk suurem kui </t>
    </r>
    <r>
      <rPr>
        <i/>
        <sz val="11"/>
        <color theme="1"/>
        <rFont val="Calibri"/>
        <family val="2"/>
        <charset val="186"/>
        <scheme val="minor"/>
      </rPr>
      <t>15000.</t>
    </r>
  </si>
  <si>
    <t>Leida kui palju mehi/naisi (etteantav väärtus)  töötab etteantud osakonnas.</t>
  </si>
  <si>
    <t>Väljastada töölehele Filter_2 talvel sündinud inimeste ees- ja perenimed.</t>
  </si>
  <si>
    <t>Eesnimi, Perenimi, Aadress, Huviala, Sugu, Sünnikuu</t>
  </si>
  <si>
    <t>Etteantud isikukoodi järgi leida osakond, kus see inimene töötab.</t>
  </si>
  <si>
    <t>Koostada risttabel: meeste ja naiste keskmine palk osakondade ja linnade lõikes.</t>
  </si>
  <si>
    <t>Moodustada töölehele Filter_1 nimekiri osakondadest, kus töötab alla 40-aastaseid lahutatud naisi (ainult unikaalsed väärtused).</t>
  </si>
  <si>
    <t>Leida, kui palju etteantud perekonnaseisuga inimesi  töötab etteantud osakonnas.</t>
  </si>
  <si>
    <t>Väljastada töölehele Filter_2 kevadel sündinud inimeste ees- ja perenimed.</t>
  </si>
  <si>
    <t>Eesnimi, Linn, Amet, Palk, Aastaaeg, Sünnikuupäev</t>
  </si>
  <si>
    <t>Etteantud isikukoodi järgi leida inimese perekonnaseis.</t>
  </si>
  <si>
    <t>Koostada risttabel koduloomade liigi ja arvu kohta osakondade ja linnade lõikes.</t>
  </si>
  <si>
    <t>Moodustada töölehele Filter_1 nimekiri linnadest, kus elab naisi, kellel on papagoi (ainult unikaalsed väärtused).</t>
  </si>
  <si>
    <t>Leida, kui palju etteantud perekonnaseisuga inimesi  töötab etteantud ametis.</t>
  </si>
  <si>
    <t>Väljastada töölehele Filter_2 suvel sündinud inimeste ees- ja perenimed.</t>
  </si>
  <si>
    <t>Perenimi, Aadress, Pereseis, Kodulemmik, Sugu, Vanus</t>
  </si>
  <si>
    <t>Etteantud isikukoodi järgi leida inimese koduloom.</t>
  </si>
  <si>
    <t>Koostada risttabel hobide esinemissageduse analüüsimiseks osakondade ja linnade lõikes.</t>
  </si>
  <si>
    <t>Moodustada töötajate tabeli alusel töölehele Filter_1 nimekiri koduloomaliikidest, kelle omanike hulgas on mehi (ainult unikaalsed väärtused).</t>
  </si>
  <si>
    <t>Leida, mitmel etteantud perekonnaseisuga inimesel  on etteantud liiki lemmikloom.</t>
  </si>
  <si>
    <t>Väljastada töölehele Filter_2 sügisel sündinud inimeste ees- ja perenimed.</t>
  </si>
  <si>
    <t>Eesnimi, Perenimi, Pereseis, Osakond, Tähtkuju ja Aastaaeg</t>
  </si>
  <si>
    <t>Leida kõige noorema töötaja ees- ja perenimi.</t>
  </si>
  <si>
    <t>Koostada risttabel inimeste hobide esinemissageduste analüüsimiseks linnade ja vanusegruppide lõikes. Vanusegrupid koostada 15 aasta kaupa.</t>
  </si>
  <si>
    <t>Väljastada töölehele Filter_1 Tallinnas elavate naiste palgad.</t>
  </si>
  <si>
    <t>Leida etteantud osakonnas töötavate inimeste hulk, kellel on etteantud hobi.</t>
  </si>
  <si>
    <t>Väljastada töölehele Filter_2 nende inimeste isikukoodid, kelle perenimi lõpeb K-tähega.</t>
  </si>
  <si>
    <t>Perenimi, Linn, Huviala, Kodulemmik, Vanus, Sünnikuupäev</t>
  </si>
  <si>
    <t>Leida, millises linnas elab kõige vanem töötaja.</t>
  </si>
  <si>
    <t>Koostada risttabel erinevate perekonnaseisude analüüsimiseks ametite ja linnade lõikes.</t>
  </si>
  <si>
    <t>Väljastada töölehele Filter_1 vabaabielu elavate alla 30-aastaste meeste isikukoodid.</t>
  </si>
  <si>
    <t>Leida kui palju mehi/naisi (etteantav väärtus)  töötab etteantud ametis.</t>
  </si>
  <si>
    <t>Väljastada töölehele Filter_2 nende inimeste isikukoodid, kelle eesnimi algab K-tähega.</t>
  </si>
  <si>
    <t>Eesnimi, Perenimi, Palk, Huviala, Sugu, Sünnikuu</t>
  </si>
  <si>
    <t>Leida kõige noorema töötaja hobi.</t>
  </si>
  <si>
    <t>Koostada risttabel töötajate perekonnaseisu analüüsimiseks osakondade ja linnade lõikes.</t>
  </si>
  <si>
    <t>Moodustada töölehele Filter_1 nimekiri linnadest, kus elab abielus naisi, kellel on koer (ainult unikaalsed väärtused).</t>
  </si>
  <si>
    <t>Leida, mittu etteantud liiki lemmiklooma on etteantud osakonna töötajatel.</t>
  </si>
  <si>
    <r>
      <t>Väljastada töölehele Filter_2 nende inimeste  ees-ja perenimed, kes on sündinud 60-ndatel (1950</t>
    </r>
    <r>
      <rPr>
        <sz val="11"/>
        <color theme="1"/>
        <rFont val="Symbol"/>
        <family val="1"/>
        <charset val="2"/>
      </rPr>
      <t>-</t>
    </r>
    <r>
      <rPr>
        <sz val="11"/>
        <color theme="1"/>
        <rFont val="Calibri"/>
        <family val="2"/>
        <charset val="204"/>
      </rPr>
      <t>1959</t>
    </r>
    <r>
      <rPr>
        <sz val="11"/>
        <color theme="1"/>
        <rFont val="Calibri"/>
        <family val="2"/>
        <charset val="186"/>
        <scheme val="minor"/>
      </rPr>
      <t>).</t>
    </r>
  </si>
  <si>
    <t>Eesnimi, Perenimi, Tähtkuju, Pereseis, Aastaaeg, Sünnikuu</t>
  </si>
  <si>
    <t>Leida, kes on kõige vanema töötaja koduloom.</t>
  </si>
  <si>
    <t>Koostada risttabel koduloomade liigi ja arvu kohta naiste/meeste ja linnade lõikes.</t>
  </si>
  <si>
    <t>Väljastada töölehele Filter_1 leskmeeste palgad.</t>
  </si>
  <si>
    <t>Leida, mittu etteantud liiki lemmiklooma on etteantud ametis töötavatel inimestel.</t>
  </si>
  <si>
    <t>Väljastada töölehele Filter_2 nende inimeste  ees-ja perenimed, kes on sündinud etteantud kuus. Kriteeriumi lahtrile kuu nimetusega  peab olema määratud valideerimine loeteluga.</t>
  </si>
  <si>
    <t>Perenimi, Linn, Aadress, Kodulemmik, Vanus, Sünnikuupäev</t>
  </si>
  <si>
    <t>Leida kõige vanema töötaja perekonnaseis.</t>
  </si>
  <si>
    <t>Koostada risttabel inimeste hobide esinemissageduste analüüsimiseks naiste/meeste ja linnade lõikes.</t>
  </si>
  <si>
    <t>Moodustada töölehele Filter_1 nimekiri nende inimeste koduloomaliikidest, kes elavad väljaspool Tallinna ja huvituvad käsitööst (ainult unikaalsed väärtused).</t>
  </si>
  <si>
    <r>
      <t xml:space="preserve">Töölehel </t>
    </r>
    <r>
      <rPr>
        <b/>
        <sz val="11"/>
        <color rgb="FF000000"/>
        <rFont val="Calibri"/>
        <family val="2"/>
        <scheme val="minor"/>
      </rPr>
      <t xml:space="preserve">Päring </t>
    </r>
    <r>
      <rPr>
        <sz val="11"/>
        <color rgb="FF000000"/>
        <rFont val="Calibri"/>
        <family val="2"/>
        <scheme val="minor"/>
      </rPr>
      <t>luua tabeliobjekt (</t>
    </r>
    <r>
      <rPr>
        <b/>
        <sz val="11"/>
        <color rgb="FF000000"/>
        <rFont val="Calibri"/>
        <family val="2"/>
        <scheme val="minor"/>
      </rPr>
      <t>Table)</t>
    </r>
    <r>
      <rPr>
        <sz val="11"/>
        <color rgb="FF000000"/>
        <rFont val="Calibri"/>
        <family val="2"/>
        <scheme val="minor"/>
      </rPr>
      <t xml:space="preserve">, mis koosneb 6 veerust. 
1. veerus on töötajate isikukoodid (valite ise), mis määratakse valideerimise abil  isikukoodide loetelust. 
2 - 6 veeru väärtused leitakse otsingufunktsioonide abil  isikukoodi järgi: </t>
    </r>
  </si>
  <si>
    <r>
      <t xml:space="preserve">Rakendused otsingufunktsioonide abil. Tulemused esitada töölehtedel Otsing_1 ja Otsing_2. 
</t>
    </r>
    <r>
      <rPr>
        <b/>
        <sz val="11"/>
        <color rgb="FFFF0000"/>
        <rFont val="Calibri"/>
        <family val="2"/>
        <charset val="186"/>
        <scheme val="minor"/>
      </rPr>
      <t>Etteantavate väärtuste lahtritele määrata valideerimine loeteluga.</t>
    </r>
  </si>
  <si>
    <t>Risttabelid e. liigendtabelid (paigutada töölehele Risttabel+Diagramm)</t>
  </si>
  <si>
    <r>
      <rPr>
        <b/>
        <sz val="11"/>
        <color rgb="FFFF0000"/>
        <rFont val="Calibri"/>
        <family val="2"/>
        <charset val="204"/>
        <scheme val="minor"/>
      </rPr>
      <t>Arendatud filter</t>
    </r>
    <r>
      <rPr>
        <b/>
        <sz val="11"/>
        <color theme="1"/>
        <rFont val="Calibri"/>
        <family val="2"/>
        <charset val="186"/>
        <scheme val="minor"/>
      </rPr>
      <t xml:space="preserve"> (tulemused esitada töölehtedel Filter_1 ja Filter_2)</t>
    </r>
  </si>
  <si>
    <t>Variandi number</t>
  </si>
  <si>
    <t>hamster</t>
  </si>
  <si>
    <t>kalapüük</t>
  </si>
  <si>
    <t>valvur</t>
  </si>
  <si>
    <t>Transport</t>
  </si>
  <si>
    <t>lesk</t>
  </si>
  <si>
    <t>Raudla 30A-20</t>
  </si>
  <si>
    <t>Kohtla-Järve</t>
  </si>
  <si>
    <t>Pulk</t>
  </si>
  <si>
    <t>Aadu</t>
  </si>
  <si>
    <t>kass</t>
  </si>
  <si>
    <t>võrkpall</t>
  </si>
  <si>
    <t>tööline</t>
  </si>
  <si>
    <t>Tootmine</t>
  </si>
  <si>
    <t>lahutatud</t>
  </si>
  <si>
    <t>Kibuvitsa 3-3</t>
  </si>
  <si>
    <t>Tallinn</t>
  </si>
  <si>
    <t>Väljas</t>
  </si>
  <si>
    <t>Arvi</t>
  </si>
  <si>
    <t>koer</t>
  </si>
  <si>
    <t>rahvatants</t>
  </si>
  <si>
    <t>abielus</t>
  </si>
  <si>
    <t>Vana-Kalamaja 20-16a</t>
  </si>
  <si>
    <t>Tapa</t>
  </si>
  <si>
    <t>Veesimaa</t>
  </si>
  <si>
    <t>Kaspar</t>
  </si>
  <si>
    <t>lumelauasõit</t>
  </si>
  <si>
    <t>Vikerlase 17-87</t>
  </si>
  <si>
    <t>Jõhvi</t>
  </si>
  <si>
    <t>Salu</t>
  </si>
  <si>
    <t>Kustav</t>
  </si>
  <si>
    <t>Keskuse 14-44</t>
  </si>
  <si>
    <t>Jõgeva</t>
  </si>
  <si>
    <t>Argo</t>
  </si>
  <si>
    <t>Paekaare 62-53</t>
  </si>
  <si>
    <t>Kallaste</t>
  </si>
  <si>
    <t>Põldmaa</t>
  </si>
  <si>
    <t>Malle</t>
  </si>
  <si>
    <t>ratsutamine</t>
  </si>
  <si>
    <t>vabaabielus</t>
  </si>
  <si>
    <t>Raadiku 1 - 23</t>
  </si>
  <si>
    <t>Keila</t>
  </si>
  <si>
    <t>Piirsalu</t>
  </si>
  <si>
    <t>Irma</t>
  </si>
  <si>
    <t>sulgpall</t>
  </si>
  <si>
    <t>Sindi</t>
  </si>
  <si>
    <t>Petrov</t>
  </si>
  <si>
    <t>Meelis</t>
  </si>
  <si>
    <t>papagoi</t>
  </si>
  <si>
    <t>raamatu lugemine</t>
  </si>
  <si>
    <t>Sõle 5-10</t>
  </si>
  <si>
    <t>Viljandi</t>
  </si>
  <si>
    <t>Paulus</t>
  </si>
  <si>
    <t>Madis</t>
  </si>
  <si>
    <t>pillimäng</t>
  </si>
  <si>
    <t>Ladu</t>
  </si>
  <si>
    <t>Kalevipoja 11-110</t>
  </si>
  <si>
    <t>Vändra</t>
  </si>
  <si>
    <t>Parre</t>
  </si>
  <si>
    <t>Selma</t>
  </si>
  <si>
    <t>Linnamäe 25-204</t>
  </si>
  <si>
    <t>Kunda</t>
  </si>
  <si>
    <t>Pajusaar</t>
  </si>
  <si>
    <t>Hanno</t>
  </si>
  <si>
    <t>Paasiku 4-101</t>
  </si>
  <si>
    <t>Norak</t>
  </si>
  <si>
    <t>Aarne</t>
  </si>
  <si>
    <t>kergejõustik</t>
  </si>
  <si>
    <t>vallaline</t>
  </si>
  <si>
    <t>Kivila 16-71</t>
  </si>
  <si>
    <t>Kuressaare</t>
  </si>
  <si>
    <t>Arnold</t>
  </si>
  <si>
    <t>Liinamäe 35-37</t>
  </si>
  <si>
    <t>Haapsalu</t>
  </si>
  <si>
    <t>Muld</t>
  </si>
  <si>
    <t>Reijo</t>
  </si>
  <si>
    <t>Langu 5-27</t>
  </si>
  <si>
    <t>Miller</t>
  </si>
  <si>
    <t>Kersti</t>
  </si>
  <si>
    <t>Ehitajate tee 68-21</t>
  </si>
  <si>
    <t>Rapla</t>
  </si>
  <si>
    <t>Meigas</t>
  </si>
  <si>
    <t>jalgrattasport</t>
  </si>
  <si>
    <t>Mustamäe tee 195-102</t>
  </si>
  <si>
    <t>Markus</t>
  </si>
  <si>
    <t>Tiina</t>
  </si>
  <si>
    <t>ei ole</t>
  </si>
  <si>
    <t>Kagu 13-4</t>
  </si>
  <si>
    <t>Maasalu</t>
  </si>
  <si>
    <t>Margus</t>
  </si>
  <si>
    <t>Ehte 5-28</t>
  </si>
  <si>
    <t>Sõpruse pst 246-40</t>
  </si>
  <si>
    <t>Saku</t>
  </si>
  <si>
    <t>Luige</t>
  </si>
  <si>
    <t>Eino</t>
  </si>
  <si>
    <t>Koorti 18-24</t>
  </si>
  <si>
    <t>Türi</t>
  </si>
  <si>
    <t>Lokk</t>
  </si>
  <si>
    <t>Raivo</t>
  </si>
  <si>
    <t>Järveotsa tee 43-15</t>
  </si>
  <si>
    <t>Saue</t>
  </si>
  <si>
    <t>Lind</t>
  </si>
  <si>
    <t>Heli</t>
  </si>
  <si>
    <t>Tartu mnt 32-22</t>
  </si>
  <si>
    <t>Kadrina</t>
  </si>
  <si>
    <t>Laanepõld</t>
  </si>
  <si>
    <t>Einar</t>
  </si>
  <si>
    <t>meresiga</t>
  </si>
  <si>
    <t>Kuusk</t>
  </si>
  <si>
    <t>Riho</t>
  </si>
  <si>
    <t>käsitöö</t>
  </si>
  <si>
    <t>Ümera 6 -- 53</t>
  </si>
  <si>
    <t>Kreen</t>
  </si>
  <si>
    <t>Sirje</t>
  </si>
  <si>
    <t>Vuti 67</t>
  </si>
  <si>
    <t>Kalju</t>
  </si>
  <si>
    <t>Kihnu 16-39</t>
  </si>
  <si>
    <t>Tartu</t>
  </si>
  <si>
    <t>Jaanus</t>
  </si>
  <si>
    <t>Leida</t>
  </si>
  <si>
    <t>Puhangu 4-14</t>
  </si>
  <si>
    <t>Elson</t>
  </si>
  <si>
    <t>jalgpall</t>
  </si>
  <si>
    <t>Õismäe tee 21-10</t>
  </si>
  <si>
    <t>Narva</t>
  </si>
  <si>
    <t>Eek</t>
  </si>
  <si>
    <t>Erna</t>
  </si>
  <si>
    <t>Paekaare 58-51</t>
  </si>
  <si>
    <t>Berk</t>
  </si>
  <si>
    <t>Olav</t>
  </si>
  <si>
    <t>Sõpruse pst 250 - 144</t>
  </si>
  <si>
    <t>Kaivo</t>
  </si>
  <si>
    <t>karate</t>
  </si>
  <si>
    <t>Raadiku 19-73</t>
  </si>
  <si>
    <t>Bauman</t>
  </si>
  <si>
    <t>Ringi 3-18</t>
  </si>
  <si>
    <t>Agur</t>
  </si>
  <si>
    <t>Karl</t>
  </si>
  <si>
    <t>treial</t>
  </si>
  <si>
    <t>Vana-Kalamaja 7-9</t>
  </si>
  <si>
    <t>Tubin</t>
  </si>
  <si>
    <t>Ahti</t>
  </si>
  <si>
    <t>Sütiste 39-64</t>
  </si>
  <si>
    <t>Lepiksoo</t>
  </si>
  <si>
    <t>Erki</t>
  </si>
  <si>
    <t>Taime 19 - 5</t>
  </si>
  <si>
    <t>Koort</t>
  </si>
  <si>
    <t>Andrus</t>
  </si>
  <si>
    <t>Kivimurru 11 - 10</t>
  </si>
  <si>
    <t>Ehala</t>
  </si>
  <si>
    <t>sekretäär</t>
  </si>
  <si>
    <t>Ost</t>
  </si>
  <si>
    <t>Ümera 60-45</t>
  </si>
  <si>
    <t>Ambros</t>
  </si>
  <si>
    <t>Maarja</t>
  </si>
  <si>
    <t>sekretär</t>
  </si>
  <si>
    <t>Müük</t>
  </si>
  <si>
    <t>Juulia</t>
  </si>
  <si>
    <t>Võru 2-122</t>
  </si>
  <si>
    <t>Raid</t>
  </si>
  <si>
    <t>Hilja</t>
  </si>
  <si>
    <t>Majandus</t>
  </si>
  <si>
    <t>Võidu 80</t>
  </si>
  <si>
    <t>Põld</t>
  </si>
  <si>
    <t>Evelin</t>
  </si>
  <si>
    <t>Ehitajate tee 74-32</t>
  </si>
  <si>
    <t>Paju</t>
  </si>
  <si>
    <t>Annika</t>
  </si>
  <si>
    <t>Sepa 2 - 3</t>
  </si>
  <si>
    <t>Mäesalu</t>
  </si>
  <si>
    <t>Valve</t>
  </si>
  <si>
    <t>Kärberi 14 - 2</t>
  </si>
  <si>
    <t>Loksa</t>
  </si>
  <si>
    <t>Kukk</t>
  </si>
  <si>
    <t>Faina</t>
  </si>
  <si>
    <t>Lasnamäe 50/10-23</t>
  </si>
  <si>
    <t>Põlva</t>
  </si>
  <si>
    <t>Kasemets</t>
  </si>
  <si>
    <t>Erika</t>
  </si>
  <si>
    <t>Nurga 4-98</t>
  </si>
  <si>
    <t>Kaal</t>
  </si>
  <si>
    <t>Jana</t>
  </si>
  <si>
    <t>Maleva 2b-11</t>
  </si>
  <si>
    <t>Härm</t>
  </si>
  <si>
    <t>Sõpruse 3 - 125</t>
  </si>
  <si>
    <t>Aigi</t>
  </si>
  <si>
    <t>Õismäe tee 105-44</t>
  </si>
  <si>
    <t>Laine</t>
  </si>
  <si>
    <t>Randla 13 - 619</t>
  </si>
  <si>
    <t>Pärnu</t>
  </si>
  <si>
    <t>Aigro</t>
  </si>
  <si>
    <t>Helen</t>
  </si>
  <si>
    <t>referent</t>
  </si>
  <si>
    <t>Finants</t>
  </si>
  <si>
    <t>Paasiku 28-3</t>
  </si>
  <si>
    <t>Katy</t>
  </si>
  <si>
    <t>raamatupidaja</t>
  </si>
  <si>
    <t>Pronksi 6a-1</t>
  </si>
  <si>
    <t>Kiili</t>
  </si>
  <si>
    <t>Sarapik</t>
  </si>
  <si>
    <t>Evi</t>
  </si>
  <si>
    <t>kilpkonn</t>
  </si>
  <si>
    <t>Roheline 3</t>
  </si>
  <si>
    <t>Laubre</t>
  </si>
  <si>
    <t>Jaan</t>
  </si>
  <si>
    <t>Ümera 24-5</t>
  </si>
  <si>
    <t>Valga</t>
  </si>
  <si>
    <t>Eesmaa</t>
  </si>
  <si>
    <t>Vilma</t>
  </si>
  <si>
    <t>Liivalaia 32-35</t>
  </si>
  <si>
    <t>Paide</t>
  </si>
  <si>
    <t>Burmeister</t>
  </si>
  <si>
    <t>Ene</t>
  </si>
  <si>
    <t>programmeerimine</t>
  </si>
  <si>
    <t>Kolde 88-79</t>
  </si>
  <si>
    <t>Astok</t>
  </si>
  <si>
    <t>Kristel</t>
  </si>
  <si>
    <t>madu</t>
  </si>
  <si>
    <t>müügijuht</t>
  </si>
  <si>
    <t>Tõrva</t>
  </si>
  <si>
    <t>Müller</t>
  </si>
  <si>
    <t>Tarmo</t>
  </si>
  <si>
    <t>Elmik</t>
  </si>
  <si>
    <t>korvpall</t>
  </si>
  <si>
    <t>Kaluri 2-12</t>
  </si>
  <si>
    <t>Bachmann</t>
  </si>
  <si>
    <t>meister</t>
  </si>
  <si>
    <t>Virbi 4-132</t>
  </si>
  <si>
    <t>Mets</t>
  </si>
  <si>
    <t>Arbi 2-155</t>
  </si>
  <si>
    <t>Tamsalu</t>
  </si>
  <si>
    <t>Marmor</t>
  </si>
  <si>
    <t>Aare</t>
  </si>
  <si>
    <t>Sõle 61-19</t>
  </si>
  <si>
    <t>Erikson</t>
  </si>
  <si>
    <t>Marko</t>
  </si>
  <si>
    <t>lukksepp</t>
  </si>
  <si>
    <t>Parts</t>
  </si>
  <si>
    <t>Eevald</t>
  </si>
  <si>
    <t>Müürsepp</t>
  </si>
  <si>
    <t>Akadeemia tee 62-75</t>
  </si>
  <si>
    <t>Jürimäe</t>
  </si>
  <si>
    <t>Kristjan</t>
  </si>
  <si>
    <t>Odra 4-1</t>
  </si>
  <si>
    <t>Heinlo</t>
  </si>
  <si>
    <t>Raudla 30a-20</t>
  </si>
  <si>
    <t>Ainsaar</t>
  </si>
  <si>
    <t>koristaja</t>
  </si>
  <si>
    <t>Toomsalu</t>
  </si>
  <si>
    <t>Telliskivi 52a-1</t>
  </si>
  <si>
    <t>Randla</t>
  </si>
  <si>
    <t>Aasa</t>
  </si>
  <si>
    <t>Rästa 7/3</t>
  </si>
  <si>
    <t>Bergmann</t>
  </si>
  <si>
    <t>Mirja</t>
  </si>
  <si>
    <t>kompekteerija</t>
  </si>
  <si>
    <t>Nisu 5-7</t>
  </si>
  <si>
    <t>Paldiski</t>
  </si>
  <si>
    <t>Airi</t>
  </si>
  <si>
    <t>Retke 22-43</t>
  </si>
  <si>
    <t>Arsenov</t>
  </si>
  <si>
    <t>jurist</t>
  </si>
  <si>
    <t>Lõime 6-4</t>
  </si>
  <si>
    <t>Ligi</t>
  </si>
  <si>
    <t>Vikerlase 13-216</t>
  </si>
  <si>
    <t>Lepp</t>
  </si>
  <si>
    <t>juhataja</t>
  </si>
  <si>
    <t>Salumets</t>
  </si>
  <si>
    <t>Erno</t>
  </si>
  <si>
    <t>Linnamäe tee 85-21</t>
  </si>
  <si>
    <t>Mikson</t>
  </si>
  <si>
    <t>Meister</t>
  </si>
  <si>
    <t>Anton</t>
  </si>
  <si>
    <t>golfimäng</t>
  </si>
  <si>
    <t>Võru 2-125</t>
  </si>
  <si>
    <t>Kivioja</t>
  </si>
  <si>
    <t>Aegviidu Piibe mnt 44-1</t>
  </si>
  <si>
    <t>Võru</t>
  </si>
  <si>
    <t>Kanter</t>
  </si>
  <si>
    <t>Hendrik</t>
  </si>
  <si>
    <t>Mahtra 36-50</t>
  </si>
  <si>
    <t>Mare</t>
  </si>
  <si>
    <t>dispetser</t>
  </si>
  <si>
    <t>Sepa 2-3</t>
  </si>
  <si>
    <t>Rakvere</t>
  </si>
  <si>
    <t>Arbu 5-24</t>
  </si>
  <si>
    <t>Rajamäe</t>
  </si>
  <si>
    <t>Koidu 10-9</t>
  </si>
  <si>
    <t>Oks</t>
  </si>
  <si>
    <t>Kristiina</t>
  </si>
  <si>
    <t>Elvi</t>
  </si>
  <si>
    <t>diiler</t>
  </si>
  <si>
    <t>Kärberi 13-8</t>
  </si>
  <si>
    <t>Raudsepp</t>
  </si>
  <si>
    <t>Pakase 47</t>
  </si>
  <si>
    <t>Okspuu</t>
  </si>
  <si>
    <t>Kivila 18-69</t>
  </si>
  <si>
    <t>Noormets</t>
  </si>
  <si>
    <t>Tartu mnt 24-1</t>
  </si>
  <si>
    <t>Mägi</t>
  </si>
  <si>
    <t>autojuht</t>
  </si>
  <si>
    <t>Õismäe tee 96-35</t>
  </si>
  <si>
    <t>Roosimägi</t>
  </si>
  <si>
    <t>Läänemere tee 17-216</t>
  </si>
  <si>
    <t>Pedak</t>
  </si>
  <si>
    <t>Liiva 7a-3</t>
  </si>
  <si>
    <t>Mahtra 25-105</t>
  </si>
  <si>
    <t>Nõmmik</t>
  </si>
  <si>
    <t>Ando</t>
  </si>
  <si>
    <t>Mustamäe tee 195-48</t>
  </si>
  <si>
    <t>Naaber</t>
  </si>
  <si>
    <t>Paul</t>
  </si>
  <si>
    <t>Pae 60-13</t>
  </si>
  <si>
    <t>Merilaid</t>
  </si>
  <si>
    <t>Läänemere 62-68</t>
  </si>
  <si>
    <t>Malva</t>
  </si>
  <si>
    <t>Kopli 65/2-5</t>
  </si>
  <si>
    <t>Küünemäe</t>
  </si>
  <si>
    <t>Boris</t>
  </si>
  <si>
    <t>Pärnu mnt 453A-19</t>
  </si>
  <si>
    <t>Kaasik</t>
  </si>
  <si>
    <t>Danilov</t>
  </si>
  <si>
    <t>Ahto</t>
  </si>
  <si>
    <t>Mustamäe tee 165-58</t>
  </si>
  <si>
    <t>Priit</t>
  </si>
  <si>
    <t>Kodulemmik</t>
  </si>
  <si>
    <t>Huviala</t>
  </si>
  <si>
    <t>Palk</t>
  </si>
  <si>
    <t>Amet</t>
  </si>
  <si>
    <t>Osakond</t>
  </si>
  <si>
    <t>Pereseis</t>
  </si>
  <si>
    <t>Aadress</t>
  </si>
  <si>
    <t>Linn</t>
  </si>
  <si>
    <t>Perenimi</t>
  </si>
  <si>
    <t>Eesnimi</t>
  </si>
  <si>
    <t>Isikukood</t>
  </si>
  <si>
    <t>maa</t>
  </si>
  <si>
    <t>g</t>
  </si>
  <si>
    <t>Kaljukits</t>
  </si>
  <si>
    <t>tuli</t>
  </si>
  <si>
    <t>f</t>
  </si>
  <si>
    <t>Ambur</t>
  </si>
  <si>
    <t>vesi</t>
  </si>
  <si>
    <t>e</t>
  </si>
  <si>
    <t>Skorpion</t>
  </si>
  <si>
    <t>õhk</t>
  </si>
  <si>
    <t>d</t>
  </si>
  <si>
    <t>Kaalud</t>
  </si>
  <si>
    <t>c</t>
  </si>
  <si>
    <t>Neitsi</t>
  </si>
  <si>
    <t>b</t>
  </si>
  <si>
    <t>Lõvi</t>
  </si>
  <si>
    <t>a</t>
  </si>
  <si>
    <t>Vähk</t>
  </si>
  <si>
    <t>`</t>
  </si>
  <si>
    <t>Kaksikud</t>
  </si>
  <si>
    <t>_</t>
  </si>
  <si>
    <t>Sõnn</t>
  </si>
  <si>
    <t>^</t>
  </si>
  <si>
    <t>Jäär</t>
  </si>
  <si>
    <t>i</t>
  </si>
  <si>
    <t>Kalad</t>
  </si>
  <si>
    <t>h</t>
  </si>
  <si>
    <t>Veevalaja</t>
  </si>
  <si>
    <t>Stiihiad</t>
  </si>
  <si>
    <t>Sümbol</t>
  </si>
  <si>
    <t>AlgusKuupäevad</t>
  </si>
  <si>
    <t>Tähtkujud</t>
  </si>
  <si>
    <t>Kuu</t>
  </si>
  <si>
    <t>Jaanuar</t>
  </si>
  <si>
    <t>Veebruar</t>
  </si>
  <si>
    <t>Märts</t>
  </si>
  <si>
    <t>Aprill</t>
  </si>
  <si>
    <t>Mai</t>
  </si>
  <si>
    <t>Juuni</t>
  </si>
  <si>
    <t>Juuli</t>
  </si>
  <si>
    <t>August</t>
  </si>
  <si>
    <t>September</t>
  </si>
  <si>
    <t>Oktoober</t>
  </si>
  <si>
    <t>November</t>
  </si>
  <si>
    <t>Detsember</t>
  </si>
  <si>
    <t>Talv</t>
  </si>
  <si>
    <t>Kevad</t>
  </si>
  <si>
    <t>Suvi</t>
  </si>
  <si>
    <t>Sügis</t>
  </si>
  <si>
    <t>Aastaaeg</t>
  </si>
  <si>
    <t>Sugu</t>
  </si>
  <si>
    <t>Sünnikuupäev</t>
  </si>
  <si>
    <t>Vanus</t>
  </si>
  <si>
    <r>
      <t xml:space="preserve"> 5.  Lisada veerud </t>
    </r>
    <r>
      <rPr>
        <b/>
        <sz val="12"/>
        <color rgb="FF000000"/>
        <rFont val="Calibri"/>
        <family val="2"/>
        <charset val="186"/>
        <scheme val="minor"/>
      </rPr>
      <t>Tähtkuju</t>
    </r>
    <r>
      <rPr>
        <sz val="12"/>
        <color rgb="FF000000"/>
        <rFont val="Calibri"/>
        <family val="2"/>
        <charset val="186"/>
        <scheme val="minor"/>
      </rPr>
      <t>,</t>
    </r>
    <r>
      <rPr>
        <b/>
        <sz val="12"/>
        <color rgb="FF000000"/>
        <rFont val="Calibri"/>
        <family val="2"/>
        <charset val="186"/>
        <scheme val="minor"/>
      </rPr>
      <t xml:space="preserve"> Sünnikuu </t>
    </r>
    <r>
      <rPr>
        <sz val="12"/>
        <color rgb="FF000000"/>
        <rFont val="Calibri"/>
        <family val="2"/>
        <charset val="186"/>
        <scheme val="minor"/>
      </rPr>
      <t>ja</t>
    </r>
    <r>
      <rPr>
        <b/>
        <sz val="12"/>
        <color rgb="FF000000"/>
        <rFont val="Calibri"/>
        <family val="2"/>
        <charset val="186"/>
        <scheme val="minor"/>
      </rPr>
      <t xml:space="preserve"> Aastaaeg</t>
    </r>
    <r>
      <rPr>
        <sz val="12"/>
        <color rgb="FF000000"/>
        <rFont val="Calibri"/>
        <family val="2"/>
        <charset val="186"/>
        <scheme val="minor"/>
      </rPr>
      <t>. Sünniaja järgi leida kõikide töötajate päikesemärgid (Sodiaagi tähtkuju, milles</t>
    </r>
  </si>
  <si>
    <t xml:space="preserve">      asus päike inimese sünnihetkel), sünnikuu nimetus (tekst) ja aastaaeg. </t>
  </si>
  <si>
    <r>
      <t xml:space="preserve">      Kasutada  otsingufunktsioone leidmaks sobivad väärtused tabelitest töölehel </t>
    </r>
    <r>
      <rPr>
        <b/>
        <sz val="12"/>
        <color rgb="FF000000"/>
        <rFont val="Calibri"/>
        <family val="2"/>
        <charset val="186"/>
        <scheme val="minor"/>
      </rPr>
      <t>Lisa</t>
    </r>
    <r>
      <rPr>
        <sz val="12"/>
        <color rgb="FF000000"/>
        <rFont val="Calibri"/>
        <family val="2"/>
        <charset val="186"/>
        <scheme val="minor"/>
      </rPr>
      <t xml:space="preserve">. </t>
    </r>
  </si>
  <si>
    <t>Tähtkuju</t>
  </si>
  <si>
    <t>Sünnikuu</t>
  </si>
  <si>
    <t>Sünnipäev see aasta</t>
  </si>
  <si>
    <t>mees</t>
  </si>
  <si>
    <t>Reasildid</t>
  </si>
  <si>
    <t>Üldkokkuvõte</t>
  </si>
  <si>
    <t>Veerusildid</t>
  </si>
  <si>
    <t>Hobi</t>
  </si>
  <si>
    <t>Loendus kogusummast Hobi</t>
  </si>
  <si>
    <t>ISIKUKOOD</t>
  </si>
  <si>
    <t>LOOM</t>
  </si>
  <si>
    <r>
      <t>Koostada risttabel hobide esinemissageduse analüüsimiseks osakondade ja linnade lõikes.</t>
    </r>
    <r>
      <rPr>
        <b/>
        <sz val="11"/>
        <color rgb="FFFF0000"/>
        <rFont val="Calibri"/>
        <family val="2"/>
        <charset val="186"/>
        <scheme val="minor"/>
      </rPr>
      <t xml:space="preserve"> TEGIN MITU ERINEVAT SEST EI SAANUD TÄPSELT ARU KAS PIDIN OMAVAHEL OSAKONNA JA LINNA KA SIDUMA</t>
    </r>
  </si>
  <si>
    <t>KODULOOM</t>
  </si>
  <si>
    <t>Kontroll</t>
  </si>
  <si>
    <t>Perekonnaseis</t>
  </si>
  <si>
    <t>Töötajate arv</t>
  </si>
  <si>
    <t>Column Labels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</si>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</sst>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36"/>
      <color theme="1"/>
      <name val="Calibri"/>
      <family val="2"/>
      <charset val="186"/>
      <scheme val="minor"/>
    </font>
    <font>
      <b/>
      <sz val="10"/>
      <name val="Arial"/>
      <family val="2"/>
    </font>
    <font>
      <sz val="11"/>
      <color theme="1"/>
      <name val="Symbol"/>
      <family val="1"/>
      <charset val="2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186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indexed="81"/>
      <name val="Tahoma"/>
      <family val="2"/>
      <charset val="204"/>
    </font>
    <font>
      <i/>
      <sz val="12"/>
      <color indexed="81"/>
      <name val="Tahoma"/>
      <family val="2"/>
      <charset val="204"/>
    </font>
    <font>
      <sz val="10"/>
      <name val="Arial"/>
      <family val="2"/>
    </font>
    <font>
      <sz val="11"/>
      <color theme="1"/>
      <name val="Wingdings"/>
      <charset val="2"/>
    </font>
    <font>
      <sz val="12"/>
      <color rgb="FF000000"/>
      <name val="Calibri"/>
      <family val="2"/>
      <charset val="186"/>
      <scheme val="minor"/>
    </font>
    <font>
      <b/>
      <sz val="12"/>
      <color rgb="FF000000"/>
      <name val="Calibri"/>
      <family val="2"/>
      <charset val="186"/>
      <scheme val="minor"/>
    </font>
    <font>
      <sz val="10"/>
      <color theme="1"/>
      <name val="Arial Unicode MS"/>
    </font>
    <font>
      <sz val="8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3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 indent="1"/>
    </xf>
    <xf numFmtId="0" fontId="0" fillId="0" borderId="3" xfId="0" applyFont="1" applyFill="1" applyBorder="1" applyAlignment="1">
      <alignment horizontal="left" vertical="center" wrapText="1" indent="1"/>
    </xf>
    <xf numFmtId="0" fontId="7" fillId="0" borderId="0" xfId="0" applyFont="1" applyFill="1" applyBorder="1"/>
    <xf numFmtId="0" fontId="4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 wrapText="1" indent="1"/>
    </xf>
    <xf numFmtId="0" fontId="0" fillId="0" borderId="7" xfId="0" applyFont="1" applyFill="1" applyBorder="1" applyAlignment="1">
      <alignment horizontal="left" vertical="center" wrapText="1" indent="1"/>
    </xf>
    <xf numFmtId="0" fontId="0" fillId="0" borderId="7" xfId="0" applyFill="1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 indent="1"/>
    </xf>
    <xf numFmtId="0" fontId="1" fillId="0" borderId="13" xfId="0" applyFont="1" applyBorder="1" applyAlignment="1">
      <alignment horizontal="left" vertical="center" wrapText="1" indent="1"/>
    </xf>
    <xf numFmtId="0" fontId="1" fillId="0" borderId="14" xfId="0" applyFont="1" applyBorder="1" applyAlignment="1">
      <alignment horizontal="left" vertical="center" wrapText="1" indent="1"/>
    </xf>
    <xf numFmtId="0" fontId="2" fillId="0" borderId="14" xfId="0" applyFont="1" applyBorder="1" applyAlignment="1">
      <alignment horizontal="left" vertical="center" wrapText="1" indent="1"/>
    </xf>
    <xf numFmtId="0" fontId="1" fillId="0" borderId="15" xfId="0" applyFont="1" applyBorder="1" applyAlignment="1">
      <alignment horizontal="left" vertical="center" wrapText="1" indent="1"/>
    </xf>
    <xf numFmtId="3" fontId="16" fillId="0" borderId="16" xfId="0" applyNumberFormat="1" applyFont="1" applyBorder="1" applyAlignment="1">
      <alignment horizontal="right"/>
    </xf>
    <xf numFmtId="1" fontId="16" fillId="0" borderId="16" xfId="0" applyNumberFormat="1" applyFont="1" applyBorder="1" applyAlignment="1">
      <alignment horizontal="left"/>
    </xf>
    <xf numFmtId="1" fontId="16" fillId="0" borderId="16" xfId="0" applyNumberFormat="1" applyFont="1" applyBorder="1" applyAlignment="1">
      <alignment horizontal="center"/>
    </xf>
    <xf numFmtId="0" fontId="16" fillId="0" borderId="16" xfId="0" applyFont="1" applyBorder="1"/>
    <xf numFmtId="0" fontId="16" fillId="0" borderId="16" xfId="0" applyFont="1" applyBorder="1" applyAlignment="1">
      <alignment horizontal="center"/>
    </xf>
    <xf numFmtId="0" fontId="16" fillId="0" borderId="16" xfId="0" applyFont="1" applyBorder="1" applyAlignment="1">
      <alignment horizontal="left"/>
    </xf>
    <xf numFmtId="3" fontId="16" fillId="0" borderId="16" xfId="0" applyNumberFormat="1" applyFont="1" applyFill="1" applyBorder="1" applyAlignment="1">
      <alignment horizontal="right"/>
    </xf>
    <xf numFmtId="3" fontId="16" fillId="0" borderId="17" xfId="0" applyNumberFormat="1" applyFont="1" applyBorder="1" applyAlignment="1">
      <alignment horizontal="right"/>
    </xf>
    <xf numFmtId="0" fontId="16" fillId="0" borderId="18" xfId="0" applyFont="1" applyBorder="1"/>
    <xf numFmtId="3" fontId="5" fillId="2" borderId="16" xfId="0" applyNumberFormat="1" applyFont="1" applyFill="1" applyBorder="1" applyAlignment="1">
      <alignment horizontal="right"/>
    </xf>
    <xf numFmtId="0" fontId="5" fillId="2" borderId="16" xfId="0" applyFont="1" applyFill="1" applyBorder="1" applyAlignment="1">
      <alignment horizontal="left"/>
    </xf>
    <xf numFmtId="0" fontId="5" fillId="2" borderId="16" xfId="0" applyFont="1" applyFill="1" applyBorder="1" applyAlignment="1">
      <alignment horizontal="center"/>
    </xf>
    <xf numFmtId="0" fontId="5" fillId="2" borderId="16" xfId="0" applyFont="1" applyFill="1" applyBorder="1"/>
    <xf numFmtId="14" fontId="0" fillId="0" borderId="19" xfId="0" applyNumberFormat="1" applyFont="1" applyBorder="1" applyAlignment="1">
      <alignment wrapText="1"/>
    </xf>
    <xf numFmtId="0" fontId="17" fillId="0" borderId="19" xfId="0" applyFont="1" applyBorder="1" applyAlignment="1">
      <alignment wrapText="1"/>
    </xf>
    <xf numFmtId="14" fontId="0" fillId="0" borderId="19" xfId="0" applyNumberFormat="1" applyBorder="1" applyAlignment="1">
      <alignment wrapText="1"/>
    </xf>
    <xf numFmtId="0" fontId="0" fillId="0" borderId="19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0" fillId="0" borderId="16" xfId="0" applyFont="1" applyBorder="1" applyAlignment="1">
      <alignment wrapText="1"/>
    </xf>
    <xf numFmtId="14" fontId="0" fillId="0" borderId="16" xfId="0" applyNumberFormat="1" applyBorder="1" applyAlignment="1">
      <alignment wrapText="1"/>
    </xf>
    <xf numFmtId="0" fontId="18" fillId="0" borderId="0" xfId="0" applyFont="1"/>
    <xf numFmtId="3" fontId="5" fillId="2" borderId="17" xfId="0" applyNumberFormat="1" applyFont="1" applyFill="1" applyBorder="1" applyAlignment="1">
      <alignment horizontal="right"/>
    </xf>
    <xf numFmtId="14" fontId="0" fillId="0" borderId="0" xfId="0" applyNumberFormat="1"/>
    <xf numFmtId="0" fontId="1" fillId="0" borderId="0" xfId="0" applyFont="1" applyFill="1" applyBorder="1" applyAlignment="1">
      <alignment wrapText="1"/>
    </xf>
    <xf numFmtId="14" fontId="20" fillId="0" borderId="0" xfId="0" quotePrefix="1" applyNumberFormat="1" applyFont="1" applyAlignment="1">
      <alignment vertical="center"/>
    </xf>
    <xf numFmtId="3" fontId="5" fillId="2" borderId="0" xfId="0" applyNumberFormat="1" applyFont="1" applyFill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wrapText="1"/>
    </xf>
    <xf numFmtId="14" fontId="0" fillId="0" borderId="0" xfId="0" applyNumberFormat="1" applyFont="1" applyBorder="1" applyAlignment="1">
      <alignment wrapText="1"/>
    </xf>
    <xf numFmtId="0" fontId="0" fillId="0" borderId="0" xfId="0" applyFont="1" applyBorder="1" applyAlignment="1">
      <alignment wrapText="1"/>
    </xf>
    <xf numFmtId="14" fontId="0" fillId="0" borderId="0" xfId="0" applyNumberFormat="1" applyBorder="1" applyAlignment="1">
      <alignment wrapText="1"/>
    </xf>
    <xf numFmtId="0" fontId="20" fillId="0" borderId="0" xfId="0" applyFont="1" applyBorder="1" applyAlignment="1">
      <alignment vertical="center"/>
    </xf>
    <xf numFmtId="0" fontId="17" fillId="0" borderId="0" xfId="0" applyFont="1" applyBorder="1" applyAlignment="1">
      <alignment wrapText="1"/>
    </xf>
    <xf numFmtId="0" fontId="21" fillId="0" borderId="3" xfId="0" applyFont="1" applyBorder="1" applyAlignment="1">
      <alignment horizontal="left" vertical="center" wrapText="1" indent="1"/>
    </xf>
    <xf numFmtId="0" fontId="21" fillId="0" borderId="9" xfId="0" applyFont="1" applyBorder="1" applyAlignment="1">
      <alignment horizontal="left" vertical="center" wrapText="1" indent="1"/>
    </xf>
    <xf numFmtId="0" fontId="21" fillId="0" borderId="1" xfId="0" applyFont="1" applyBorder="1" applyAlignment="1">
      <alignment vertical="center"/>
    </xf>
    <xf numFmtId="0" fontId="0" fillId="0" borderId="16" xfId="0" pivotButton="1" applyBorder="1"/>
    <xf numFmtId="0" fontId="0" fillId="0" borderId="16" xfId="0" applyBorder="1"/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0" xfId="0" applyAlignment="1">
      <alignment horizontal="center"/>
    </xf>
    <xf numFmtId="49" fontId="0" fillId="0" borderId="0" xfId="0" applyNumberFormat="1" applyFill="1" applyBorder="1"/>
    <xf numFmtId="0" fontId="0" fillId="0" borderId="0" xfId="0" applyFill="1" applyBorder="1"/>
    <xf numFmtId="49" fontId="16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6" xfId="0" applyNumberFormat="1" applyBorder="1"/>
    <xf numFmtId="49" fontId="16" fillId="0" borderId="0" xfId="0" applyNumberFormat="1" applyFont="1" applyFill="1" applyBorder="1" applyAlignment="1">
      <alignment horizontal="left"/>
    </xf>
    <xf numFmtId="0" fontId="16" fillId="0" borderId="22" xfId="0" applyFont="1" applyBorder="1"/>
    <xf numFmtId="0" fontId="16" fillId="0" borderId="0" xfId="0" applyFont="1" applyBorder="1"/>
    <xf numFmtId="0" fontId="1" fillId="0" borderId="0" xfId="0" applyFont="1"/>
    <xf numFmtId="0" fontId="3" fillId="0" borderId="2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 indent="1"/>
    </xf>
    <xf numFmtId="0" fontId="0" fillId="0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[excel-Tammeorg.xlsx]risttabel!PivotTable-liigendtabel2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risttabel!$F$3:$F$4</c:f>
              <c:strCache>
                <c:ptCount val="1"/>
                <c:pt idx="0">
                  <c:v>golfimäng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risttabel!$E$5:$E$36</c:f>
              <c:strCache>
                <c:ptCount val="31"/>
                <c:pt idx="0">
                  <c:v>Haapsalu</c:v>
                </c:pt>
                <c:pt idx="1">
                  <c:v>Jõgeva</c:v>
                </c:pt>
                <c:pt idx="2">
                  <c:v>Jõhvi</c:v>
                </c:pt>
                <c:pt idx="3">
                  <c:v>Kadrina</c:v>
                </c:pt>
                <c:pt idx="4">
                  <c:v>Kallaste</c:v>
                </c:pt>
                <c:pt idx="5">
                  <c:v>Keila</c:v>
                </c:pt>
                <c:pt idx="6">
                  <c:v>Kiili</c:v>
                </c:pt>
                <c:pt idx="7">
                  <c:v>Kohtla-Järve</c:v>
                </c:pt>
                <c:pt idx="8">
                  <c:v>Kunda</c:v>
                </c:pt>
                <c:pt idx="9">
                  <c:v>Kuressaare</c:v>
                </c:pt>
                <c:pt idx="10">
                  <c:v>Loksa</c:v>
                </c:pt>
                <c:pt idx="11">
                  <c:v>Narva</c:v>
                </c:pt>
                <c:pt idx="12">
                  <c:v>Paide</c:v>
                </c:pt>
                <c:pt idx="13">
                  <c:v>Paldiski</c:v>
                </c:pt>
                <c:pt idx="14">
                  <c:v>Põlva</c:v>
                </c:pt>
                <c:pt idx="15">
                  <c:v>Pärnu</c:v>
                </c:pt>
                <c:pt idx="16">
                  <c:v>Rakvere</c:v>
                </c:pt>
                <c:pt idx="17">
                  <c:v>Rapla</c:v>
                </c:pt>
                <c:pt idx="18">
                  <c:v>Saku</c:v>
                </c:pt>
                <c:pt idx="19">
                  <c:v>Saue</c:v>
                </c:pt>
                <c:pt idx="20">
                  <c:v>Sindi</c:v>
                </c:pt>
                <c:pt idx="21">
                  <c:v>Tallinn</c:v>
                </c:pt>
                <c:pt idx="22">
                  <c:v>Tamsalu</c:v>
                </c:pt>
                <c:pt idx="23">
                  <c:v>Tapa</c:v>
                </c:pt>
                <c:pt idx="24">
                  <c:v>Tartu</c:v>
                </c:pt>
                <c:pt idx="25">
                  <c:v>Tõrva</c:v>
                </c:pt>
                <c:pt idx="26">
                  <c:v>Türi</c:v>
                </c:pt>
                <c:pt idx="27">
                  <c:v>Valga</c:v>
                </c:pt>
                <c:pt idx="28">
                  <c:v>Viljandi</c:v>
                </c:pt>
                <c:pt idx="29">
                  <c:v>Võru</c:v>
                </c:pt>
                <c:pt idx="30">
                  <c:v>Vändra</c:v>
                </c:pt>
              </c:strCache>
            </c:strRef>
          </c:cat>
          <c:val>
            <c:numRef>
              <c:f>risttabel!$F$5:$F$36</c:f>
              <c:numCache>
                <c:formatCode>General</c:formatCode>
                <c:ptCount val="31"/>
                <c:pt idx="6">
                  <c:v>1</c:v>
                </c:pt>
                <c:pt idx="21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23-492A-9CBC-BBB9769091B2}"/>
            </c:ext>
          </c:extLst>
        </c:ser>
        <c:ser>
          <c:idx val="1"/>
          <c:order val="1"/>
          <c:tx>
            <c:strRef>
              <c:f>risttabel!$G$3:$G$4</c:f>
              <c:strCache>
                <c:ptCount val="1"/>
                <c:pt idx="0">
                  <c:v>jalgpall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risttabel!$E$5:$E$36</c:f>
              <c:strCache>
                <c:ptCount val="31"/>
                <c:pt idx="0">
                  <c:v>Haapsalu</c:v>
                </c:pt>
                <c:pt idx="1">
                  <c:v>Jõgeva</c:v>
                </c:pt>
                <c:pt idx="2">
                  <c:v>Jõhvi</c:v>
                </c:pt>
                <c:pt idx="3">
                  <c:v>Kadrina</c:v>
                </c:pt>
                <c:pt idx="4">
                  <c:v>Kallaste</c:v>
                </c:pt>
                <c:pt idx="5">
                  <c:v>Keila</c:v>
                </c:pt>
                <c:pt idx="6">
                  <c:v>Kiili</c:v>
                </c:pt>
                <c:pt idx="7">
                  <c:v>Kohtla-Järve</c:v>
                </c:pt>
                <c:pt idx="8">
                  <c:v>Kunda</c:v>
                </c:pt>
                <c:pt idx="9">
                  <c:v>Kuressaare</c:v>
                </c:pt>
                <c:pt idx="10">
                  <c:v>Loksa</c:v>
                </c:pt>
                <c:pt idx="11">
                  <c:v>Narva</c:v>
                </c:pt>
                <c:pt idx="12">
                  <c:v>Paide</c:v>
                </c:pt>
                <c:pt idx="13">
                  <c:v>Paldiski</c:v>
                </c:pt>
                <c:pt idx="14">
                  <c:v>Põlva</c:v>
                </c:pt>
                <c:pt idx="15">
                  <c:v>Pärnu</c:v>
                </c:pt>
                <c:pt idx="16">
                  <c:v>Rakvere</c:v>
                </c:pt>
                <c:pt idx="17">
                  <c:v>Rapla</c:v>
                </c:pt>
                <c:pt idx="18">
                  <c:v>Saku</c:v>
                </c:pt>
                <c:pt idx="19">
                  <c:v>Saue</c:v>
                </c:pt>
                <c:pt idx="20">
                  <c:v>Sindi</c:v>
                </c:pt>
                <c:pt idx="21">
                  <c:v>Tallinn</c:v>
                </c:pt>
                <c:pt idx="22">
                  <c:v>Tamsalu</c:v>
                </c:pt>
                <c:pt idx="23">
                  <c:v>Tapa</c:v>
                </c:pt>
                <c:pt idx="24">
                  <c:v>Tartu</c:v>
                </c:pt>
                <c:pt idx="25">
                  <c:v>Tõrva</c:v>
                </c:pt>
                <c:pt idx="26">
                  <c:v>Türi</c:v>
                </c:pt>
                <c:pt idx="27">
                  <c:v>Valga</c:v>
                </c:pt>
                <c:pt idx="28">
                  <c:v>Viljandi</c:v>
                </c:pt>
                <c:pt idx="29">
                  <c:v>Võru</c:v>
                </c:pt>
                <c:pt idx="30">
                  <c:v>Vändra</c:v>
                </c:pt>
              </c:strCache>
            </c:strRef>
          </c:cat>
          <c:val>
            <c:numRef>
              <c:f>risttabel!$G$5:$G$36</c:f>
              <c:numCache>
                <c:formatCode>General</c:formatCode>
                <c:ptCount val="31"/>
                <c:pt idx="11">
                  <c:v>1</c:v>
                </c:pt>
                <c:pt idx="21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23-492A-9CBC-BBB9769091B2}"/>
            </c:ext>
          </c:extLst>
        </c:ser>
        <c:ser>
          <c:idx val="2"/>
          <c:order val="2"/>
          <c:tx>
            <c:strRef>
              <c:f>risttabel!$H$3:$H$4</c:f>
              <c:strCache>
                <c:ptCount val="1"/>
                <c:pt idx="0">
                  <c:v>jalgrattasport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risttabel!$E$5:$E$36</c:f>
              <c:strCache>
                <c:ptCount val="31"/>
                <c:pt idx="0">
                  <c:v>Haapsalu</c:v>
                </c:pt>
                <c:pt idx="1">
                  <c:v>Jõgeva</c:v>
                </c:pt>
                <c:pt idx="2">
                  <c:v>Jõhvi</c:v>
                </c:pt>
                <c:pt idx="3">
                  <c:v>Kadrina</c:v>
                </c:pt>
                <c:pt idx="4">
                  <c:v>Kallaste</c:v>
                </c:pt>
                <c:pt idx="5">
                  <c:v>Keila</c:v>
                </c:pt>
                <c:pt idx="6">
                  <c:v>Kiili</c:v>
                </c:pt>
                <c:pt idx="7">
                  <c:v>Kohtla-Järve</c:v>
                </c:pt>
                <c:pt idx="8">
                  <c:v>Kunda</c:v>
                </c:pt>
                <c:pt idx="9">
                  <c:v>Kuressaare</c:v>
                </c:pt>
                <c:pt idx="10">
                  <c:v>Loksa</c:v>
                </c:pt>
                <c:pt idx="11">
                  <c:v>Narva</c:v>
                </c:pt>
                <c:pt idx="12">
                  <c:v>Paide</c:v>
                </c:pt>
                <c:pt idx="13">
                  <c:v>Paldiski</c:v>
                </c:pt>
                <c:pt idx="14">
                  <c:v>Põlva</c:v>
                </c:pt>
                <c:pt idx="15">
                  <c:v>Pärnu</c:v>
                </c:pt>
                <c:pt idx="16">
                  <c:v>Rakvere</c:v>
                </c:pt>
                <c:pt idx="17">
                  <c:v>Rapla</c:v>
                </c:pt>
                <c:pt idx="18">
                  <c:v>Saku</c:v>
                </c:pt>
                <c:pt idx="19">
                  <c:v>Saue</c:v>
                </c:pt>
                <c:pt idx="20">
                  <c:v>Sindi</c:v>
                </c:pt>
                <c:pt idx="21">
                  <c:v>Tallinn</c:v>
                </c:pt>
                <c:pt idx="22">
                  <c:v>Tamsalu</c:v>
                </c:pt>
                <c:pt idx="23">
                  <c:v>Tapa</c:v>
                </c:pt>
                <c:pt idx="24">
                  <c:v>Tartu</c:v>
                </c:pt>
                <c:pt idx="25">
                  <c:v>Tõrva</c:v>
                </c:pt>
                <c:pt idx="26">
                  <c:v>Türi</c:v>
                </c:pt>
                <c:pt idx="27">
                  <c:v>Valga</c:v>
                </c:pt>
                <c:pt idx="28">
                  <c:v>Viljandi</c:v>
                </c:pt>
                <c:pt idx="29">
                  <c:v>Võru</c:v>
                </c:pt>
                <c:pt idx="30">
                  <c:v>Vändra</c:v>
                </c:pt>
              </c:strCache>
            </c:strRef>
          </c:cat>
          <c:val>
            <c:numRef>
              <c:f>risttabel!$H$5:$H$36</c:f>
              <c:numCache>
                <c:formatCode>General</c:formatCode>
                <c:ptCount val="31"/>
                <c:pt idx="0">
                  <c:v>1</c:v>
                </c:pt>
                <c:pt idx="3">
                  <c:v>1</c:v>
                </c:pt>
                <c:pt idx="7">
                  <c:v>1</c:v>
                </c:pt>
                <c:pt idx="12">
                  <c:v>1</c:v>
                </c:pt>
                <c:pt idx="18">
                  <c:v>1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23-492A-9CBC-BBB9769091B2}"/>
            </c:ext>
          </c:extLst>
        </c:ser>
        <c:ser>
          <c:idx val="3"/>
          <c:order val="3"/>
          <c:tx>
            <c:strRef>
              <c:f>risttabel!$I$3:$I$4</c:f>
              <c:strCache>
                <c:ptCount val="1"/>
                <c:pt idx="0">
                  <c:v>kalapüük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risttabel!$E$5:$E$36</c:f>
              <c:strCache>
                <c:ptCount val="31"/>
                <c:pt idx="0">
                  <c:v>Haapsalu</c:v>
                </c:pt>
                <c:pt idx="1">
                  <c:v>Jõgeva</c:v>
                </c:pt>
                <c:pt idx="2">
                  <c:v>Jõhvi</c:v>
                </c:pt>
                <c:pt idx="3">
                  <c:v>Kadrina</c:v>
                </c:pt>
                <c:pt idx="4">
                  <c:v>Kallaste</c:v>
                </c:pt>
                <c:pt idx="5">
                  <c:v>Keila</c:v>
                </c:pt>
                <c:pt idx="6">
                  <c:v>Kiili</c:v>
                </c:pt>
                <c:pt idx="7">
                  <c:v>Kohtla-Järve</c:v>
                </c:pt>
                <c:pt idx="8">
                  <c:v>Kunda</c:v>
                </c:pt>
                <c:pt idx="9">
                  <c:v>Kuressaare</c:v>
                </c:pt>
                <c:pt idx="10">
                  <c:v>Loksa</c:v>
                </c:pt>
                <c:pt idx="11">
                  <c:v>Narva</c:v>
                </c:pt>
                <c:pt idx="12">
                  <c:v>Paide</c:v>
                </c:pt>
                <c:pt idx="13">
                  <c:v>Paldiski</c:v>
                </c:pt>
                <c:pt idx="14">
                  <c:v>Põlva</c:v>
                </c:pt>
                <c:pt idx="15">
                  <c:v>Pärnu</c:v>
                </c:pt>
                <c:pt idx="16">
                  <c:v>Rakvere</c:v>
                </c:pt>
                <c:pt idx="17">
                  <c:v>Rapla</c:v>
                </c:pt>
                <c:pt idx="18">
                  <c:v>Saku</c:v>
                </c:pt>
                <c:pt idx="19">
                  <c:v>Saue</c:v>
                </c:pt>
                <c:pt idx="20">
                  <c:v>Sindi</c:v>
                </c:pt>
                <c:pt idx="21">
                  <c:v>Tallinn</c:v>
                </c:pt>
                <c:pt idx="22">
                  <c:v>Tamsalu</c:v>
                </c:pt>
                <c:pt idx="23">
                  <c:v>Tapa</c:v>
                </c:pt>
                <c:pt idx="24">
                  <c:v>Tartu</c:v>
                </c:pt>
                <c:pt idx="25">
                  <c:v>Tõrva</c:v>
                </c:pt>
                <c:pt idx="26">
                  <c:v>Türi</c:v>
                </c:pt>
                <c:pt idx="27">
                  <c:v>Valga</c:v>
                </c:pt>
                <c:pt idx="28">
                  <c:v>Viljandi</c:v>
                </c:pt>
                <c:pt idx="29">
                  <c:v>Võru</c:v>
                </c:pt>
                <c:pt idx="30">
                  <c:v>Vändra</c:v>
                </c:pt>
              </c:strCache>
            </c:strRef>
          </c:cat>
          <c:val>
            <c:numRef>
              <c:f>risttabel!$I$5:$I$36</c:f>
              <c:numCache>
                <c:formatCode>General</c:formatCode>
                <c:ptCount val="31"/>
                <c:pt idx="1">
                  <c:v>1</c:v>
                </c:pt>
                <c:pt idx="7">
                  <c:v>1</c:v>
                </c:pt>
                <c:pt idx="15">
                  <c:v>1</c:v>
                </c:pt>
                <c:pt idx="16">
                  <c:v>3</c:v>
                </c:pt>
                <c:pt idx="18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23-492A-9CBC-BBB9769091B2}"/>
            </c:ext>
          </c:extLst>
        </c:ser>
        <c:ser>
          <c:idx val="4"/>
          <c:order val="4"/>
          <c:tx>
            <c:strRef>
              <c:f>risttabel!$J$3:$J$4</c:f>
              <c:strCache>
                <c:ptCount val="1"/>
                <c:pt idx="0">
                  <c:v>karate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risttabel!$E$5:$E$36</c:f>
              <c:strCache>
                <c:ptCount val="31"/>
                <c:pt idx="0">
                  <c:v>Haapsalu</c:v>
                </c:pt>
                <c:pt idx="1">
                  <c:v>Jõgeva</c:v>
                </c:pt>
                <c:pt idx="2">
                  <c:v>Jõhvi</c:v>
                </c:pt>
                <c:pt idx="3">
                  <c:v>Kadrina</c:v>
                </c:pt>
                <c:pt idx="4">
                  <c:v>Kallaste</c:v>
                </c:pt>
                <c:pt idx="5">
                  <c:v>Keila</c:v>
                </c:pt>
                <c:pt idx="6">
                  <c:v>Kiili</c:v>
                </c:pt>
                <c:pt idx="7">
                  <c:v>Kohtla-Järve</c:v>
                </c:pt>
                <c:pt idx="8">
                  <c:v>Kunda</c:v>
                </c:pt>
                <c:pt idx="9">
                  <c:v>Kuressaare</c:v>
                </c:pt>
                <c:pt idx="10">
                  <c:v>Loksa</c:v>
                </c:pt>
                <c:pt idx="11">
                  <c:v>Narva</c:v>
                </c:pt>
                <c:pt idx="12">
                  <c:v>Paide</c:v>
                </c:pt>
                <c:pt idx="13">
                  <c:v>Paldiski</c:v>
                </c:pt>
                <c:pt idx="14">
                  <c:v>Põlva</c:v>
                </c:pt>
                <c:pt idx="15">
                  <c:v>Pärnu</c:v>
                </c:pt>
                <c:pt idx="16">
                  <c:v>Rakvere</c:v>
                </c:pt>
                <c:pt idx="17">
                  <c:v>Rapla</c:v>
                </c:pt>
                <c:pt idx="18">
                  <c:v>Saku</c:v>
                </c:pt>
                <c:pt idx="19">
                  <c:v>Saue</c:v>
                </c:pt>
                <c:pt idx="20">
                  <c:v>Sindi</c:v>
                </c:pt>
                <c:pt idx="21">
                  <c:v>Tallinn</c:v>
                </c:pt>
                <c:pt idx="22">
                  <c:v>Tamsalu</c:v>
                </c:pt>
                <c:pt idx="23">
                  <c:v>Tapa</c:v>
                </c:pt>
                <c:pt idx="24">
                  <c:v>Tartu</c:v>
                </c:pt>
                <c:pt idx="25">
                  <c:v>Tõrva</c:v>
                </c:pt>
                <c:pt idx="26">
                  <c:v>Türi</c:v>
                </c:pt>
                <c:pt idx="27">
                  <c:v>Valga</c:v>
                </c:pt>
                <c:pt idx="28">
                  <c:v>Viljandi</c:v>
                </c:pt>
                <c:pt idx="29">
                  <c:v>Võru</c:v>
                </c:pt>
                <c:pt idx="30">
                  <c:v>Vändra</c:v>
                </c:pt>
              </c:strCache>
            </c:strRef>
          </c:cat>
          <c:val>
            <c:numRef>
              <c:f>risttabel!$J$5:$J$36</c:f>
              <c:numCache>
                <c:formatCode>General</c:formatCode>
                <c:ptCount val="31"/>
                <c:pt idx="4">
                  <c:v>1</c:v>
                </c:pt>
                <c:pt idx="13">
                  <c:v>1</c:v>
                </c:pt>
                <c:pt idx="19">
                  <c:v>1</c:v>
                </c:pt>
                <c:pt idx="24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23-492A-9CBC-BBB9769091B2}"/>
            </c:ext>
          </c:extLst>
        </c:ser>
        <c:ser>
          <c:idx val="5"/>
          <c:order val="5"/>
          <c:tx>
            <c:strRef>
              <c:f>risttabel!$K$3:$K$4</c:f>
              <c:strCache>
                <c:ptCount val="1"/>
                <c:pt idx="0">
                  <c:v>kergejõustik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risttabel!$E$5:$E$36</c:f>
              <c:strCache>
                <c:ptCount val="31"/>
                <c:pt idx="0">
                  <c:v>Haapsalu</c:v>
                </c:pt>
                <c:pt idx="1">
                  <c:v>Jõgeva</c:v>
                </c:pt>
                <c:pt idx="2">
                  <c:v>Jõhvi</c:v>
                </c:pt>
                <c:pt idx="3">
                  <c:v>Kadrina</c:v>
                </c:pt>
                <c:pt idx="4">
                  <c:v>Kallaste</c:v>
                </c:pt>
                <c:pt idx="5">
                  <c:v>Keila</c:v>
                </c:pt>
                <c:pt idx="6">
                  <c:v>Kiili</c:v>
                </c:pt>
                <c:pt idx="7">
                  <c:v>Kohtla-Järve</c:v>
                </c:pt>
                <c:pt idx="8">
                  <c:v>Kunda</c:v>
                </c:pt>
                <c:pt idx="9">
                  <c:v>Kuressaare</c:v>
                </c:pt>
                <c:pt idx="10">
                  <c:v>Loksa</c:v>
                </c:pt>
                <c:pt idx="11">
                  <c:v>Narva</c:v>
                </c:pt>
                <c:pt idx="12">
                  <c:v>Paide</c:v>
                </c:pt>
                <c:pt idx="13">
                  <c:v>Paldiski</c:v>
                </c:pt>
                <c:pt idx="14">
                  <c:v>Põlva</c:v>
                </c:pt>
                <c:pt idx="15">
                  <c:v>Pärnu</c:v>
                </c:pt>
                <c:pt idx="16">
                  <c:v>Rakvere</c:v>
                </c:pt>
                <c:pt idx="17">
                  <c:v>Rapla</c:v>
                </c:pt>
                <c:pt idx="18">
                  <c:v>Saku</c:v>
                </c:pt>
                <c:pt idx="19">
                  <c:v>Saue</c:v>
                </c:pt>
                <c:pt idx="20">
                  <c:v>Sindi</c:v>
                </c:pt>
                <c:pt idx="21">
                  <c:v>Tallinn</c:v>
                </c:pt>
                <c:pt idx="22">
                  <c:v>Tamsalu</c:v>
                </c:pt>
                <c:pt idx="23">
                  <c:v>Tapa</c:v>
                </c:pt>
                <c:pt idx="24">
                  <c:v>Tartu</c:v>
                </c:pt>
                <c:pt idx="25">
                  <c:v>Tõrva</c:v>
                </c:pt>
                <c:pt idx="26">
                  <c:v>Türi</c:v>
                </c:pt>
                <c:pt idx="27">
                  <c:v>Valga</c:v>
                </c:pt>
                <c:pt idx="28">
                  <c:v>Viljandi</c:v>
                </c:pt>
                <c:pt idx="29">
                  <c:v>Võru</c:v>
                </c:pt>
                <c:pt idx="30">
                  <c:v>Vändra</c:v>
                </c:pt>
              </c:strCache>
            </c:strRef>
          </c:cat>
          <c:val>
            <c:numRef>
              <c:f>risttabel!$K$5:$K$36</c:f>
              <c:numCache>
                <c:formatCode>General</c:formatCode>
                <c:ptCount val="31"/>
                <c:pt idx="8">
                  <c:v>1</c:v>
                </c:pt>
                <c:pt idx="9">
                  <c:v>1</c:v>
                </c:pt>
                <c:pt idx="21">
                  <c:v>2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23-492A-9CBC-BBB9769091B2}"/>
            </c:ext>
          </c:extLst>
        </c:ser>
        <c:ser>
          <c:idx val="6"/>
          <c:order val="6"/>
          <c:tx>
            <c:strRef>
              <c:f>risttabel!$L$3:$L$4</c:f>
              <c:strCache>
                <c:ptCount val="1"/>
                <c:pt idx="0">
                  <c:v>korvpall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risttabel!$E$5:$E$36</c:f>
              <c:strCache>
                <c:ptCount val="31"/>
                <c:pt idx="0">
                  <c:v>Haapsalu</c:v>
                </c:pt>
                <c:pt idx="1">
                  <c:v>Jõgeva</c:v>
                </c:pt>
                <c:pt idx="2">
                  <c:v>Jõhvi</c:v>
                </c:pt>
                <c:pt idx="3">
                  <c:v>Kadrina</c:v>
                </c:pt>
                <c:pt idx="4">
                  <c:v>Kallaste</c:v>
                </c:pt>
                <c:pt idx="5">
                  <c:v>Keila</c:v>
                </c:pt>
                <c:pt idx="6">
                  <c:v>Kiili</c:v>
                </c:pt>
                <c:pt idx="7">
                  <c:v>Kohtla-Järve</c:v>
                </c:pt>
                <c:pt idx="8">
                  <c:v>Kunda</c:v>
                </c:pt>
                <c:pt idx="9">
                  <c:v>Kuressaare</c:v>
                </c:pt>
                <c:pt idx="10">
                  <c:v>Loksa</c:v>
                </c:pt>
                <c:pt idx="11">
                  <c:v>Narva</c:v>
                </c:pt>
                <c:pt idx="12">
                  <c:v>Paide</c:v>
                </c:pt>
                <c:pt idx="13">
                  <c:v>Paldiski</c:v>
                </c:pt>
                <c:pt idx="14">
                  <c:v>Põlva</c:v>
                </c:pt>
                <c:pt idx="15">
                  <c:v>Pärnu</c:v>
                </c:pt>
                <c:pt idx="16">
                  <c:v>Rakvere</c:v>
                </c:pt>
                <c:pt idx="17">
                  <c:v>Rapla</c:v>
                </c:pt>
                <c:pt idx="18">
                  <c:v>Saku</c:v>
                </c:pt>
                <c:pt idx="19">
                  <c:v>Saue</c:v>
                </c:pt>
                <c:pt idx="20">
                  <c:v>Sindi</c:v>
                </c:pt>
                <c:pt idx="21">
                  <c:v>Tallinn</c:v>
                </c:pt>
                <c:pt idx="22">
                  <c:v>Tamsalu</c:v>
                </c:pt>
                <c:pt idx="23">
                  <c:v>Tapa</c:v>
                </c:pt>
                <c:pt idx="24">
                  <c:v>Tartu</c:v>
                </c:pt>
                <c:pt idx="25">
                  <c:v>Tõrva</c:v>
                </c:pt>
                <c:pt idx="26">
                  <c:v>Türi</c:v>
                </c:pt>
                <c:pt idx="27">
                  <c:v>Valga</c:v>
                </c:pt>
                <c:pt idx="28">
                  <c:v>Viljandi</c:v>
                </c:pt>
                <c:pt idx="29">
                  <c:v>Võru</c:v>
                </c:pt>
                <c:pt idx="30">
                  <c:v>Vändra</c:v>
                </c:pt>
              </c:strCache>
            </c:strRef>
          </c:cat>
          <c:val>
            <c:numRef>
              <c:f>risttabel!$L$5:$L$36</c:f>
              <c:numCache>
                <c:formatCode>General</c:formatCode>
                <c:ptCount val="31"/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223-492A-9CBC-BBB9769091B2}"/>
            </c:ext>
          </c:extLst>
        </c:ser>
        <c:ser>
          <c:idx val="7"/>
          <c:order val="7"/>
          <c:tx>
            <c:strRef>
              <c:f>risttabel!$M$3:$M$4</c:f>
              <c:strCache>
                <c:ptCount val="1"/>
                <c:pt idx="0">
                  <c:v>käsitöö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risttabel!$E$5:$E$36</c:f>
              <c:strCache>
                <c:ptCount val="31"/>
                <c:pt idx="0">
                  <c:v>Haapsalu</c:v>
                </c:pt>
                <c:pt idx="1">
                  <c:v>Jõgeva</c:v>
                </c:pt>
                <c:pt idx="2">
                  <c:v>Jõhvi</c:v>
                </c:pt>
                <c:pt idx="3">
                  <c:v>Kadrina</c:v>
                </c:pt>
                <c:pt idx="4">
                  <c:v>Kallaste</c:v>
                </c:pt>
                <c:pt idx="5">
                  <c:v>Keila</c:v>
                </c:pt>
                <c:pt idx="6">
                  <c:v>Kiili</c:v>
                </c:pt>
                <c:pt idx="7">
                  <c:v>Kohtla-Järve</c:v>
                </c:pt>
                <c:pt idx="8">
                  <c:v>Kunda</c:v>
                </c:pt>
                <c:pt idx="9">
                  <c:v>Kuressaare</c:v>
                </c:pt>
                <c:pt idx="10">
                  <c:v>Loksa</c:v>
                </c:pt>
                <c:pt idx="11">
                  <c:v>Narva</c:v>
                </c:pt>
                <c:pt idx="12">
                  <c:v>Paide</c:v>
                </c:pt>
                <c:pt idx="13">
                  <c:v>Paldiski</c:v>
                </c:pt>
                <c:pt idx="14">
                  <c:v>Põlva</c:v>
                </c:pt>
                <c:pt idx="15">
                  <c:v>Pärnu</c:v>
                </c:pt>
                <c:pt idx="16">
                  <c:v>Rakvere</c:v>
                </c:pt>
                <c:pt idx="17">
                  <c:v>Rapla</c:v>
                </c:pt>
                <c:pt idx="18">
                  <c:v>Saku</c:v>
                </c:pt>
                <c:pt idx="19">
                  <c:v>Saue</c:v>
                </c:pt>
                <c:pt idx="20">
                  <c:v>Sindi</c:v>
                </c:pt>
                <c:pt idx="21">
                  <c:v>Tallinn</c:v>
                </c:pt>
                <c:pt idx="22">
                  <c:v>Tamsalu</c:v>
                </c:pt>
                <c:pt idx="23">
                  <c:v>Tapa</c:v>
                </c:pt>
                <c:pt idx="24">
                  <c:v>Tartu</c:v>
                </c:pt>
                <c:pt idx="25">
                  <c:v>Tõrva</c:v>
                </c:pt>
                <c:pt idx="26">
                  <c:v>Türi</c:v>
                </c:pt>
                <c:pt idx="27">
                  <c:v>Valga</c:v>
                </c:pt>
                <c:pt idx="28">
                  <c:v>Viljandi</c:v>
                </c:pt>
                <c:pt idx="29">
                  <c:v>Võru</c:v>
                </c:pt>
                <c:pt idx="30">
                  <c:v>Vändra</c:v>
                </c:pt>
              </c:strCache>
            </c:strRef>
          </c:cat>
          <c:val>
            <c:numRef>
              <c:f>risttabel!$M$5:$M$36</c:f>
              <c:numCache>
                <c:formatCode>General</c:formatCode>
                <c:ptCount val="31"/>
                <c:pt idx="4">
                  <c:v>1</c:v>
                </c:pt>
                <c:pt idx="5">
                  <c:v>1</c:v>
                </c:pt>
                <c:pt idx="8">
                  <c:v>1</c:v>
                </c:pt>
                <c:pt idx="9">
                  <c:v>1</c:v>
                </c:pt>
                <c:pt idx="18">
                  <c:v>1</c:v>
                </c:pt>
                <c:pt idx="21">
                  <c:v>2</c:v>
                </c:pt>
                <c:pt idx="23">
                  <c:v>1</c:v>
                </c:pt>
                <c:pt idx="24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223-492A-9CBC-BBB9769091B2}"/>
            </c:ext>
          </c:extLst>
        </c:ser>
        <c:ser>
          <c:idx val="8"/>
          <c:order val="8"/>
          <c:tx>
            <c:strRef>
              <c:f>risttabel!$N$3:$N$4</c:f>
              <c:strCache>
                <c:ptCount val="1"/>
                <c:pt idx="0">
                  <c:v>lumelauasõit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risttabel!$E$5:$E$36</c:f>
              <c:strCache>
                <c:ptCount val="31"/>
                <c:pt idx="0">
                  <c:v>Haapsalu</c:v>
                </c:pt>
                <c:pt idx="1">
                  <c:v>Jõgeva</c:v>
                </c:pt>
                <c:pt idx="2">
                  <c:v>Jõhvi</c:v>
                </c:pt>
                <c:pt idx="3">
                  <c:v>Kadrina</c:v>
                </c:pt>
                <c:pt idx="4">
                  <c:v>Kallaste</c:v>
                </c:pt>
                <c:pt idx="5">
                  <c:v>Keila</c:v>
                </c:pt>
                <c:pt idx="6">
                  <c:v>Kiili</c:v>
                </c:pt>
                <c:pt idx="7">
                  <c:v>Kohtla-Järve</c:v>
                </c:pt>
                <c:pt idx="8">
                  <c:v>Kunda</c:v>
                </c:pt>
                <c:pt idx="9">
                  <c:v>Kuressaare</c:v>
                </c:pt>
                <c:pt idx="10">
                  <c:v>Loksa</c:v>
                </c:pt>
                <c:pt idx="11">
                  <c:v>Narva</c:v>
                </c:pt>
                <c:pt idx="12">
                  <c:v>Paide</c:v>
                </c:pt>
                <c:pt idx="13">
                  <c:v>Paldiski</c:v>
                </c:pt>
                <c:pt idx="14">
                  <c:v>Põlva</c:v>
                </c:pt>
                <c:pt idx="15">
                  <c:v>Pärnu</c:v>
                </c:pt>
                <c:pt idx="16">
                  <c:v>Rakvere</c:v>
                </c:pt>
                <c:pt idx="17">
                  <c:v>Rapla</c:v>
                </c:pt>
                <c:pt idx="18">
                  <c:v>Saku</c:v>
                </c:pt>
                <c:pt idx="19">
                  <c:v>Saue</c:v>
                </c:pt>
                <c:pt idx="20">
                  <c:v>Sindi</c:v>
                </c:pt>
                <c:pt idx="21">
                  <c:v>Tallinn</c:v>
                </c:pt>
                <c:pt idx="22">
                  <c:v>Tamsalu</c:v>
                </c:pt>
                <c:pt idx="23">
                  <c:v>Tapa</c:v>
                </c:pt>
                <c:pt idx="24">
                  <c:v>Tartu</c:v>
                </c:pt>
                <c:pt idx="25">
                  <c:v>Tõrva</c:v>
                </c:pt>
                <c:pt idx="26">
                  <c:v>Türi</c:v>
                </c:pt>
                <c:pt idx="27">
                  <c:v>Valga</c:v>
                </c:pt>
                <c:pt idx="28">
                  <c:v>Viljandi</c:v>
                </c:pt>
                <c:pt idx="29">
                  <c:v>Võru</c:v>
                </c:pt>
                <c:pt idx="30">
                  <c:v>Vändra</c:v>
                </c:pt>
              </c:strCache>
            </c:strRef>
          </c:cat>
          <c:val>
            <c:numRef>
              <c:f>risttabel!$N$5:$N$36</c:f>
              <c:numCache>
                <c:formatCode>General</c:formatCode>
                <c:ptCount val="31"/>
                <c:pt idx="0">
                  <c:v>1</c:v>
                </c:pt>
                <c:pt idx="2">
                  <c:v>2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7">
                  <c:v>1</c:v>
                </c:pt>
                <c:pt idx="22">
                  <c:v>1</c:v>
                </c:pt>
                <c:pt idx="27">
                  <c:v>1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223-492A-9CBC-BBB9769091B2}"/>
            </c:ext>
          </c:extLst>
        </c:ser>
        <c:ser>
          <c:idx val="9"/>
          <c:order val="9"/>
          <c:tx>
            <c:strRef>
              <c:f>risttabel!$O$3:$O$4</c:f>
              <c:strCache>
                <c:ptCount val="1"/>
                <c:pt idx="0">
                  <c:v>pillimäng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risttabel!$E$5:$E$36</c:f>
              <c:strCache>
                <c:ptCount val="31"/>
                <c:pt idx="0">
                  <c:v>Haapsalu</c:v>
                </c:pt>
                <c:pt idx="1">
                  <c:v>Jõgeva</c:v>
                </c:pt>
                <c:pt idx="2">
                  <c:v>Jõhvi</c:v>
                </c:pt>
                <c:pt idx="3">
                  <c:v>Kadrina</c:v>
                </c:pt>
                <c:pt idx="4">
                  <c:v>Kallaste</c:v>
                </c:pt>
                <c:pt idx="5">
                  <c:v>Keila</c:v>
                </c:pt>
                <c:pt idx="6">
                  <c:v>Kiili</c:v>
                </c:pt>
                <c:pt idx="7">
                  <c:v>Kohtla-Järve</c:v>
                </c:pt>
                <c:pt idx="8">
                  <c:v>Kunda</c:v>
                </c:pt>
                <c:pt idx="9">
                  <c:v>Kuressaare</c:v>
                </c:pt>
                <c:pt idx="10">
                  <c:v>Loksa</c:v>
                </c:pt>
                <c:pt idx="11">
                  <c:v>Narva</c:v>
                </c:pt>
                <c:pt idx="12">
                  <c:v>Paide</c:v>
                </c:pt>
                <c:pt idx="13">
                  <c:v>Paldiski</c:v>
                </c:pt>
                <c:pt idx="14">
                  <c:v>Põlva</c:v>
                </c:pt>
                <c:pt idx="15">
                  <c:v>Pärnu</c:v>
                </c:pt>
                <c:pt idx="16">
                  <c:v>Rakvere</c:v>
                </c:pt>
                <c:pt idx="17">
                  <c:v>Rapla</c:v>
                </c:pt>
                <c:pt idx="18">
                  <c:v>Saku</c:v>
                </c:pt>
                <c:pt idx="19">
                  <c:v>Saue</c:v>
                </c:pt>
                <c:pt idx="20">
                  <c:v>Sindi</c:v>
                </c:pt>
                <c:pt idx="21">
                  <c:v>Tallinn</c:v>
                </c:pt>
                <c:pt idx="22">
                  <c:v>Tamsalu</c:v>
                </c:pt>
                <c:pt idx="23">
                  <c:v>Tapa</c:v>
                </c:pt>
                <c:pt idx="24">
                  <c:v>Tartu</c:v>
                </c:pt>
                <c:pt idx="25">
                  <c:v>Tõrva</c:v>
                </c:pt>
                <c:pt idx="26">
                  <c:v>Türi</c:v>
                </c:pt>
                <c:pt idx="27">
                  <c:v>Valga</c:v>
                </c:pt>
                <c:pt idx="28">
                  <c:v>Viljandi</c:v>
                </c:pt>
                <c:pt idx="29">
                  <c:v>Võru</c:v>
                </c:pt>
                <c:pt idx="30">
                  <c:v>Vändra</c:v>
                </c:pt>
              </c:strCache>
            </c:strRef>
          </c:cat>
          <c:val>
            <c:numRef>
              <c:f>risttabel!$O$5:$O$36</c:f>
              <c:numCache>
                <c:formatCode>General</c:formatCode>
                <c:ptCount val="31"/>
                <c:pt idx="10">
                  <c:v>1</c:v>
                </c:pt>
                <c:pt idx="15">
                  <c:v>2</c:v>
                </c:pt>
                <c:pt idx="19">
                  <c:v>1</c:v>
                </c:pt>
                <c:pt idx="21">
                  <c:v>1</c:v>
                </c:pt>
                <c:pt idx="25">
                  <c:v>1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223-492A-9CBC-BBB9769091B2}"/>
            </c:ext>
          </c:extLst>
        </c:ser>
        <c:ser>
          <c:idx val="10"/>
          <c:order val="10"/>
          <c:tx>
            <c:strRef>
              <c:f>risttabel!$P$3:$P$4</c:f>
              <c:strCache>
                <c:ptCount val="1"/>
                <c:pt idx="0">
                  <c:v>programmeerimine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risttabel!$E$5:$E$36</c:f>
              <c:strCache>
                <c:ptCount val="31"/>
                <c:pt idx="0">
                  <c:v>Haapsalu</c:v>
                </c:pt>
                <c:pt idx="1">
                  <c:v>Jõgeva</c:v>
                </c:pt>
                <c:pt idx="2">
                  <c:v>Jõhvi</c:v>
                </c:pt>
                <c:pt idx="3">
                  <c:v>Kadrina</c:v>
                </c:pt>
                <c:pt idx="4">
                  <c:v>Kallaste</c:v>
                </c:pt>
                <c:pt idx="5">
                  <c:v>Keila</c:v>
                </c:pt>
                <c:pt idx="6">
                  <c:v>Kiili</c:v>
                </c:pt>
                <c:pt idx="7">
                  <c:v>Kohtla-Järve</c:v>
                </c:pt>
                <c:pt idx="8">
                  <c:v>Kunda</c:v>
                </c:pt>
                <c:pt idx="9">
                  <c:v>Kuressaare</c:v>
                </c:pt>
                <c:pt idx="10">
                  <c:v>Loksa</c:v>
                </c:pt>
                <c:pt idx="11">
                  <c:v>Narva</c:v>
                </c:pt>
                <c:pt idx="12">
                  <c:v>Paide</c:v>
                </c:pt>
                <c:pt idx="13">
                  <c:v>Paldiski</c:v>
                </c:pt>
                <c:pt idx="14">
                  <c:v>Põlva</c:v>
                </c:pt>
                <c:pt idx="15">
                  <c:v>Pärnu</c:v>
                </c:pt>
                <c:pt idx="16">
                  <c:v>Rakvere</c:v>
                </c:pt>
                <c:pt idx="17">
                  <c:v>Rapla</c:v>
                </c:pt>
                <c:pt idx="18">
                  <c:v>Saku</c:v>
                </c:pt>
                <c:pt idx="19">
                  <c:v>Saue</c:v>
                </c:pt>
                <c:pt idx="20">
                  <c:v>Sindi</c:v>
                </c:pt>
                <c:pt idx="21">
                  <c:v>Tallinn</c:v>
                </c:pt>
                <c:pt idx="22">
                  <c:v>Tamsalu</c:v>
                </c:pt>
                <c:pt idx="23">
                  <c:v>Tapa</c:v>
                </c:pt>
                <c:pt idx="24">
                  <c:v>Tartu</c:v>
                </c:pt>
                <c:pt idx="25">
                  <c:v>Tõrva</c:v>
                </c:pt>
                <c:pt idx="26">
                  <c:v>Türi</c:v>
                </c:pt>
                <c:pt idx="27">
                  <c:v>Valga</c:v>
                </c:pt>
                <c:pt idx="28">
                  <c:v>Viljandi</c:v>
                </c:pt>
                <c:pt idx="29">
                  <c:v>Võru</c:v>
                </c:pt>
                <c:pt idx="30">
                  <c:v>Vändra</c:v>
                </c:pt>
              </c:strCache>
            </c:strRef>
          </c:cat>
          <c:val>
            <c:numRef>
              <c:f>risttabel!$P$5:$P$36</c:f>
              <c:numCache>
                <c:formatCode>General</c:formatCode>
                <c:ptCount val="31"/>
                <c:pt idx="1">
                  <c:v>1</c:v>
                </c:pt>
                <c:pt idx="3">
                  <c:v>1</c:v>
                </c:pt>
                <c:pt idx="6">
                  <c:v>1</c:v>
                </c:pt>
                <c:pt idx="22">
                  <c:v>2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223-492A-9CBC-BBB9769091B2}"/>
            </c:ext>
          </c:extLst>
        </c:ser>
        <c:ser>
          <c:idx val="11"/>
          <c:order val="11"/>
          <c:tx>
            <c:strRef>
              <c:f>risttabel!$Q$3:$Q$4</c:f>
              <c:strCache>
                <c:ptCount val="1"/>
                <c:pt idx="0">
                  <c:v>raamatu lugemine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risttabel!$E$5:$E$36</c:f>
              <c:strCache>
                <c:ptCount val="31"/>
                <c:pt idx="0">
                  <c:v>Haapsalu</c:v>
                </c:pt>
                <c:pt idx="1">
                  <c:v>Jõgeva</c:v>
                </c:pt>
                <c:pt idx="2">
                  <c:v>Jõhvi</c:v>
                </c:pt>
                <c:pt idx="3">
                  <c:v>Kadrina</c:v>
                </c:pt>
                <c:pt idx="4">
                  <c:v>Kallaste</c:v>
                </c:pt>
                <c:pt idx="5">
                  <c:v>Keila</c:v>
                </c:pt>
                <c:pt idx="6">
                  <c:v>Kiili</c:v>
                </c:pt>
                <c:pt idx="7">
                  <c:v>Kohtla-Järve</c:v>
                </c:pt>
                <c:pt idx="8">
                  <c:v>Kunda</c:v>
                </c:pt>
                <c:pt idx="9">
                  <c:v>Kuressaare</c:v>
                </c:pt>
                <c:pt idx="10">
                  <c:v>Loksa</c:v>
                </c:pt>
                <c:pt idx="11">
                  <c:v>Narva</c:v>
                </c:pt>
                <c:pt idx="12">
                  <c:v>Paide</c:v>
                </c:pt>
                <c:pt idx="13">
                  <c:v>Paldiski</c:v>
                </c:pt>
                <c:pt idx="14">
                  <c:v>Põlva</c:v>
                </c:pt>
                <c:pt idx="15">
                  <c:v>Pärnu</c:v>
                </c:pt>
                <c:pt idx="16">
                  <c:v>Rakvere</c:v>
                </c:pt>
                <c:pt idx="17">
                  <c:v>Rapla</c:v>
                </c:pt>
                <c:pt idx="18">
                  <c:v>Saku</c:v>
                </c:pt>
                <c:pt idx="19">
                  <c:v>Saue</c:v>
                </c:pt>
                <c:pt idx="20">
                  <c:v>Sindi</c:v>
                </c:pt>
                <c:pt idx="21">
                  <c:v>Tallinn</c:v>
                </c:pt>
                <c:pt idx="22">
                  <c:v>Tamsalu</c:v>
                </c:pt>
                <c:pt idx="23">
                  <c:v>Tapa</c:v>
                </c:pt>
                <c:pt idx="24">
                  <c:v>Tartu</c:v>
                </c:pt>
                <c:pt idx="25">
                  <c:v>Tõrva</c:v>
                </c:pt>
                <c:pt idx="26">
                  <c:v>Türi</c:v>
                </c:pt>
                <c:pt idx="27">
                  <c:v>Valga</c:v>
                </c:pt>
                <c:pt idx="28">
                  <c:v>Viljandi</c:v>
                </c:pt>
                <c:pt idx="29">
                  <c:v>Võru</c:v>
                </c:pt>
                <c:pt idx="30">
                  <c:v>Vändra</c:v>
                </c:pt>
              </c:strCache>
            </c:strRef>
          </c:cat>
          <c:val>
            <c:numRef>
              <c:f>risttabel!$Q$5:$Q$36</c:f>
              <c:numCache>
                <c:formatCode>General</c:formatCode>
                <c:ptCount val="31"/>
                <c:pt idx="6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8">
                  <c:v>1</c:v>
                </c:pt>
                <c:pt idx="19">
                  <c:v>1</c:v>
                </c:pt>
                <c:pt idx="2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223-492A-9CBC-BBB9769091B2}"/>
            </c:ext>
          </c:extLst>
        </c:ser>
        <c:ser>
          <c:idx val="12"/>
          <c:order val="12"/>
          <c:tx>
            <c:strRef>
              <c:f>risttabel!$R$3:$R$4</c:f>
              <c:strCache>
                <c:ptCount val="1"/>
                <c:pt idx="0">
                  <c:v>rahvatants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risttabel!$E$5:$E$36</c:f>
              <c:strCache>
                <c:ptCount val="31"/>
                <c:pt idx="0">
                  <c:v>Haapsalu</c:v>
                </c:pt>
                <c:pt idx="1">
                  <c:v>Jõgeva</c:v>
                </c:pt>
                <c:pt idx="2">
                  <c:v>Jõhvi</c:v>
                </c:pt>
                <c:pt idx="3">
                  <c:v>Kadrina</c:v>
                </c:pt>
                <c:pt idx="4">
                  <c:v>Kallaste</c:v>
                </c:pt>
                <c:pt idx="5">
                  <c:v>Keila</c:v>
                </c:pt>
                <c:pt idx="6">
                  <c:v>Kiili</c:v>
                </c:pt>
                <c:pt idx="7">
                  <c:v>Kohtla-Järve</c:v>
                </c:pt>
                <c:pt idx="8">
                  <c:v>Kunda</c:v>
                </c:pt>
                <c:pt idx="9">
                  <c:v>Kuressaare</c:v>
                </c:pt>
                <c:pt idx="10">
                  <c:v>Loksa</c:v>
                </c:pt>
                <c:pt idx="11">
                  <c:v>Narva</c:v>
                </c:pt>
                <c:pt idx="12">
                  <c:v>Paide</c:v>
                </c:pt>
                <c:pt idx="13">
                  <c:v>Paldiski</c:v>
                </c:pt>
                <c:pt idx="14">
                  <c:v>Põlva</c:v>
                </c:pt>
                <c:pt idx="15">
                  <c:v>Pärnu</c:v>
                </c:pt>
                <c:pt idx="16">
                  <c:v>Rakvere</c:v>
                </c:pt>
                <c:pt idx="17">
                  <c:v>Rapla</c:v>
                </c:pt>
                <c:pt idx="18">
                  <c:v>Saku</c:v>
                </c:pt>
                <c:pt idx="19">
                  <c:v>Saue</c:v>
                </c:pt>
                <c:pt idx="20">
                  <c:v>Sindi</c:v>
                </c:pt>
                <c:pt idx="21">
                  <c:v>Tallinn</c:v>
                </c:pt>
                <c:pt idx="22">
                  <c:v>Tamsalu</c:v>
                </c:pt>
                <c:pt idx="23">
                  <c:v>Tapa</c:v>
                </c:pt>
                <c:pt idx="24">
                  <c:v>Tartu</c:v>
                </c:pt>
                <c:pt idx="25">
                  <c:v>Tõrva</c:v>
                </c:pt>
                <c:pt idx="26">
                  <c:v>Türi</c:v>
                </c:pt>
                <c:pt idx="27">
                  <c:v>Valga</c:v>
                </c:pt>
                <c:pt idx="28">
                  <c:v>Viljandi</c:v>
                </c:pt>
                <c:pt idx="29">
                  <c:v>Võru</c:v>
                </c:pt>
                <c:pt idx="30">
                  <c:v>Vändra</c:v>
                </c:pt>
              </c:strCache>
            </c:strRef>
          </c:cat>
          <c:val>
            <c:numRef>
              <c:f>risttabel!$R$5:$R$36</c:f>
              <c:numCache>
                <c:formatCode>General</c:formatCode>
                <c:ptCount val="31"/>
                <c:pt idx="0">
                  <c:v>2</c:v>
                </c:pt>
                <c:pt idx="4">
                  <c:v>1</c:v>
                </c:pt>
                <c:pt idx="10">
                  <c:v>1</c:v>
                </c:pt>
                <c:pt idx="17">
                  <c:v>1</c:v>
                </c:pt>
                <c:pt idx="20">
                  <c:v>1</c:v>
                </c:pt>
                <c:pt idx="21">
                  <c:v>1</c:v>
                </c:pt>
                <c:pt idx="23">
                  <c:v>1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223-492A-9CBC-BBB9769091B2}"/>
            </c:ext>
          </c:extLst>
        </c:ser>
        <c:ser>
          <c:idx val="13"/>
          <c:order val="13"/>
          <c:tx>
            <c:strRef>
              <c:f>risttabel!$S$3:$S$4</c:f>
              <c:strCache>
                <c:ptCount val="1"/>
                <c:pt idx="0">
                  <c:v>ratsutamine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risttabel!$E$5:$E$36</c:f>
              <c:strCache>
                <c:ptCount val="31"/>
                <c:pt idx="0">
                  <c:v>Haapsalu</c:v>
                </c:pt>
                <c:pt idx="1">
                  <c:v>Jõgeva</c:v>
                </c:pt>
                <c:pt idx="2">
                  <c:v>Jõhvi</c:v>
                </c:pt>
                <c:pt idx="3">
                  <c:v>Kadrina</c:v>
                </c:pt>
                <c:pt idx="4">
                  <c:v>Kallaste</c:v>
                </c:pt>
                <c:pt idx="5">
                  <c:v>Keila</c:v>
                </c:pt>
                <c:pt idx="6">
                  <c:v>Kiili</c:v>
                </c:pt>
                <c:pt idx="7">
                  <c:v>Kohtla-Järve</c:v>
                </c:pt>
                <c:pt idx="8">
                  <c:v>Kunda</c:v>
                </c:pt>
                <c:pt idx="9">
                  <c:v>Kuressaare</c:v>
                </c:pt>
                <c:pt idx="10">
                  <c:v>Loksa</c:v>
                </c:pt>
                <c:pt idx="11">
                  <c:v>Narva</c:v>
                </c:pt>
                <c:pt idx="12">
                  <c:v>Paide</c:v>
                </c:pt>
                <c:pt idx="13">
                  <c:v>Paldiski</c:v>
                </c:pt>
                <c:pt idx="14">
                  <c:v>Põlva</c:v>
                </c:pt>
                <c:pt idx="15">
                  <c:v>Pärnu</c:v>
                </c:pt>
                <c:pt idx="16">
                  <c:v>Rakvere</c:v>
                </c:pt>
                <c:pt idx="17">
                  <c:v>Rapla</c:v>
                </c:pt>
                <c:pt idx="18">
                  <c:v>Saku</c:v>
                </c:pt>
                <c:pt idx="19">
                  <c:v>Saue</c:v>
                </c:pt>
                <c:pt idx="20">
                  <c:v>Sindi</c:v>
                </c:pt>
                <c:pt idx="21">
                  <c:v>Tallinn</c:v>
                </c:pt>
                <c:pt idx="22">
                  <c:v>Tamsalu</c:v>
                </c:pt>
                <c:pt idx="23">
                  <c:v>Tapa</c:v>
                </c:pt>
                <c:pt idx="24">
                  <c:v>Tartu</c:v>
                </c:pt>
                <c:pt idx="25">
                  <c:v>Tõrva</c:v>
                </c:pt>
                <c:pt idx="26">
                  <c:v>Türi</c:v>
                </c:pt>
                <c:pt idx="27">
                  <c:v>Valga</c:v>
                </c:pt>
                <c:pt idx="28">
                  <c:v>Viljandi</c:v>
                </c:pt>
                <c:pt idx="29">
                  <c:v>Võru</c:v>
                </c:pt>
                <c:pt idx="30">
                  <c:v>Vändra</c:v>
                </c:pt>
              </c:strCache>
            </c:strRef>
          </c:cat>
          <c:val>
            <c:numRef>
              <c:f>risttabel!$S$5:$S$36</c:f>
              <c:numCache>
                <c:formatCode>General</c:formatCode>
                <c:ptCount val="31"/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8">
                  <c:v>1</c:v>
                </c:pt>
                <c:pt idx="13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223-492A-9CBC-BBB9769091B2}"/>
            </c:ext>
          </c:extLst>
        </c:ser>
        <c:ser>
          <c:idx val="14"/>
          <c:order val="14"/>
          <c:tx>
            <c:strRef>
              <c:f>risttabel!$T$3:$T$4</c:f>
              <c:strCache>
                <c:ptCount val="1"/>
                <c:pt idx="0">
                  <c:v>sulgpall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risttabel!$E$5:$E$36</c:f>
              <c:strCache>
                <c:ptCount val="31"/>
                <c:pt idx="0">
                  <c:v>Haapsalu</c:v>
                </c:pt>
                <c:pt idx="1">
                  <c:v>Jõgeva</c:v>
                </c:pt>
                <c:pt idx="2">
                  <c:v>Jõhvi</c:v>
                </c:pt>
                <c:pt idx="3">
                  <c:v>Kadrina</c:v>
                </c:pt>
                <c:pt idx="4">
                  <c:v>Kallaste</c:v>
                </c:pt>
                <c:pt idx="5">
                  <c:v>Keila</c:v>
                </c:pt>
                <c:pt idx="6">
                  <c:v>Kiili</c:v>
                </c:pt>
                <c:pt idx="7">
                  <c:v>Kohtla-Järve</c:v>
                </c:pt>
                <c:pt idx="8">
                  <c:v>Kunda</c:v>
                </c:pt>
                <c:pt idx="9">
                  <c:v>Kuressaare</c:v>
                </c:pt>
                <c:pt idx="10">
                  <c:v>Loksa</c:v>
                </c:pt>
                <c:pt idx="11">
                  <c:v>Narva</c:v>
                </c:pt>
                <c:pt idx="12">
                  <c:v>Paide</c:v>
                </c:pt>
                <c:pt idx="13">
                  <c:v>Paldiski</c:v>
                </c:pt>
                <c:pt idx="14">
                  <c:v>Põlva</c:v>
                </c:pt>
                <c:pt idx="15">
                  <c:v>Pärnu</c:v>
                </c:pt>
                <c:pt idx="16">
                  <c:v>Rakvere</c:v>
                </c:pt>
                <c:pt idx="17">
                  <c:v>Rapla</c:v>
                </c:pt>
                <c:pt idx="18">
                  <c:v>Saku</c:v>
                </c:pt>
                <c:pt idx="19">
                  <c:v>Saue</c:v>
                </c:pt>
                <c:pt idx="20">
                  <c:v>Sindi</c:v>
                </c:pt>
                <c:pt idx="21">
                  <c:v>Tallinn</c:v>
                </c:pt>
                <c:pt idx="22">
                  <c:v>Tamsalu</c:v>
                </c:pt>
                <c:pt idx="23">
                  <c:v>Tapa</c:v>
                </c:pt>
                <c:pt idx="24">
                  <c:v>Tartu</c:v>
                </c:pt>
                <c:pt idx="25">
                  <c:v>Tõrva</c:v>
                </c:pt>
                <c:pt idx="26">
                  <c:v>Türi</c:v>
                </c:pt>
                <c:pt idx="27">
                  <c:v>Valga</c:v>
                </c:pt>
                <c:pt idx="28">
                  <c:v>Viljandi</c:v>
                </c:pt>
                <c:pt idx="29">
                  <c:v>Võru</c:v>
                </c:pt>
                <c:pt idx="30">
                  <c:v>Vändra</c:v>
                </c:pt>
              </c:strCache>
            </c:strRef>
          </c:cat>
          <c:val>
            <c:numRef>
              <c:f>risttabel!$T$5:$T$36</c:f>
              <c:numCache>
                <c:formatCode>General</c:formatCode>
                <c:ptCount val="31"/>
                <c:pt idx="9">
                  <c:v>1</c:v>
                </c:pt>
                <c:pt idx="14">
                  <c:v>1</c:v>
                </c:pt>
                <c:pt idx="20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223-492A-9CBC-BBB9769091B2}"/>
            </c:ext>
          </c:extLst>
        </c:ser>
        <c:ser>
          <c:idx val="15"/>
          <c:order val="15"/>
          <c:tx>
            <c:strRef>
              <c:f>risttabel!$U$3:$U$4</c:f>
              <c:strCache>
                <c:ptCount val="1"/>
                <c:pt idx="0">
                  <c:v>võrkpall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risttabel!$E$5:$E$36</c:f>
              <c:strCache>
                <c:ptCount val="31"/>
                <c:pt idx="0">
                  <c:v>Haapsalu</c:v>
                </c:pt>
                <c:pt idx="1">
                  <c:v>Jõgeva</c:v>
                </c:pt>
                <c:pt idx="2">
                  <c:v>Jõhvi</c:v>
                </c:pt>
                <c:pt idx="3">
                  <c:v>Kadrina</c:v>
                </c:pt>
                <c:pt idx="4">
                  <c:v>Kallaste</c:v>
                </c:pt>
                <c:pt idx="5">
                  <c:v>Keila</c:v>
                </c:pt>
                <c:pt idx="6">
                  <c:v>Kiili</c:v>
                </c:pt>
                <c:pt idx="7">
                  <c:v>Kohtla-Järve</c:v>
                </c:pt>
                <c:pt idx="8">
                  <c:v>Kunda</c:v>
                </c:pt>
                <c:pt idx="9">
                  <c:v>Kuressaare</c:v>
                </c:pt>
                <c:pt idx="10">
                  <c:v>Loksa</c:v>
                </c:pt>
                <c:pt idx="11">
                  <c:v>Narva</c:v>
                </c:pt>
                <c:pt idx="12">
                  <c:v>Paide</c:v>
                </c:pt>
                <c:pt idx="13">
                  <c:v>Paldiski</c:v>
                </c:pt>
                <c:pt idx="14">
                  <c:v>Põlva</c:v>
                </c:pt>
                <c:pt idx="15">
                  <c:v>Pärnu</c:v>
                </c:pt>
                <c:pt idx="16">
                  <c:v>Rakvere</c:v>
                </c:pt>
                <c:pt idx="17">
                  <c:v>Rapla</c:v>
                </c:pt>
                <c:pt idx="18">
                  <c:v>Saku</c:v>
                </c:pt>
                <c:pt idx="19">
                  <c:v>Saue</c:v>
                </c:pt>
                <c:pt idx="20">
                  <c:v>Sindi</c:v>
                </c:pt>
                <c:pt idx="21">
                  <c:v>Tallinn</c:v>
                </c:pt>
                <c:pt idx="22">
                  <c:v>Tamsalu</c:v>
                </c:pt>
                <c:pt idx="23">
                  <c:v>Tapa</c:v>
                </c:pt>
                <c:pt idx="24">
                  <c:v>Tartu</c:v>
                </c:pt>
                <c:pt idx="25">
                  <c:v>Tõrva</c:v>
                </c:pt>
                <c:pt idx="26">
                  <c:v>Türi</c:v>
                </c:pt>
                <c:pt idx="27">
                  <c:v>Valga</c:v>
                </c:pt>
                <c:pt idx="28">
                  <c:v>Viljandi</c:v>
                </c:pt>
                <c:pt idx="29">
                  <c:v>Võru</c:v>
                </c:pt>
                <c:pt idx="30">
                  <c:v>Vändra</c:v>
                </c:pt>
              </c:strCache>
            </c:strRef>
          </c:cat>
          <c:val>
            <c:numRef>
              <c:f>risttabel!$U$5:$U$36</c:f>
              <c:numCache>
                <c:formatCode>General</c:formatCode>
                <c:ptCount val="31"/>
                <c:pt idx="1">
                  <c:v>1</c:v>
                </c:pt>
                <c:pt idx="21">
                  <c:v>2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223-492A-9CBC-BBB976909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0482432"/>
        <c:axId val="1990485152"/>
      </c:barChart>
      <c:catAx>
        <c:axId val="199048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485152"/>
        <c:crosses val="autoZero"/>
        <c:auto val="1"/>
        <c:lblAlgn val="ctr"/>
        <c:lblOffset val="100"/>
        <c:noMultiLvlLbl val="0"/>
      </c:catAx>
      <c:valAx>
        <c:axId val="199048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48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[excel-Tammeorg.xlsx]risttabel!PivotTable-liigendtabel5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risttabel!$Y$13:$Y$14</c:f>
              <c:strCache>
                <c:ptCount val="1"/>
                <c:pt idx="0">
                  <c:v>golfimäng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risttabel!$X$15:$X$90</c:f>
              <c:multiLvlStrCache>
                <c:ptCount val="68"/>
                <c:lvl>
                  <c:pt idx="0">
                    <c:v>Jõhvi</c:v>
                  </c:pt>
                  <c:pt idx="1">
                    <c:v>Kiili</c:v>
                  </c:pt>
                  <c:pt idx="2">
                    <c:v>Paide</c:v>
                  </c:pt>
                  <c:pt idx="3">
                    <c:v>Pärnu</c:v>
                  </c:pt>
                  <c:pt idx="4">
                    <c:v>Tallinn</c:v>
                  </c:pt>
                  <c:pt idx="5">
                    <c:v>Tartu</c:v>
                  </c:pt>
                  <c:pt idx="6">
                    <c:v>Valga</c:v>
                  </c:pt>
                  <c:pt idx="7">
                    <c:v>Jõgeva</c:v>
                  </c:pt>
                  <c:pt idx="8">
                    <c:v>Kadrina</c:v>
                  </c:pt>
                  <c:pt idx="9">
                    <c:v>Kohtla-Järve</c:v>
                  </c:pt>
                  <c:pt idx="10">
                    <c:v>Loksa</c:v>
                  </c:pt>
                  <c:pt idx="11">
                    <c:v>Paldiski</c:v>
                  </c:pt>
                  <c:pt idx="12">
                    <c:v>Pärnu</c:v>
                  </c:pt>
                  <c:pt idx="13">
                    <c:v>Rakvere</c:v>
                  </c:pt>
                  <c:pt idx="14">
                    <c:v>Rapla</c:v>
                  </c:pt>
                  <c:pt idx="15">
                    <c:v>Vändra</c:v>
                  </c:pt>
                  <c:pt idx="16">
                    <c:v>Haapsalu</c:v>
                  </c:pt>
                  <c:pt idx="17">
                    <c:v>Kiili</c:v>
                  </c:pt>
                  <c:pt idx="18">
                    <c:v>Kunda</c:v>
                  </c:pt>
                  <c:pt idx="19">
                    <c:v>Loksa</c:v>
                  </c:pt>
                  <c:pt idx="20">
                    <c:v>Tallinn</c:v>
                  </c:pt>
                  <c:pt idx="21">
                    <c:v>Tartu</c:v>
                  </c:pt>
                  <c:pt idx="22">
                    <c:v>Kadrina</c:v>
                  </c:pt>
                  <c:pt idx="23">
                    <c:v>Kallaste</c:v>
                  </c:pt>
                  <c:pt idx="24">
                    <c:v>Kuressaare</c:v>
                  </c:pt>
                  <c:pt idx="25">
                    <c:v>Loksa</c:v>
                  </c:pt>
                  <c:pt idx="26">
                    <c:v>Põlva</c:v>
                  </c:pt>
                  <c:pt idx="27">
                    <c:v>Pärnu</c:v>
                  </c:pt>
                  <c:pt idx="28">
                    <c:v>Saue</c:v>
                  </c:pt>
                  <c:pt idx="29">
                    <c:v>Tallinn</c:v>
                  </c:pt>
                  <c:pt idx="30">
                    <c:v>Tartu</c:v>
                  </c:pt>
                  <c:pt idx="31">
                    <c:v>Viljandi</c:v>
                  </c:pt>
                  <c:pt idx="32">
                    <c:v>Pärnu</c:v>
                  </c:pt>
                  <c:pt idx="33">
                    <c:v>Saku</c:v>
                  </c:pt>
                  <c:pt idx="34">
                    <c:v>Tallinn</c:v>
                  </c:pt>
                  <c:pt idx="35">
                    <c:v>Haapsalu</c:v>
                  </c:pt>
                  <c:pt idx="36">
                    <c:v>Jõgeva</c:v>
                  </c:pt>
                  <c:pt idx="37">
                    <c:v>Jõhvi</c:v>
                  </c:pt>
                  <c:pt idx="38">
                    <c:v>Kadrina</c:v>
                  </c:pt>
                  <c:pt idx="39">
                    <c:v>Kallaste</c:v>
                  </c:pt>
                  <c:pt idx="40">
                    <c:v>Keila</c:v>
                  </c:pt>
                  <c:pt idx="41">
                    <c:v>Kunda</c:v>
                  </c:pt>
                  <c:pt idx="42">
                    <c:v>Kuressaare</c:v>
                  </c:pt>
                  <c:pt idx="43">
                    <c:v>Narva</c:v>
                  </c:pt>
                  <c:pt idx="44">
                    <c:v>Saku</c:v>
                  </c:pt>
                  <c:pt idx="45">
                    <c:v>Saue</c:v>
                  </c:pt>
                  <c:pt idx="46">
                    <c:v>Sindi</c:v>
                  </c:pt>
                  <c:pt idx="47">
                    <c:v>Tallinn</c:v>
                  </c:pt>
                  <c:pt idx="48">
                    <c:v>Tamsalu</c:v>
                  </c:pt>
                  <c:pt idx="49">
                    <c:v>Tapa</c:v>
                  </c:pt>
                  <c:pt idx="50">
                    <c:v>Tartu</c:v>
                  </c:pt>
                  <c:pt idx="51">
                    <c:v>Türi</c:v>
                  </c:pt>
                  <c:pt idx="52">
                    <c:v>Valga</c:v>
                  </c:pt>
                  <c:pt idx="53">
                    <c:v>Viljandi</c:v>
                  </c:pt>
                  <c:pt idx="54">
                    <c:v>Võru</c:v>
                  </c:pt>
                  <c:pt idx="55">
                    <c:v>Vändra</c:v>
                  </c:pt>
                  <c:pt idx="56">
                    <c:v>Jõgeva</c:v>
                  </c:pt>
                  <c:pt idx="57">
                    <c:v>Kallaste</c:v>
                  </c:pt>
                  <c:pt idx="58">
                    <c:v>Keila</c:v>
                  </c:pt>
                  <c:pt idx="59">
                    <c:v>Kohtla-Järve</c:v>
                  </c:pt>
                  <c:pt idx="60">
                    <c:v>Kunda</c:v>
                  </c:pt>
                  <c:pt idx="61">
                    <c:v>Paide</c:v>
                  </c:pt>
                  <c:pt idx="62">
                    <c:v>Paldiski</c:v>
                  </c:pt>
                  <c:pt idx="63">
                    <c:v>Rakvere</c:v>
                  </c:pt>
                  <c:pt idx="64">
                    <c:v>Saue</c:v>
                  </c:pt>
                  <c:pt idx="65">
                    <c:v>Tamsalu</c:v>
                  </c:pt>
                  <c:pt idx="66">
                    <c:v>Tõrva</c:v>
                  </c:pt>
                  <c:pt idx="67">
                    <c:v>Viljandi</c:v>
                  </c:pt>
                </c:lvl>
                <c:lvl>
                  <c:pt idx="0">
                    <c:v>Finants</c:v>
                  </c:pt>
                  <c:pt idx="7">
                    <c:v>Ladu</c:v>
                  </c:pt>
                  <c:pt idx="16">
                    <c:v>Majandus</c:v>
                  </c:pt>
                  <c:pt idx="22">
                    <c:v>Müük</c:v>
                  </c:pt>
                  <c:pt idx="32">
                    <c:v>Ost</c:v>
                  </c:pt>
                  <c:pt idx="35">
                    <c:v>Tootmine</c:v>
                  </c:pt>
                  <c:pt idx="56">
                    <c:v>Transport</c:v>
                  </c:pt>
                </c:lvl>
              </c:multiLvlStrCache>
            </c:multiLvlStrRef>
          </c:cat>
          <c:val>
            <c:numRef>
              <c:f>risttabel!$Y$15:$Y$90</c:f>
              <c:numCache>
                <c:formatCode>General</c:formatCode>
                <c:ptCount val="68"/>
                <c:pt idx="4">
                  <c:v>1</c:v>
                </c:pt>
                <c:pt idx="17">
                  <c:v>1</c:v>
                </c:pt>
                <c:pt idx="5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7D-450B-A7B9-724B4764C67F}"/>
            </c:ext>
          </c:extLst>
        </c:ser>
        <c:ser>
          <c:idx val="1"/>
          <c:order val="1"/>
          <c:tx>
            <c:strRef>
              <c:f>risttabel!$Z$13:$Z$14</c:f>
              <c:strCache>
                <c:ptCount val="1"/>
                <c:pt idx="0">
                  <c:v>jalgpall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risttabel!$X$15:$X$90</c:f>
              <c:multiLvlStrCache>
                <c:ptCount val="68"/>
                <c:lvl>
                  <c:pt idx="0">
                    <c:v>Jõhvi</c:v>
                  </c:pt>
                  <c:pt idx="1">
                    <c:v>Kiili</c:v>
                  </c:pt>
                  <c:pt idx="2">
                    <c:v>Paide</c:v>
                  </c:pt>
                  <c:pt idx="3">
                    <c:v>Pärnu</c:v>
                  </c:pt>
                  <c:pt idx="4">
                    <c:v>Tallinn</c:v>
                  </c:pt>
                  <c:pt idx="5">
                    <c:v>Tartu</c:v>
                  </c:pt>
                  <c:pt idx="6">
                    <c:v>Valga</c:v>
                  </c:pt>
                  <c:pt idx="7">
                    <c:v>Jõgeva</c:v>
                  </c:pt>
                  <c:pt idx="8">
                    <c:v>Kadrina</c:v>
                  </c:pt>
                  <c:pt idx="9">
                    <c:v>Kohtla-Järve</c:v>
                  </c:pt>
                  <c:pt idx="10">
                    <c:v>Loksa</c:v>
                  </c:pt>
                  <c:pt idx="11">
                    <c:v>Paldiski</c:v>
                  </c:pt>
                  <c:pt idx="12">
                    <c:v>Pärnu</c:v>
                  </c:pt>
                  <c:pt idx="13">
                    <c:v>Rakvere</c:v>
                  </c:pt>
                  <c:pt idx="14">
                    <c:v>Rapla</c:v>
                  </c:pt>
                  <c:pt idx="15">
                    <c:v>Vändra</c:v>
                  </c:pt>
                  <c:pt idx="16">
                    <c:v>Haapsalu</c:v>
                  </c:pt>
                  <c:pt idx="17">
                    <c:v>Kiili</c:v>
                  </c:pt>
                  <c:pt idx="18">
                    <c:v>Kunda</c:v>
                  </c:pt>
                  <c:pt idx="19">
                    <c:v>Loksa</c:v>
                  </c:pt>
                  <c:pt idx="20">
                    <c:v>Tallinn</c:v>
                  </c:pt>
                  <c:pt idx="21">
                    <c:v>Tartu</c:v>
                  </c:pt>
                  <c:pt idx="22">
                    <c:v>Kadrina</c:v>
                  </c:pt>
                  <c:pt idx="23">
                    <c:v>Kallaste</c:v>
                  </c:pt>
                  <c:pt idx="24">
                    <c:v>Kuressaare</c:v>
                  </c:pt>
                  <c:pt idx="25">
                    <c:v>Loksa</c:v>
                  </c:pt>
                  <c:pt idx="26">
                    <c:v>Põlva</c:v>
                  </c:pt>
                  <c:pt idx="27">
                    <c:v>Pärnu</c:v>
                  </c:pt>
                  <c:pt idx="28">
                    <c:v>Saue</c:v>
                  </c:pt>
                  <c:pt idx="29">
                    <c:v>Tallinn</c:v>
                  </c:pt>
                  <c:pt idx="30">
                    <c:v>Tartu</c:v>
                  </c:pt>
                  <c:pt idx="31">
                    <c:v>Viljandi</c:v>
                  </c:pt>
                  <c:pt idx="32">
                    <c:v>Pärnu</c:v>
                  </c:pt>
                  <c:pt idx="33">
                    <c:v>Saku</c:v>
                  </c:pt>
                  <c:pt idx="34">
                    <c:v>Tallinn</c:v>
                  </c:pt>
                  <c:pt idx="35">
                    <c:v>Haapsalu</c:v>
                  </c:pt>
                  <c:pt idx="36">
                    <c:v>Jõgeva</c:v>
                  </c:pt>
                  <c:pt idx="37">
                    <c:v>Jõhvi</c:v>
                  </c:pt>
                  <c:pt idx="38">
                    <c:v>Kadrina</c:v>
                  </c:pt>
                  <c:pt idx="39">
                    <c:v>Kallaste</c:v>
                  </c:pt>
                  <c:pt idx="40">
                    <c:v>Keila</c:v>
                  </c:pt>
                  <c:pt idx="41">
                    <c:v>Kunda</c:v>
                  </c:pt>
                  <c:pt idx="42">
                    <c:v>Kuressaare</c:v>
                  </c:pt>
                  <c:pt idx="43">
                    <c:v>Narva</c:v>
                  </c:pt>
                  <c:pt idx="44">
                    <c:v>Saku</c:v>
                  </c:pt>
                  <c:pt idx="45">
                    <c:v>Saue</c:v>
                  </c:pt>
                  <c:pt idx="46">
                    <c:v>Sindi</c:v>
                  </c:pt>
                  <c:pt idx="47">
                    <c:v>Tallinn</c:v>
                  </c:pt>
                  <c:pt idx="48">
                    <c:v>Tamsalu</c:v>
                  </c:pt>
                  <c:pt idx="49">
                    <c:v>Tapa</c:v>
                  </c:pt>
                  <c:pt idx="50">
                    <c:v>Tartu</c:v>
                  </c:pt>
                  <c:pt idx="51">
                    <c:v>Türi</c:v>
                  </c:pt>
                  <c:pt idx="52">
                    <c:v>Valga</c:v>
                  </c:pt>
                  <c:pt idx="53">
                    <c:v>Viljandi</c:v>
                  </c:pt>
                  <c:pt idx="54">
                    <c:v>Võru</c:v>
                  </c:pt>
                  <c:pt idx="55">
                    <c:v>Vändra</c:v>
                  </c:pt>
                  <c:pt idx="56">
                    <c:v>Jõgeva</c:v>
                  </c:pt>
                  <c:pt idx="57">
                    <c:v>Kallaste</c:v>
                  </c:pt>
                  <c:pt idx="58">
                    <c:v>Keila</c:v>
                  </c:pt>
                  <c:pt idx="59">
                    <c:v>Kohtla-Järve</c:v>
                  </c:pt>
                  <c:pt idx="60">
                    <c:v>Kunda</c:v>
                  </c:pt>
                  <c:pt idx="61">
                    <c:v>Paide</c:v>
                  </c:pt>
                  <c:pt idx="62">
                    <c:v>Paldiski</c:v>
                  </c:pt>
                  <c:pt idx="63">
                    <c:v>Rakvere</c:v>
                  </c:pt>
                  <c:pt idx="64">
                    <c:v>Saue</c:v>
                  </c:pt>
                  <c:pt idx="65">
                    <c:v>Tamsalu</c:v>
                  </c:pt>
                  <c:pt idx="66">
                    <c:v>Tõrva</c:v>
                  </c:pt>
                  <c:pt idx="67">
                    <c:v>Viljandi</c:v>
                  </c:pt>
                </c:lvl>
                <c:lvl>
                  <c:pt idx="0">
                    <c:v>Finants</c:v>
                  </c:pt>
                  <c:pt idx="7">
                    <c:v>Ladu</c:v>
                  </c:pt>
                  <c:pt idx="16">
                    <c:v>Majandus</c:v>
                  </c:pt>
                  <c:pt idx="22">
                    <c:v>Müük</c:v>
                  </c:pt>
                  <c:pt idx="32">
                    <c:v>Ost</c:v>
                  </c:pt>
                  <c:pt idx="35">
                    <c:v>Tootmine</c:v>
                  </c:pt>
                  <c:pt idx="56">
                    <c:v>Transport</c:v>
                  </c:pt>
                </c:lvl>
              </c:multiLvlStrCache>
            </c:multiLvlStrRef>
          </c:cat>
          <c:val>
            <c:numRef>
              <c:f>risttabel!$Z$15:$Z$90</c:f>
              <c:numCache>
                <c:formatCode>General</c:formatCode>
                <c:ptCount val="68"/>
                <c:pt idx="43">
                  <c:v>1</c:v>
                </c:pt>
                <c:pt idx="47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7D-450B-A7B9-724B4764C67F}"/>
            </c:ext>
          </c:extLst>
        </c:ser>
        <c:ser>
          <c:idx val="2"/>
          <c:order val="2"/>
          <c:tx>
            <c:strRef>
              <c:f>risttabel!$AA$13:$AA$14</c:f>
              <c:strCache>
                <c:ptCount val="1"/>
                <c:pt idx="0">
                  <c:v>jalgrattasport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risttabel!$X$15:$X$90</c:f>
              <c:multiLvlStrCache>
                <c:ptCount val="68"/>
                <c:lvl>
                  <c:pt idx="0">
                    <c:v>Jõhvi</c:v>
                  </c:pt>
                  <c:pt idx="1">
                    <c:v>Kiili</c:v>
                  </c:pt>
                  <c:pt idx="2">
                    <c:v>Paide</c:v>
                  </c:pt>
                  <c:pt idx="3">
                    <c:v>Pärnu</c:v>
                  </c:pt>
                  <c:pt idx="4">
                    <c:v>Tallinn</c:v>
                  </c:pt>
                  <c:pt idx="5">
                    <c:v>Tartu</c:v>
                  </c:pt>
                  <c:pt idx="6">
                    <c:v>Valga</c:v>
                  </c:pt>
                  <c:pt idx="7">
                    <c:v>Jõgeva</c:v>
                  </c:pt>
                  <c:pt idx="8">
                    <c:v>Kadrina</c:v>
                  </c:pt>
                  <c:pt idx="9">
                    <c:v>Kohtla-Järve</c:v>
                  </c:pt>
                  <c:pt idx="10">
                    <c:v>Loksa</c:v>
                  </c:pt>
                  <c:pt idx="11">
                    <c:v>Paldiski</c:v>
                  </c:pt>
                  <c:pt idx="12">
                    <c:v>Pärnu</c:v>
                  </c:pt>
                  <c:pt idx="13">
                    <c:v>Rakvere</c:v>
                  </c:pt>
                  <c:pt idx="14">
                    <c:v>Rapla</c:v>
                  </c:pt>
                  <c:pt idx="15">
                    <c:v>Vändra</c:v>
                  </c:pt>
                  <c:pt idx="16">
                    <c:v>Haapsalu</c:v>
                  </c:pt>
                  <c:pt idx="17">
                    <c:v>Kiili</c:v>
                  </c:pt>
                  <c:pt idx="18">
                    <c:v>Kunda</c:v>
                  </c:pt>
                  <c:pt idx="19">
                    <c:v>Loksa</c:v>
                  </c:pt>
                  <c:pt idx="20">
                    <c:v>Tallinn</c:v>
                  </c:pt>
                  <c:pt idx="21">
                    <c:v>Tartu</c:v>
                  </c:pt>
                  <c:pt idx="22">
                    <c:v>Kadrina</c:v>
                  </c:pt>
                  <c:pt idx="23">
                    <c:v>Kallaste</c:v>
                  </c:pt>
                  <c:pt idx="24">
                    <c:v>Kuressaare</c:v>
                  </c:pt>
                  <c:pt idx="25">
                    <c:v>Loksa</c:v>
                  </c:pt>
                  <c:pt idx="26">
                    <c:v>Põlva</c:v>
                  </c:pt>
                  <c:pt idx="27">
                    <c:v>Pärnu</c:v>
                  </c:pt>
                  <c:pt idx="28">
                    <c:v>Saue</c:v>
                  </c:pt>
                  <c:pt idx="29">
                    <c:v>Tallinn</c:v>
                  </c:pt>
                  <c:pt idx="30">
                    <c:v>Tartu</c:v>
                  </c:pt>
                  <c:pt idx="31">
                    <c:v>Viljandi</c:v>
                  </c:pt>
                  <c:pt idx="32">
                    <c:v>Pärnu</c:v>
                  </c:pt>
                  <c:pt idx="33">
                    <c:v>Saku</c:v>
                  </c:pt>
                  <c:pt idx="34">
                    <c:v>Tallinn</c:v>
                  </c:pt>
                  <c:pt idx="35">
                    <c:v>Haapsalu</c:v>
                  </c:pt>
                  <c:pt idx="36">
                    <c:v>Jõgeva</c:v>
                  </c:pt>
                  <c:pt idx="37">
                    <c:v>Jõhvi</c:v>
                  </c:pt>
                  <c:pt idx="38">
                    <c:v>Kadrina</c:v>
                  </c:pt>
                  <c:pt idx="39">
                    <c:v>Kallaste</c:v>
                  </c:pt>
                  <c:pt idx="40">
                    <c:v>Keila</c:v>
                  </c:pt>
                  <c:pt idx="41">
                    <c:v>Kunda</c:v>
                  </c:pt>
                  <c:pt idx="42">
                    <c:v>Kuressaare</c:v>
                  </c:pt>
                  <c:pt idx="43">
                    <c:v>Narva</c:v>
                  </c:pt>
                  <c:pt idx="44">
                    <c:v>Saku</c:v>
                  </c:pt>
                  <c:pt idx="45">
                    <c:v>Saue</c:v>
                  </c:pt>
                  <c:pt idx="46">
                    <c:v>Sindi</c:v>
                  </c:pt>
                  <c:pt idx="47">
                    <c:v>Tallinn</c:v>
                  </c:pt>
                  <c:pt idx="48">
                    <c:v>Tamsalu</c:v>
                  </c:pt>
                  <c:pt idx="49">
                    <c:v>Tapa</c:v>
                  </c:pt>
                  <c:pt idx="50">
                    <c:v>Tartu</c:v>
                  </c:pt>
                  <c:pt idx="51">
                    <c:v>Türi</c:v>
                  </c:pt>
                  <c:pt idx="52">
                    <c:v>Valga</c:v>
                  </c:pt>
                  <c:pt idx="53">
                    <c:v>Viljandi</c:v>
                  </c:pt>
                  <c:pt idx="54">
                    <c:v>Võru</c:v>
                  </c:pt>
                  <c:pt idx="55">
                    <c:v>Vändra</c:v>
                  </c:pt>
                  <c:pt idx="56">
                    <c:v>Jõgeva</c:v>
                  </c:pt>
                  <c:pt idx="57">
                    <c:v>Kallaste</c:v>
                  </c:pt>
                  <c:pt idx="58">
                    <c:v>Keila</c:v>
                  </c:pt>
                  <c:pt idx="59">
                    <c:v>Kohtla-Järve</c:v>
                  </c:pt>
                  <c:pt idx="60">
                    <c:v>Kunda</c:v>
                  </c:pt>
                  <c:pt idx="61">
                    <c:v>Paide</c:v>
                  </c:pt>
                  <c:pt idx="62">
                    <c:v>Paldiski</c:v>
                  </c:pt>
                  <c:pt idx="63">
                    <c:v>Rakvere</c:v>
                  </c:pt>
                  <c:pt idx="64">
                    <c:v>Saue</c:v>
                  </c:pt>
                  <c:pt idx="65">
                    <c:v>Tamsalu</c:v>
                  </c:pt>
                  <c:pt idx="66">
                    <c:v>Tõrva</c:v>
                  </c:pt>
                  <c:pt idx="67">
                    <c:v>Viljandi</c:v>
                  </c:pt>
                </c:lvl>
                <c:lvl>
                  <c:pt idx="0">
                    <c:v>Finants</c:v>
                  </c:pt>
                  <c:pt idx="7">
                    <c:v>Ladu</c:v>
                  </c:pt>
                  <c:pt idx="16">
                    <c:v>Majandus</c:v>
                  </c:pt>
                  <c:pt idx="22">
                    <c:v>Müük</c:v>
                  </c:pt>
                  <c:pt idx="32">
                    <c:v>Ost</c:v>
                  </c:pt>
                  <c:pt idx="35">
                    <c:v>Tootmine</c:v>
                  </c:pt>
                  <c:pt idx="56">
                    <c:v>Transport</c:v>
                  </c:pt>
                </c:lvl>
              </c:multiLvlStrCache>
            </c:multiLvlStrRef>
          </c:cat>
          <c:val>
            <c:numRef>
              <c:f>risttabel!$AA$15:$AA$90</c:f>
              <c:numCache>
                <c:formatCode>General</c:formatCode>
                <c:ptCount val="68"/>
                <c:pt idx="2">
                  <c:v>1</c:v>
                </c:pt>
                <c:pt idx="5">
                  <c:v>1</c:v>
                </c:pt>
                <c:pt idx="8">
                  <c:v>1</c:v>
                </c:pt>
                <c:pt idx="9">
                  <c:v>1</c:v>
                </c:pt>
                <c:pt idx="33">
                  <c:v>1</c:v>
                </c:pt>
                <c:pt idx="35">
                  <c:v>1</c:v>
                </c:pt>
                <c:pt idx="5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7D-450B-A7B9-724B4764C67F}"/>
            </c:ext>
          </c:extLst>
        </c:ser>
        <c:ser>
          <c:idx val="3"/>
          <c:order val="3"/>
          <c:tx>
            <c:strRef>
              <c:f>risttabel!$AB$13:$AB$14</c:f>
              <c:strCache>
                <c:ptCount val="1"/>
                <c:pt idx="0">
                  <c:v>kalapüük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risttabel!$X$15:$X$90</c:f>
              <c:multiLvlStrCache>
                <c:ptCount val="68"/>
                <c:lvl>
                  <c:pt idx="0">
                    <c:v>Jõhvi</c:v>
                  </c:pt>
                  <c:pt idx="1">
                    <c:v>Kiili</c:v>
                  </c:pt>
                  <c:pt idx="2">
                    <c:v>Paide</c:v>
                  </c:pt>
                  <c:pt idx="3">
                    <c:v>Pärnu</c:v>
                  </c:pt>
                  <c:pt idx="4">
                    <c:v>Tallinn</c:v>
                  </c:pt>
                  <c:pt idx="5">
                    <c:v>Tartu</c:v>
                  </c:pt>
                  <c:pt idx="6">
                    <c:v>Valga</c:v>
                  </c:pt>
                  <c:pt idx="7">
                    <c:v>Jõgeva</c:v>
                  </c:pt>
                  <c:pt idx="8">
                    <c:v>Kadrina</c:v>
                  </c:pt>
                  <c:pt idx="9">
                    <c:v>Kohtla-Järve</c:v>
                  </c:pt>
                  <c:pt idx="10">
                    <c:v>Loksa</c:v>
                  </c:pt>
                  <c:pt idx="11">
                    <c:v>Paldiski</c:v>
                  </c:pt>
                  <c:pt idx="12">
                    <c:v>Pärnu</c:v>
                  </c:pt>
                  <c:pt idx="13">
                    <c:v>Rakvere</c:v>
                  </c:pt>
                  <c:pt idx="14">
                    <c:v>Rapla</c:v>
                  </c:pt>
                  <c:pt idx="15">
                    <c:v>Vändra</c:v>
                  </c:pt>
                  <c:pt idx="16">
                    <c:v>Haapsalu</c:v>
                  </c:pt>
                  <c:pt idx="17">
                    <c:v>Kiili</c:v>
                  </c:pt>
                  <c:pt idx="18">
                    <c:v>Kunda</c:v>
                  </c:pt>
                  <c:pt idx="19">
                    <c:v>Loksa</c:v>
                  </c:pt>
                  <c:pt idx="20">
                    <c:v>Tallinn</c:v>
                  </c:pt>
                  <c:pt idx="21">
                    <c:v>Tartu</c:v>
                  </c:pt>
                  <c:pt idx="22">
                    <c:v>Kadrina</c:v>
                  </c:pt>
                  <c:pt idx="23">
                    <c:v>Kallaste</c:v>
                  </c:pt>
                  <c:pt idx="24">
                    <c:v>Kuressaare</c:v>
                  </c:pt>
                  <c:pt idx="25">
                    <c:v>Loksa</c:v>
                  </c:pt>
                  <c:pt idx="26">
                    <c:v>Põlva</c:v>
                  </c:pt>
                  <c:pt idx="27">
                    <c:v>Pärnu</c:v>
                  </c:pt>
                  <c:pt idx="28">
                    <c:v>Saue</c:v>
                  </c:pt>
                  <c:pt idx="29">
                    <c:v>Tallinn</c:v>
                  </c:pt>
                  <c:pt idx="30">
                    <c:v>Tartu</c:v>
                  </c:pt>
                  <c:pt idx="31">
                    <c:v>Viljandi</c:v>
                  </c:pt>
                  <c:pt idx="32">
                    <c:v>Pärnu</c:v>
                  </c:pt>
                  <c:pt idx="33">
                    <c:v>Saku</c:v>
                  </c:pt>
                  <c:pt idx="34">
                    <c:v>Tallinn</c:v>
                  </c:pt>
                  <c:pt idx="35">
                    <c:v>Haapsalu</c:v>
                  </c:pt>
                  <c:pt idx="36">
                    <c:v>Jõgeva</c:v>
                  </c:pt>
                  <c:pt idx="37">
                    <c:v>Jõhvi</c:v>
                  </c:pt>
                  <c:pt idx="38">
                    <c:v>Kadrina</c:v>
                  </c:pt>
                  <c:pt idx="39">
                    <c:v>Kallaste</c:v>
                  </c:pt>
                  <c:pt idx="40">
                    <c:v>Keila</c:v>
                  </c:pt>
                  <c:pt idx="41">
                    <c:v>Kunda</c:v>
                  </c:pt>
                  <c:pt idx="42">
                    <c:v>Kuressaare</c:v>
                  </c:pt>
                  <c:pt idx="43">
                    <c:v>Narva</c:v>
                  </c:pt>
                  <c:pt idx="44">
                    <c:v>Saku</c:v>
                  </c:pt>
                  <c:pt idx="45">
                    <c:v>Saue</c:v>
                  </c:pt>
                  <c:pt idx="46">
                    <c:v>Sindi</c:v>
                  </c:pt>
                  <c:pt idx="47">
                    <c:v>Tallinn</c:v>
                  </c:pt>
                  <c:pt idx="48">
                    <c:v>Tamsalu</c:v>
                  </c:pt>
                  <c:pt idx="49">
                    <c:v>Tapa</c:v>
                  </c:pt>
                  <c:pt idx="50">
                    <c:v>Tartu</c:v>
                  </c:pt>
                  <c:pt idx="51">
                    <c:v>Türi</c:v>
                  </c:pt>
                  <c:pt idx="52">
                    <c:v>Valga</c:v>
                  </c:pt>
                  <c:pt idx="53">
                    <c:v>Viljandi</c:v>
                  </c:pt>
                  <c:pt idx="54">
                    <c:v>Võru</c:v>
                  </c:pt>
                  <c:pt idx="55">
                    <c:v>Vändra</c:v>
                  </c:pt>
                  <c:pt idx="56">
                    <c:v>Jõgeva</c:v>
                  </c:pt>
                  <c:pt idx="57">
                    <c:v>Kallaste</c:v>
                  </c:pt>
                  <c:pt idx="58">
                    <c:v>Keila</c:v>
                  </c:pt>
                  <c:pt idx="59">
                    <c:v>Kohtla-Järve</c:v>
                  </c:pt>
                  <c:pt idx="60">
                    <c:v>Kunda</c:v>
                  </c:pt>
                  <c:pt idx="61">
                    <c:v>Paide</c:v>
                  </c:pt>
                  <c:pt idx="62">
                    <c:v>Paldiski</c:v>
                  </c:pt>
                  <c:pt idx="63">
                    <c:v>Rakvere</c:v>
                  </c:pt>
                  <c:pt idx="64">
                    <c:v>Saue</c:v>
                  </c:pt>
                  <c:pt idx="65">
                    <c:v>Tamsalu</c:v>
                  </c:pt>
                  <c:pt idx="66">
                    <c:v>Tõrva</c:v>
                  </c:pt>
                  <c:pt idx="67">
                    <c:v>Viljandi</c:v>
                  </c:pt>
                </c:lvl>
                <c:lvl>
                  <c:pt idx="0">
                    <c:v>Finants</c:v>
                  </c:pt>
                  <c:pt idx="7">
                    <c:v>Ladu</c:v>
                  </c:pt>
                  <c:pt idx="16">
                    <c:v>Majandus</c:v>
                  </c:pt>
                  <c:pt idx="22">
                    <c:v>Müük</c:v>
                  </c:pt>
                  <c:pt idx="32">
                    <c:v>Ost</c:v>
                  </c:pt>
                  <c:pt idx="35">
                    <c:v>Tootmine</c:v>
                  </c:pt>
                  <c:pt idx="56">
                    <c:v>Transport</c:v>
                  </c:pt>
                </c:lvl>
              </c:multiLvlStrCache>
            </c:multiLvlStrRef>
          </c:cat>
          <c:val>
            <c:numRef>
              <c:f>risttabel!$AB$15:$AB$90</c:f>
              <c:numCache>
                <c:formatCode>General</c:formatCode>
                <c:ptCount val="68"/>
                <c:pt idx="12">
                  <c:v>1</c:v>
                </c:pt>
                <c:pt idx="13">
                  <c:v>1</c:v>
                </c:pt>
                <c:pt idx="34">
                  <c:v>1</c:v>
                </c:pt>
                <c:pt idx="36">
                  <c:v>1</c:v>
                </c:pt>
                <c:pt idx="44">
                  <c:v>1</c:v>
                </c:pt>
                <c:pt idx="59">
                  <c:v>1</c:v>
                </c:pt>
                <c:pt idx="6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7D-450B-A7B9-724B4764C67F}"/>
            </c:ext>
          </c:extLst>
        </c:ser>
        <c:ser>
          <c:idx val="4"/>
          <c:order val="4"/>
          <c:tx>
            <c:strRef>
              <c:f>risttabel!$AC$13:$AC$14</c:f>
              <c:strCache>
                <c:ptCount val="1"/>
                <c:pt idx="0">
                  <c:v>karate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risttabel!$X$15:$X$90</c:f>
              <c:multiLvlStrCache>
                <c:ptCount val="68"/>
                <c:lvl>
                  <c:pt idx="0">
                    <c:v>Jõhvi</c:v>
                  </c:pt>
                  <c:pt idx="1">
                    <c:v>Kiili</c:v>
                  </c:pt>
                  <c:pt idx="2">
                    <c:v>Paide</c:v>
                  </c:pt>
                  <c:pt idx="3">
                    <c:v>Pärnu</c:v>
                  </c:pt>
                  <c:pt idx="4">
                    <c:v>Tallinn</c:v>
                  </c:pt>
                  <c:pt idx="5">
                    <c:v>Tartu</c:v>
                  </c:pt>
                  <c:pt idx="6">
                    <c:v>Valga</c:v>
                  </c:pt>
                  <c:pt idx="7">
                    <c:v>Jõgeva</c:v>
                  </c:pt>
                  <c:pt idx="8">
                    <c:v>Kadrina</c:v>
                  </c:pt>
                  <c:pt idx="9">
                    <c:v>Kohtla-Järve</c:v>
                  </c:pt>
                  <c:pt idx="10">
                    <c:v>Loksa</c:v>
                  </c:pt>
                  <c:pt idx="11">
                    <c:v>Paldiski</c:v>
                  </c:pt>
                  <c:pt idx="12">
                    <c:v>Pärnu</c:v>
                  </c:pt>
                  <c:pt idx="13">
                    <c:v>Rakvere</c:v>
                  </c:pt>
                  <c:pt idx="14">
                    <c:v>Rapla</c:v>
                  </c:pt>
                  <c:pt idx="15">
                    <c:v>Vändra</c:v>
                  </c:pt>
                  <c:pt idx="16">
                    <c:v>Haapsalu</c:v>
                  </c:pt>
                  <c:pt idx="17">
                    <c:v>Kiili</c:v>
                  </c:pt>
                  <c:pt idx="18">
                    <c:v>Kunda</c:v>
                  </c:pt>
                  <c:pt idx="19">
                    <c:v>Loksa</c:v>
                  </c:pt>
                  <c:pt idx="20">
                    <c:v>Tallinn</c:v>
                  </c:pt>
                  <c:pt idx="21">
                    <c:v>Tartu</c:v>
                  </c:pt>
                  <c:pt idx="22">
                    <c:v>Kadrina</c:v>
                  </c:pt>
                  <c:pt idx="23">
                    <c:v>Kallaste</c:v>
                  </c:pt>
                  <c:pt idx="24">
                    <c:v>Kuressaare</c:v>
                  </c:pt>
                  <c:pt idx="25">
                    <c:v>Loksa</c:v>
                  </c:pt>
                  <c:pt idx="26">
                    <c:v>Põlva</c:v>
                  </c:pt>
                  <c:pt idx="27">
                    <c:v>Pärnu</c:v>
                  </c:pt>
                  <c:pt idx="28">
                    <c:v>Saue</c:v>
                  </c:pt>
                  <c:pt idx="29">
                    <c:v>Tallinn</c:v>
                  </c:pt>
                  <c:pt idx="30">
                    <c:v>Tartu</c:v>
                  </c:pt>
                  <c:pt idx="31">
                    <c:v>Viljandi</c:v>
                  </c:pt>
                  <c:pt idx="32">
                    <c:v>Pärnu</c:v>
                  </c:pt>
                  <c:pt idx="33">
                    <c:v>Saku</c:v>
                  </c:pt>
                  <c:pt idx="34">
                    <c:v>Tallinn</c:v>
                  </c:pt>
                  <c:pt idx="35">
                    <c:v>Haapsalu</c:v>
                  </c:pt>
                  <c:pt idx="36">
                    <c:v>Jõgeva</c:v>
                  </c:pt>
                  <c:pt idx="37">
                    <c:v>Jõhvi</c:v>
                  </c:pt>
                  <c:pt idx="38">
                    <c:v>Kadrina</c:v>
                  </c:pt>
                  <c:pt idx="39">
                    <c:v>Kallaste</c:v>
                  </c:pt>
                  <c:pt idx="40">
                    <c:v>Keila</c:v>
                  </c:pt>
                  <c:pt idx="41">
                    <c:v>Kunda</c:v>
                  </c:pt>
                  <c:pt idx="42">
                    <c:v>Kuressaare</c:v>
                  </c:pt>
                  <c:pt idx="43">
                    <c:v>Narva</c:v>
                  </c:pt>
                  <c:pt idx="44">
                    <c:v>Saku</c:v>
                  </c:pt>
                  <c:pt idx="45">
                    <c:v>Saue</c:v>
                  </c:pt>
                  <c:pt idx="46">
                    <c:v>Sindi</c:v>
                  </c:pt>
                  <c:pt idx="47">
                    <c:v>Tallinn</c:v>
                  </c:pt>
                  <c:pt idx="48">
                    <c:v>Tamsalu</c:v>
                  </c:pt>
                  <c:pt idx="49">
                    <c:v>Tapa</c:v>
                  </c:pt>
                  <c:pt idx="50">
                    <c:v>Tartu</c:v>
                  </c:pt>
                  <c:pt idx="51">
                    <c:v>Türi</c:v>
                  </c:pt>
                  <c:pt idx="52">
                    <c:v>Valga</c:v>
                  </c:pt>
                  <c:pt idx="53">
                    <c:v>Viljandi</c:v>
                  </c:pt>
                  <c:pt idx="54">
                    <c:v>Võru</c:v>
                  </c:pt>
                  <c:pt idx="55">
                    <c:v>Vändra</c:v>
                  </c:pt>
                  <c:pt idx="56">
                    <c:v>Jõgeva</c:v>
                  </c:pt>
                  <c:pt idx="57">
                    <c:v>Kallaste</c:v>
                  </c:pt>
                  <c:pt idx="58">
                    <c:v>Keila</c:v>
                  </c:pt>
                  <c:pt idx="59">
                    <c:v>Kohtla-Järve</c:v>
                  </c:pt>
                  <c:pt idx="60">
                    <c:v>Kunda</c:v>
                  </c:pt>
                  <c:pt idx="61">
                    <c:v>Paide</c:v>
                  </c:pt>
                  <c:pt idx="62">
                    <c:v>Paldiski</c:v>
                  </c:pt>
                  <c:pt idx="63">
                    <c:v>Rakvere</c:v>
                  </c:pt>
                  <c:pt idx="64">
                    <c:v>Saue</c:v>
                  </c:pt>
                  <c:pt idx="65">
                    <c:v>Tamsalu</c:v>
                  </c:pt>
                  <c:pt idx="66">
                    <c:v>Tõrva</c:v>
                  </c:pt>
                  <c:pt idx="67">
                    <c:v>Viljandi</c:v>
                  </c:pt>
                </c:lvl>
                <c:lvl>
                  <c:pt idx="0">
                    <c:v>Finants</c:v>
                  </c:pt>
                  <c:pt idx="7">
                    <c:v>Ladu</c:v>
                  </c:pt>
                  <c:pt idx="16">
                    <c:v>Majandus</c:v>
                  </c:pt>
                  <c:pt idx="22">
                    <c:v>Müük</c:v>
                  </c:pt>
                  <c:pt idx="32">
                    <c:v>Ost</c:v>
                  </c:pt>
                  <c:pt idx="35">
                    <c:v>Tootmine</c:v>
                  </c:pt>
                  <c:pt idx="56">
                    <c:v>Transport</c:v>
                  </c:pt>
                </c:lvl>
              </c:multiLvlStrCache>
            </c:multiLvlStrRef>
          </c:cat>
          <c:val>
            <c:numRef>
              <c:f>risttabel!$AC$15:$AC$90</c:f>
              <c:numCache>
                <c:formatCode>General</c:formatCode>
                <c:ptCount val="68"/>
                <c:pt idx="6">
                  <c:v>1</c:v>
                </c:pt>
                <c:pt idx="50">
                  <c:v>1</c:v>
                </c:pt>
                <c:pt idx="57">
                  <c:v>1</c:v>
                </c:pt>
                <c:pt idx="62">
                  <c:v>1</c:v>
                </c:pt>
                <c:pt idx="6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7D-450B-A7B9-724B4764C67F}"/>
            </c:ext>
          </c:extLst>
        </c:ser>
        <c:ser>
          <c:idx val="5"/>
          <c:order val="5"/>
          <c:tx>
            <c:strRef>
              <c:f>risttabel!$AD$13:$AD$14</c:f>
              <c:strCache>
                <c:ptCount val="1"/>
                <c:pt idx="0">
                  <c:v>kergejõustik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risttabel!$X$15:$X$90</c:f>
              <c:multiLvlStrCache>
                <c:ptCount val="68"/>
                <c:lvl>
                  <c:pt idx="0">
                    <c:v>Jõhvi</c:v>
                  </c:pt>
                  <c:pt idx="1">
                    <c:v>Kiili</c:v>
                  </c:pt>
                  <c:pt idx="2">
                    <c:v>Paide</c:v>
                  </c:pt>
                  <c:pt idx="3">
                    <c:v>Pärnu</c:v>
                  </c:pt>
                  <c:pt idx="4">
                    <c:v>Tallinn</c:v>
                  </c:pt>
                  <c:pt idx="5">
                    <c:v>Tartu</c:v>
                  </c:pt>
                  <c:pt idx="6">
                    <c:v>Valga</c:v>
                  </c:pt>
                  <c:pt idx="7">
                    <c:v>Jõgeva</c:v>
                  </c:pt>
                  <c:pt idx="8">
                    <c:v>Kadrina</c:v>
                  </c:pt>
                  <c:pt idx="9">
                    <c:v>Kohtla-Järve</c:v>
                  </c:pt>
                  <c:pt idx="10">
                    <c:v>Loksa</c:v>
                  </c:pt>
                  <c:pt idx="11">
                    <c:v>Paldiski</c:v>
                  </c:pt>
                  <c:pt idx="12">
                    <c:v>Pärnu</c:v>
                  </c:pt>
                  <c:pt idx="13">
                    <c:v>Rakvere</c:v>
                  </c:pt>
                  <c:pt idx="14">
                    <c:v>Rapla</c:v>
                  </c:pt>
                  <c:pt idx="15">
                    <c:v>Vändra</c:v>
                  </c:pt>
                  <c:pt idx="16">
                    <c:v>Haapsalu</c:v>
                  </c:pt>
                  <c:pt idx="17">
                    <c:v>Kiili</c:v>
                  </c:pt>
                  <c:pt idx="18">
                    <c:v>Kunda</c:v>
                  </c:pt>
                  <c:pt idx="19">
                    <c:v>Loksa</c:v>
                  </c:pt>
                  <c:pt idx="20">
                    <c:v>Tallinn</c:v>
                  </c:pt>
                  <c:pt idx="21">
                    <c:v>Tartu</c:v>
                  </c:pt>
                  <c:pt idx="22">
                    <c:v>Kadrina</c:v>
                  </c:pt>
                  <c:pt idx="23">
                    <c:v>Kallaste</c:v>
                  </c:pt>
                  <c:pt idx="24">
                    <c:v>Kuressaare</c:v>
                  </c:pt>
                  <c:pt idx="25">
                    <c:v>Loksa</c:v>
                  </c:pt>
                  <c:pt idx="26">
                    <c:v>Põlva</c:v>
                  </c:pt>
                  <c:pt idx="27">
                    <c:v>Pärnu</c:v>
                  </c:pt>
                  <c:pt idx="28">
                    <c:v>Saue</c:v>
                  </c:pt>
                  <c:pt idx="29">
                    <c:v>Tallinn</c:v>
                  </c:pt>
                  <c:pt idx="30">
                    <c:v>Tartu</c:v>
                  </c:pt>
                  <c:pt idx="31">
                    <c:v>Viljandi</c:v>
                  </c:pt>
                  <c:pt idx="32">
                    <c:v>Pärnu</c:v>
                  </c:pt>
                  <c:pt idx="33">
                    <c:v>Saku</c:v>
                  </c:pt>
                  <c:pt idx="34">
                    <c:v>Tallinn</c:v>
                  </c:pt>
                  <c:pt idx="35">
                    <c:v>Haapsalu</c:v>
                  </c:pt>
                  <c:pt idx="36">
                    <c:v>Jõgeva</c:v>
                  </c:pt>
                  <c:pt idx="37">
                    <c:v>Jõhvi</c:v>
                  </c:pt>
                  <c:pt idx="38">
                    <c:v>Kadrina</c:v>
                  </c:pt>
                  <c:pt idx="39">
                    <c:v>Kallaste</c:v>
                  </c:pt>
                  <c:pt idx="40">
                    <c:v>Keila</c:v>
                  </c:pt>
                  <c:pt idx="41">
                    <c:v>Kunda</c:v>
                  </c:pt>
                  <c:pt idx="42">
                    <c:v>Kuressaare</c:v>
                  </c:pt>
                  <c:pt idx="43">
                    <c:v>Narva</c:v>
                  </c:pt>
                  <c:pt idx="44">
                    <c:v>Saku</c:v>
                  </c:pt>
                  <c:pt idx="45">
                    <c:v>Saue</c:v>
                  </c:pt>
                  <c:pt idx="46">
                    <c:v>Sindi</c:v>
                  </c:pt>
                  <c:pt idx="47">
                    <c:v>Tallinn</c:v>
                  </c:pt>
                  <c:pt idx="48">
                    <c:v>Tamsalu</c:v>
                  </c:pt>
                  <c:pt idx="49">
                    <c:v>Tapa</c:v>
                  </c:pt>
                  <c:pt idx="50">
                    <c:v>Tartu</c:v>
                  </c:pt>
                  <c:pt idx="51">
                    <c:v>Türi</c:v>
                  </c:pt>
                  <c:pt idx="52">
                    <c:v>Valga</c:v>
                  </c:pt>
                  <c:pt idx="53">
                    <c:v>Viljandi</c:v>
                  </c:pt>
                  <c:pt idx="54">
                    <c:v>Võru</c:v>
                  </c:pt>
                  <c:pt idx="55">
                    <c:v>Vändra</c:v>
                  </c:pt>
                  <c:pt idx="56">
                    <c:v>Jõgeva</c:v>
                  </c:pt>
                  <c:pt idx="57">
                    <c:v>Kallaste</c:v>
                  </c:pt>
                  <c:pt idx="58">
                    <c:v>Keila</c:v>
                  </c:pt>
                  <c:pt idx="59">
                    <c:v>Kohtla-Järve</c:v>
                  </c:pt>
                  <c:pt idx="60">
                    <c:v>Kunda</c:v>
                  </c:pt>
                  <c:pt idx="61">
                    <c:v>Paide</c:v>
                  </c:pt>
                  <c:pt idx="62">
                    <c:v>Paldiski</c:v>
                  </c:pt>
                  <c:pt idx="63">
                    <c:v>Rakvere</c:v>
                  </c:pt>
                  <c:pt idx="64">
                    <c:v>Saue</c:v>
                  </c:pt>
                  <c:pt idx="65">
                    <c:v>Tamsalu</c:v>
                  </c:pt>
                  <c:pt idx="66">
                    <c:v>Tõrva</c:v>
                  </c:pt>
                  <c:pt idx="67">
                    <c:v>Viljandi</c:v>
                  </c:pt>
                </c:lvl>
                <c:lvl>
                  <c:pt idx="0">
                    <c:v>Finants</c:v>
                  </c:pt>
                  <c:pt idx="7">
                    <c:v>Ladu</c:v>
                  </c:pt>
                  <c:pt idx="16">
                    <c:v>Majandus</c:v>
                  </c:pt>
                  <c:pt idx="22">
                    <c:v>Müük</c:v>
                  </c:pt>
                  <c:pt idx="32">
                    <c:v>Ost</c:v>
                  </c:pt>
                  <c:pt idx="35">
                    <c:v>Tootmine</c:v>
                  </c:pt>
                  <c:pt idx="56">
                    <c:v>Transport</c:v>
                  </c:pt>
                </c:lvl>
              </c:multiLvlStrCache>
            </c:multiLvlStrRef>
          </c:cat>
          <c:val>
            <c:numRef>
              <c:f>risttabel!$AD$15:$AD$90</c:f>
              <c:numCache>
                <c:formatCode>General</c:formatCode>
                <c:ptCount val="68"/>
                <c:pt idx="20">
                  <c:v>1</c:v>
                </c:pt>
                <c:pt idx="29">
                  <c:v>1</c:v>
                </c:pt>
                <c:pt idx="41">
                  <c:v>1</c:v>
                </c:pt>
                <c:pt idx="42">
                  <c:v>1</c:v>
                </c:pt>
                <c:pt idx="5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7D-450B-A7B9-724B4764C67F}"/>
            </c:ext>
          </c:extLst>
        </c:ser>
        <c:ser>
          <c:idx val="6"/>
          <c:order val="6"/>
          <c:tx>
            <c:strRef>
              <c:f>risttabel!$AE$13:$AE$14</c:f>
              <c:strCache>
                <c:ptCount val="1"/>
                <c:pt idx="0">
                  <c:v>korvpall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risttabel!$X$15:$X$90</c:f>
              <c:multiLvlStrCache>
                <c:ptCount val="68"/>
                <c:lvl>
                  <c:pt idx="0">
                    <c:v>Jõhvi</c:v>
                  </c:pt>
                  <c:pt idx="1">
                    <c:v>Kiili</c:v>
                  </c:pt>
                  <c:pt idx="2">
                    <c:v>Paide</c:v>
                  </c:pt>
                  <c:pt idx="3">
                    <c:v>Pärnu</c:v>
                  </c:pt>
                  <c:pt idx="4">
                    <c:v>Tallinn</c:v>
                  </c:pt>
                  <c:pt idx="5">
                    <c:v>Tartu</c:v>
                  </c:pt>
                  <c:pt idx="6">
                    <c:v>Valga</c:v>
                  </c:pt>
                  <c:pt idx="7">
                    <c:v>Jõgeva</c:v>
                  </c:pt>
                  <c:pt idx="8">
                    <c:v>Kadrina</c:v>
                  </c:pt>
                  <c:pt idx="9">
                    <c:v>Kohtla-Järve</c:v>
                  </c:pt>
                  <c:pt idx="10">
                    <c:v>Loksa</c:v>
                  </c:pt>
                  <c:pt idx="11">
                    <c:v>Paldiski</c:v>
                  </c:pt>
                  <c:pt idx="12">
                    <c:v>Pärnu</c:v>
                  </c:pt>
                  <c:pt idx="13">
                    <c:v>Rakvere</c:v>
                  </c:pt>
                  <c:pt idx="14">
                    <c:v>Rapla</c:v>
                  </c:pt>
                  <c:pt idx="15">
                    <c:v>Vändra</c:v>
                  </c:pt>
                  <c:pt idx="16">
                    <c:v>Haapsalu</c:v>
                  </c:pt>
                  <c:pt idx="17">
                    <c:v>Kiili</c:v>
                  </c:pt>
                  <c:pt idx="18">
                    <c:v>Kunda</c:v>
                  </c:pt>
                  <c:pt idx="19">
                    <c:v>Loksa</c:v>
                  </c:pt>
                  <c:pt idx="20">
                    <c:v>Tallinn</c:v>
                  </c:pt>
                  <c:pt idx="21">
                    <c:v>Tartu</c:v>
                  </c:pt>
                  <c:pt idx="22">
                    <c:v>Kadrina</c:v>
                  </c:pt>
                  <c:pt idx="23">
                    <c:v>Kallaste</c:v>
                  </c:pt>
                  <c:pt idx="24">
                    <c:v>Kuressaare</c:v>
                  </c:pt>
                  <c:pt idx="25">
                    <c:v>Loksa</c:v>
                  </c:pt>
                  <c:pt idx="26">
                    <c:v>Põlva</c:v>
                  </c:pt>
                  <c:pt idx="27">
                    <c:v>Pärnu</c:v>
                  </c:pt>
                  <c:pt idx="28">
                    <c:v>Saue</c:v>
                  </c:pt>
                  <c:pt idx="29">
                    <c:v>Tallinn</c:v>
                  </c:pt>
                  <c:pt idx="30">
                    <c:v>Tartu</c:v>
                  </c:pt>
                  <c:pt idx="31">
                    <c:v>Viljandi</c:v>
                  </c:pt>
                  <c:pt idx="32">
                    <c:v>Pärnu</c:v>
                  </c:pt>
                  <c:pt idx="33">
                    <c:v>Saku</c:v>
                  </c:pt>
                  <c:pt idx="34">
                    <c:v>Tallinn</c:v>
                  </c:pt>
                  <c:pt idx="35">
                    <c:v>Haapsalu</c:v>
                  </c:pt>
                  <c:pt idx="36">
                    <c:v>Jõgeva</c:v>
                  </c:pt>
                  <c:pt idx="37">
                    <c:v>Jõhvi</c:v>
                  </c:pt>
                  <c:pt idx="38">
                    <c:v>Kadrina</c:v>
                  </c:pt>
                  <c:pt idx="39">
                    <c:v>Kallaste</c:v>
                  </c:pt>
                  <c:pt idx="40">
                    <c:v>Keila</c:v>
                  </c:pt>
                  <c:pt idx="41">
                    <c:v>Kunda</c:v>
                  </c:pt>
                  <c:pt idx="42">
                    <c:v>Kuressaare</c:v>
                  </c:pt>
                  <c:pt idx="43">
                    <c:v>Narva</c:v>
                  </c:pt>
                  <c:pt idx="44">
                    <c:v>Saku</c:v>
                  </c:pt>
                  <c:pt idx="45">
                    <c:v>Saue</c:v>
                  </c:pt>
                  <c:pt idx="46">
                    <c:v>Sindi</c:v>
                  </c:pt>
                  <c:pt idx="47">
                    <c:v>Tallinn</c:v>
                  </c:pt>
                  <c:pt idx="48">
                    <c:v>Tamsalu</c:v>
                  </c:pt>
                  <c:pt idx="49">
                    <c:v>Tapa</c:v>
                  </c:pt>
                  <c:pt idx="50">
                    <c:v>Tartu</c:v>
                  </c:pt>
                  <c:pt idx="51">
                    <c:v>Türi</c:v>
                  </c:pt>
                  <c:pt idx="52">
                    <c:v>Valga</c:v>
                  </c:pt>
                  <c:pt idx="53">
                    <c:v>Viljandi</c:v>
                  </c:pt>
                  <c:pt idx="54">
                    <c:v>Võru</c:v>
                  </c:pt>
                  <c:pt idx="55">
                    <c:v>Vändra</c:v>
                  </c:pt>
                  <c:pt idx="56">
                    <c:v>Jõgeva</c:v>
                  </c:pt>
                  <c:pt idx="57">
                    <c:v>Kallaste</c:v>
                  </c:pt>
                  <c:pt idx="58">
                    <c:v>Keila</c:v>
                  </c:pt>
                  <c:pt idx="59">
                    <c:v>Kohtla-Järve</c:v>
                  </c:pt>
                  <c:pt idx="60">
                    <c:v>Kunda</c:v>
                  </c:pt>
                  <c:pt idx="61">
                    <c:v>Paide</c:v>
                  </c:pt>
                  <c:pt idx="62">
                    <c:v>Paldiski</c:v>
                  </c:pt>
                  <c:pt idx="63">
                    <c:v>Rakvere</c:v>
                  </c:pt>
                  <c:pt idx="64">
                    <c:v>Saue</c:v>
                  </c:pt>
                  <c:pt idx="65">
                    <c:v>Tamsalu</c:v>
                  </c:pt>
                  <c:pt idx="66">
                    <c:v>Tõrva</c:v>
                  </c:pt>
                  <c:pt idx="67">
                    <c:v>Viljandi</c:v>
                  </c:pt>
                </c:lvl>
                <c:lvl>
                  <c:pt idx="0">
                    <c:v>Finants</c:v>
                  </c:pt>
                  <c:pt idx="7">
                    <c:v>Ladu</c:v>
                  </c:pt>
                  <c:pt idx="16">
                    <c:v>Majandus</c:v>
                  </c:pt>
                  <c:pt idx="22">
                    <c:v>Müük</c:v>
                  </c:pt>
                  <c:pt idx="32">
                    <c:v>Ost</c:v>
                  </c:pt>
                  <c:pt idx="35">
                    <c:v>Tootmine</c:v>
                  </c:pt>
                  <c:pt idx="56">
                    <c:v>Transport</c:v>
                  </c:pt>
                </c:lvl>
              </c:multiLvlStrCache>
            </c:multiLvlStrRef>
          </c:cat>
          <c:val>
            <c:numRef>
              <c:f>risttabel!$AE$15:$AE$90</c:f>
              <c:numCache>
                <c:formatCode>General</c:formatCode>
                <c:ptCount val="68"/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7D-450B-A7B9-724B4764C67F}"/>
            </c:ext>
          </c:extLst>
        </c:ser>
        <c:ser>
          <c:idx val="7"/>
          <c:order val="7"/>
          <c:tx>
            <c:strRef>
              <c:f>risttabel!$AF$13:$AF$14</c:f>
              <c:strCache>
                <c:ptCount val="1"/>
                <c:pt idx="0">
                  <c:v>käsitöö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risttabel!$X$15:$X$90</c:f>
              <c:multiLvlStrCache>
                <c:ptCount val="68"/>
                <c:lvl>
                  <c:pt idx="0">
                    <c:v>Jõhvi</c:v>
                  </c:pt>
                  <c:pt idx="1">
                    <c:v>Kiili</c:v>
                  </c:pt>
                  <c:pt idx="2">
                    <c:v>Paide</c:v>
                  </c:pt>
                  <c:pt idx="3">
                    <c:v>Pärnu</c:v>
                  </c:pt>
                  <c:pt idx="4">
                    <c:v>Tallinn</c:v>
                  </c:pt>
                  <c:pt idx="5">
                    <c:v>Tartu</c:v>
                  </c:pt>
                  <c:pt idx="6">
                    <c:v>Valga</c:v>
                  </c:pt>
                  <c:pt idx="7">
                    <c:v>Jõgeva</c:v>
                  </c:pt>
                  <c:pt idx="8">
                    <c:v>Kadrina</c:v>
                  </c:pt>
                  <c:pt idx="9">
                    <c:v>Kohtla-Järve</c:v>
                  </c:pt>
                  <c:pt idx="10">
                    <c:v>Loksa</c:v>
                  </c:pt>
                  <c:pt idx="11">
                    <c:v>Paldiski</c:v>
                  </c:pt>
                  <c:pt idx="12">
                    <c:v>Pärnu</c:v>
                  </c:pt>
                  <c:pt idx="13">
                    <c:v>Rakvere</c:v>
                  </c:pt>
                  <c:pt idx="14">
                    <c:v>Rapla</c:v>
                  </c:pt>
                  <c:pt idx="15">
                    <c:v>Vändra</c:v>
                  </c:pt>
                  <c:pt idx="16">
                    <c:v>Haapsalu</c:v>
                  </c:pt>
                  <c:pt idx="17">
                    <c:v>Kiili</c:v>
                  </c:pt>
                  <c:pt idx="18">
                    <c:v>Kunda</c:v>
                  </c:pt>
                  <c:pt idx="19">
                    <c:v>Loksa</c:v>
                  </c:pt>
                  <c:pt idx="20">
                    <c:v>Tallinn</c:v>
                  </c:pt>
                  <c:pt idx="21">
                    <c:v>Tartu</c:v>
                  </c:pt>
                  <c:pt idx="22">
                    <c:v>Kadrina</c:v>
                  </c:pt>
                  <c:pt idx="23">
                    <c:v>Kallaste</c:v>
                  </c:pt>
                  <c:pt idx="24">
                    <c:v>Kuressaare</c:v>
                  </c:pt>
                  <c:pt idx="25">
                    <c:v>Loksa</c:v>
                  </c:pt>
                  <c:pt idx="26">
                    <c:v>Põlva</c:v>
                  </c:pt>
                  <c:pt idx="27">
                    <c:v>Pärnu</c:v>
                  </c:pt>
                  <c:pt idx="28">
                    <c:v>Saue</c:v>
                  </c:pt>
                  <c:pt idx="29">
                    <c:v>Tallinn</c:v>
                  </c:pt>
                  <c:pt idx="30">
                    <c:v>Tartu</c:v>
                  </c:pt>
                  <c:pt idx="31">
                    <c:v>Viljandi</c:v>
                  </c:pt>
                  <c:pt idx="32">
                    <c:v>Pärnu</c:v>
                  </c:pt>
                  <c:pt idx="33">
                    <c:v>Saku</c:v>
                  </c:pt>
                  <c:pt idx="34">
                    <c:v>Tallinn</c:v>
                  </c:pt>
                  <c:pt idx="35">
                    <c:v>Haapsalu</c:v>
                  </c:pt>
                  <c:pt idx="36">
                    <c:v>Jõgeva</c:v>
                  </c:pt>
                  <c:pt idx="37">
                    <c:v>Jõhvi</c:v>
                  </c:pt>
                  <c:pt idx="38">
                    <c:v>Kadrina</c:v>
                  </c:pt>
                  <c:pt idx="39">
                    <c:v>Kallaste</c:v>
                  </c:pt>
                  <c:pt idx="40">
                    <c:v>Keila</c:v>
                  </c:pt>
                  <c:pt idx="41">
                    <c:v>Kunda</c:v>
                  </c:pt>
                  <c:pt idx="42">
                    <c:v>Kuressaare</c:v>
                  </c:pt>
                  <c:pt idx="43">
                    <c:v>Narva</c:v>
                  </c:pt>
                  <c:pt idx="44">
                    <c:v>Saku</c:v>
                  </c:pt>
                  <c:pt idx="45">
                    <c:v>Saue</c:v>
                  </c:pt>
                  <c:pt idx="46">
                    <c:v>Sindi</c:v>
                  </c:pt>
                  <c:pt idx="47">
                    <c:v>Tallinn</c:v>
                  </c:pt>
                  <c:pt idx="48">
                    <c:v>Tamsalu</c:v>
                  </c:pt>
                  <c:pt idx="49">
                    <c:v>Tapa</c:v>
                  </c:pt>
                  <c:pt idx="50">
                    <c:v>Tartu</c:v>
                  </c:pt>
                  <c:pt idx="51">
                    <c:v>Türi</c:v>
                  </c:pt>
                  <c:pt idx="52">
                    <c:v>Valga</c:v>
                  </c:pt>
                  <c:pt idx="53">
                    <c:v>Viljandi</c:v>
                  </c:pt>
                  <c:pt idx="54">
                    <c:v>Võru</c:v>
                  </c:pt>
                  <c:pt idx="55">
                    <c:v>Vändra</c:v>
                  </c:pt>
                  <c:pt idx="56">
                    <c:v>Jõgeva</c:v>
                  </c:pt>
                  <c:pt idx="57">
                    <c:v>Kallaste</c:v>
                  </c:pt>
                  <c:pt idx="58">
                    <c:v>Keila</c:v>
                  </c:pt>
                  <c:pt idx="59">
                    <c:v>Kohtla-Järve</c:v>
                  </c:pt>
                  <c:pt idx="60">
                    <c:v>Kunda</c:v>
                  </c:pt>
                  <c:pt idx="61">
                    <c:v>Paide</c:v>
                  </c:pt>
                  <c:pt idx="62">
                    <c:v>Paldiski</c:v>
                  </c:pt>
                  <c:pt idx="63">
                    <c:v>Rakvere</c:v>
                  </c:pt>
                  <c:pt idx="64">
                    <c:v>Saue</c:v>
                  </c:pt>
                  <c:pt idx="65">
                    <c:v>Tamsalu</c:v>
                  </c:pt>
                  <c:pt idx="66">
                    <c:v>Tõrva</c:v>
                  </c:pt>
                  <c:pt idx="67">
                    <c:v>Viljandi</c:v>
                  </c:pt>
                </c:lvl>
                <c:lvl>
                  <c:pt idx="0">
                    <c:v>Finants</c:v>
                  </c:pt>
                  <c:pt idx="7">
                    <c:v>Ladu</c:v>
                  </c:pt>
                  <c:pt idx="16">
                    <c:v>Majandus</c:v>
                  </c:pt>
                  <c:pt idx="22">
                    <c:v>Müük</c:v>
                  </c:pt>
                  <c:pt idx="32">
                    <c:v>Ost</c:v>
                  </c:pt>
                  <c:pt idx="35">
                    <c:v>Tootmine</c:v>
                  </c:pt>
                  <c:pt idx="56">
                    <c:v>Transport</c:v>
                  </c:pt>
                </c:lvl>
              </c:multiLvlStrCache>
            </c:multiLvlStrRef>
          </c:cat>
          <c:val>
            <c:numRef>
              <c:f>risttabel!$AF$15:$AF$90</c:f>
              <c:numCache>
                <c:formatCode>General</c:formatCode>
                <c:ptCount val="68"/>
                <c:pt idx="18">
                  <c:v>1</c:v>
                </c:pt>
                <c:pt idx="20">
                  <c:v>1</c:v>
                </c:pt>
                <c:pt idx="21">
                  <c:v>1</c:v>
                </c:pt>
                <c:pt idx="23">
                  <c:v>1</c:v>
                </c:pt>
                <c:pt idx="33">
                  <c:v>1</c:v>
                </c:pt>
                <c:pt idx="42">
                  <c:v>1</c:v>
                </c:pt>
                <c:pt idx="47">
                  <c:v>1</c:v>
                </c:pt>
                <c:pt idx="49">
                  <c:v>1</c:v>
                </c:pt>
                <c:pt idx="53">
                  <c:v>1</c:v>
                </c:pt>
                <c:pt idx="5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7D-450B-A7B9-724B4764C67F}"/>
            </c:ext>
          </c:extLst>
        </c:ser>
        <c:ser>
          <c:idx val="8"/>
          <c:order val="8"/>
          <c:tx>
            <c:strRef>
              <c:f>risttabel!$AG$13:$AG$14</c:f>
              <c:strCache>
                <c:ptCount val="1"/>
                <c:pt idx="0">
                  <c:v>lumelauasõit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risttabel!$X$15:$X$90</c:f>
              <c:multiLvlStrCache>
                <c:ptCount val="68"/>
                <c:lvl>
                  <c:pt idx="0">
                    <c:v>Jõhvi</c:v>
                  </c:pt>
                  <c:pt idx="1">
                    <c:v>Kiili</c:v>
                  </c:pt>
                  <c:pt idx="2">
                    <c:v>Paide</c:v>
                  </c:pt>
                  <c:pt idx="3">
                    <c:v>Pärnu</c:v>
                  </c:pt>
                  <c:pt idx="4">
                    <c:v>Tallinn</c:v>
                  </c:pt>
                  <c:pt idx="5">
                    <c:v>Tartu</c:v>
                  </c:pt>
                  <c:pt idx="6">
                    <c:v>Valga</c:v>
                  </c:pt>
                  <c:pt idx="7">
                    <c:v>Jõgeva</c:v>
                  </c:pt>
                  <c:pt idx="8">
                    <c:v>Kadrina</c:v>
                  </c:pt>
                  <c:pt idx="9">
                    <c:v>Kohtla-Järve</c:v>
                  </c:pt>
                  <c:pt idx="10">
                    <c:v>Loksa</c:v>
                  </c:pt>
                  <c:pt idx="11">
                    <c:v>Paldiski</c:v>
                  </c:pt>
                  <c:pt idx="12">
                    <c:v>Pärnu</c:v>
                  </c:pt>
                  <c:pt idx="13">
                    <c:v>Rakvere</c:v>
                  </c:pt>
                  <c:pt idx="14">
                    <c:v>Rapla</c:v>
                  </c:pt>
                  <c:pt idx="15">
                    <c:v>Vändra</c:v>
                  </c:pt>
                  <c:pt idx="16">
                    <c:v>Haapsalu</c:v>
                  </c:pt>
                  <c:pt idx="17">
                    <c:v>Kiili</c:v>
                  </c:pt>
                  <c:pt idx="18">
                    <c:v>Kunda</c:v>
                  </c:pt>
                  <c:pt idx="19">
                    <c:v>Loksa</c:v>
                  </c:pt>
                  <c:pt idx="20">
                    <c:v>Tallinn</c:v>
                  </c:pt>
                  <c:pt idx="21">
                    <c:v>Tartu</c:v>
                  </c:pt>
                  <c:pt idx="22">
                    <c:v>Kadrina</c:v>
                  </c:pt>
                  <c:pt idx="23">
                    <c:v>Kallaste</c:v>
                  </c:pt>
                  <c:pt idx="24">
                    <c:v>Kuressaare</c:v>
                  </c:pt>
                  <c:pt idx="25">
                    <c:v>Loksa</c:v>
                  </c:pt>
                  <c:pt idx="26">
                    <c:v>Põlva</c:v>
                  </c:pt>
                  <c:pt idx="27">
                    <c:v>Pärnu</c:v>
                  </c:pt>
                  <c:pt idx="28">
                    <c:v>Saue</c:v>
                  </c:pt>
                  <c:pt idx="29">
                    <c:v>Tallinn</c:v>
                  </c:pt>
                  <c:pt idx="30">
                    <c:v>Tartu</c:v>
                  </c:pt>
                  <c:pt idx="31">
                    <c:v>Viljandi</c:v>
                  </c:pt>
                  <c:pt idx="32">
                    <c:v>Pärnu</c:v>
                  </c:pt>
                  <c:pt idx="33">
                    <c:v>Saku</c:v>
                  </c:pt>
                  <c:pt idx="34">
                    <c:v>Tallinn</c:v>
                  </c:pt>
                  <c:pt idx="35">
                    <c:v>Haapsalu</c:v>
                  </c:pt>
                  <c:pt idx="36">
                    <c:v>Jõgeva</c:v>
                  </c:pt>
                  <c:pt idx="37">
                    <c:v>Jõhvi</c:v>
                  </c:pt>
                  <c:pt idx="38">
                    <c:v>Kadrina</c:v>
                  </c:pt>
                  <c:pt idx="39">
                    <c:v>Kallaste</c:v>
                  </c:pt>
                  <c:pt idx="40">
                    <c:v>Keila</c:v>
                  </c:pt>
                  <c:pt idx="41">
                    <c:v>Kunda</c:v>
                  </c:pt>
                  <c:pt idx="42">
                    <c:v>Kuressaare</c:v>
                  </c:pt>
                  <c:pt idx="43">
                    <c:v>Narva</c:v>
                  </c:pt>
                  <c:pt idx="44">
                    <c:v>Saku</c:v>
                  </c:pt>
                  <c:pt idx="45">
                    <c:v>Saue</c:v>
                  </c:pt>
                  <c:pt idx="46">
                    <c:v>Sindi</c:v>
                  </c:pt>
                  <c:pt idx="47">
                    <c:v>Tallinn</c:v>
                  </c:pt>
                  <c:pt idx="48">
                    <c:v>Tamsalu</c:v>
                  </c:pt>
                  <c:pt idx="49">
                    <c:v>Tapa</c:v>
                  </c:pt>
                  <c:pt idx="50">
                    <c:v>Tartu</c:v>
                  </c:pt>
                  <c:pt idx="51">
                    <c:v>Türi</c:v>
                  </c:pt>
                  <c:pt idx="52">
                    <c:v>Valga</c:v>
                  </c:pt>
                  <c:pt idx="53">
                    <c:v>Viljandi</c:v>
                  </c:pt>
                  <c:pt idx="54">
                    <c:v>Võru</c:v>
                  </c:pt>
                  <c:pt idx="55">
                    <c:v>Vändra</c:v>
                  </c:pt>
                  <c:pt idx="56">
                    <c:v>Jõgeva</c:v>
                  </c:pt>
                  <c:pt idx="57">
                    <c:v>Kallaste</c:v>
                  </c:pt>
                  <c:pt idx="58">
                    <c:v>Keila</c:v>
                  </c:pt>
                  <c:pt idx="59">
                    <c:v>Kohtla-Järve</c:v>
                  </c:pt>
                  <c:pt idx="60">
                    <c:v>Kunda</c:v>
                  </c:pt>
                  <c:pt idx="61">
                    <c:v>Paide</c:v>
                  </c:pt>
                  <c:pt idx="62">
                    <c:v>Paldiski</c:v>
                  </c:pt>
                  <c:pt idx="63">
                    <c:v>Rakvere</c:v>
                  </c:pt>
                  <c:pt idx="64">
                    <c:v>Saue</c:v>
                  </c:pt>
                  <c:pt idx="65">
                    <c:v>Tamsalu</c:v>
                  </c:pt>
                  <c:pt idx="66">
                    <c:v>Tõrva</c:v>
                  </c:pt>
                  <c:pt idx="67">
                    <c:v>Viljandi</c:v>
                  </c:pt>
                </c:lvl>
                <c:lvl>
                  <c:pt idx="0">
                    <c:v>Finants</c:v>
                  </c:pt>
                  <c:pt idx="7">
                    <c:v>Ladu</c:v>
                  </c:pt>
                  <c:pt idx="16">
                    <c:v>Majandus</c:v>
                  </c:pt>
                  <c:pt idx="22">
                    <c:v>Müük</c:v>
                  </c:pt>
                  <c:pt idx="32">
                    <c:v>Ost</c:v>
                  </c:pt>
                  <c:pt idx="35">
                    <c:v>Tootmine</c:v>
                  </c:pt>
                  <c:pt idx="56">
                    <c:v>Transport</c:v>
                  </c:pt>
                </c:lvl>
              </c:multiLvlStrCache>
            </c:multiLvlStrRef>
          </c:cat>
          <c:val>
            <c:numRef>
              <c:f>risttabel!$AG$15:$AG$90</c:f>
              <c:numCache>
                <c:formatCode>General</c:formatCode>
                <c:ptCount val="68"/>
                <c:pt idx="0">
                  <c:v>1</c:v>
                </c:pt>
                <c:pt idx="14">
                  <c:v>1</c:v>
                </c:pt>
                <c:pt idx="25">
                  <c:v>1</c:v>
                </c:pt>
                <c:pt idx="35">
                  <c:v>1</c:v>
                </c:pt>
                <c:pt idx="37">
                  <c:v>1</c:v>
                </c:pt>
                <c:pt idx="41">
                  <c:v>1</c:v>
                </c:pt>
                <c:pt idx="48">
                  <c:v>1</c:v>
                </c:pt>
                <c:pt idx="52">
                  <c:v>1</c:v>
                </c:pt>
                <c:pt idx="55">
                  <c:v>1</c:v>
                </c:pt>
                <c:pt idx="5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7D-450B-A7B9-724B4764C67F}"/>
            </c:ext>
          </c:extLst>
        </c:ser>
        <c:ser>
          <c:idx val="9"/>
          <c:order val="9"/>
          <c:tx>
            <c:strRef>
              <c:f>risttabel!$AH$13:$AH$14</c:f>
              <c:strCache>
                <c:ptCount val="1"/>
                <c:pt idx="0">
                  <c:v>pillimäng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risttabel!$X$15:$X$90</c:f>
              <c:multiLvlStrCache>
                <c:ptCount val="68"/>
                <c:lvl>
                  <c:pt idx="0">
                    <c:v>Jõhvi</c:v>
                  </c:pt>
                  <c:pt idx="1">
                    <c:v>Kiili</c:v>
                  </c:pt>
                  <c:pt idx="2">
                    <c:v>Paide</c:v>
                  </c:pt>
                  <c:pt idx="3">
                    <c:v>Pärnu</c:v>
                  </c:pt>
                  <c:pt idx="4">
                    <c:v>Tallinn</c:v>
                  </c:pt>
                  <c:pt idx="5">
                    <c:v>Tartu</c:v>
                  </c:pt>
                  <c:pt idx="6">
                    <c:v>Valga</c:v>
                  </c:pt>
                  <c:pt idx="7">
                    <c:v>Jõgeva</c:v>
                  </c:pt>
                  <c:pt idx="8">
                    <c:v>Kadrina</c:v>
                  </c:pt>
                  <c:pt idx="9">
                    <c:v>Kohtla-Järve</c:v>
                  </c:pt>
                  <c:pt idx="10">
                    <c:v>Loksa</c:v>
                  </c:pt>
                  <c:pt idx="11">
                    <c:v>Paldiski</c:v>
                  </c:pt>
                  <c:pt idx="12">
                    <c:v>Pärnu</c:v>
                  </c:pt>
                  <c:pt idx="13">
                    <c:v>Rakvere</c:v>
                  </c:pt>
                  <c:pt idx="14">
                    <c:v>Rapla</c:v>
                  </c:pt>
                  <c:pt idx="15">
                    <c:v>Vändra</c:v>
                  </c:pt>
                  <c:pt idx="16">
                    <c:v>Haapsalu</c:v>
                  </c:pt>
                  <c:pt idx="17">
                    <c:v>Kiili</c:v>
                  </c:pt>
                  <c:pt idx="18">
                    <c:v>Kunda</c:v>
                  </c:pt>
                  <c:pt idx="19">
                    <c:v>Loksa</c:v>
                  </c:pt>
                  <c:pt idx="20">
                    <c:v>Tallinn</c:v>
                  </c:pt>
                  <c:pt idx="21">
                    <c:v>Tartu</c:v>
                  </c:pt>
                  <c:pt idx="22">
                    <c:v>Kadrina</c:v>
                  </c:pt>
                  <c:pt idx="23">
                    <c:v>Kallaste</c:v>
                  </c:pt>
                  <c:pt idx="24">
                    <c:v>Kuressaare</c:v>
                  </c:pt>
                  <c:pt idx="25">
                    <c:v>Loksa</c:v>
                  </c:pt>
                  <c:pt idx="26">
                    <c:v>Põlva</c:v>
                  </c:pt>
                  <c:pt idx="27">
                    <c:v>Pärnu</c:v>
                  </c:pt>
                  <c:pt idx="28">
                    <c:v>Saue</c:v>
                  </c:pt>
                  <c:pt idx="29">
                    <c:v>Tallinn</c:v>
                  </c:pt>
                  <c:pt idx="30">
                    <c:v>Tartu</c:v>
                  </c:pt>
                  <c:pt idx="31">
                    <c:v>Viljandi</c:v>
                  </c:pt>
                  <c:pt idx="32">
                    <c:v>Pärnu</c:v>
                  </c:pt>
                  <c:pt idx="33">
                    <c:v>Saku</c:v>
                  </c:pt>
                  <c:pt idx="34">
                    <c:v>Tallinn</c:v>
                  </c:pt>
                  <c:pt idx="35">
                    <c:v>Haapsalu</c:v>
                  </c:pt>
                  <c:pt idx="36">
                    <c:v>Jõgeva</c:v>
                  </c:pt>
                  <c:pt idx="37">
                    <c:v>Jõhvi</c:v>
                  </c:pt>
                  <c:pt idx="38">
                    <c:v>Kadrina</c:v>
                  </c:pt>
                  <c:pt idx="39">
                    <c:v>Kallaste</c:v>
                  </c:pt>
                  <c:pt idx="40">
                    <c:v>Keila</c:v>
                  </c:pt>
                  <c:pt idx="41">
                    <c:v>Kunda</c:v>
                  </c:pt>
                  <c:pt idx="42">
                    <c:v>Kuressaare</c:v>
                  </c:pt>
                  <c:pt idx="43">
                    <c:v>Narva</c:v>
                  </c:pt>
                  <c:pt idx="44">
                    <c:v>Saku</c:v>
                  </c:pt>
                  <c:pt idx="45">
                    <c:v>Saue</c:v>
                  </c:pt>
                  <c:pt idx="46">
                    <c:v>Sindi</c:v>
                  </c:pt>
                  <c:pt idx="47">
                    <c:v>Tallinn</c:v>
                  </c:pt>
                  <c:pt idx="48">
                    <c:v>Tamsalu</c:v>
                  </c:pt>
                  <c:pt idx="49">
                    <c:v>Tapa</c:v>
                  </c:pt>
                  <c:pt idx="50">
                    <c:v>Tartu</c:v>
                  </c:pt>
                  <c:pt idx="51">
                    <c:v>Türi</c:v>
                  </c:pt>
                  <c:pt idx="52">
                    <c:v>Valga</c:v>
                  </c:pt>
                  <c:pt idx="53">
                    <c:v>Viljandi</c:v>
                  </c:pt>
                  <c:pt idx="54">
                    <c:v>Võru</c:v>
                  </c:pt>
                  <c:pt idx="55">
                    <c:v>Vändra</c:v>
                  </c:pt>
                  <c:pt idx="56">
                    <c:v>Jõgeva</c:v>
                  </c:pt>
                  <c:pt idx="57">
                    <c:v>Kallaste</c:v>
                  </c:pt>
                  <c:pt idx="58">
                    <c:v>Keila</c:v>
                  </c:pt>
                  <c:pt idx="59">
                    <c:v>Kohtla-Järve</c:v>
                  </c:pt>
                  <c:pt idx="60">
                    <c:v>Kunda</c:v>
                  </c:pt>
                  <c:pt idx="61">
                    <c:v>Paide</c:v>
                  </c:pt>
                  <c:pt idx="62">
                    <c:v>Paldiski</c:v>
                  </c:pt>
                  <c:pt idx="63">
                    <c:v>Rakvere</c:v>
                  </c:pt>
                  <c:pt idx="64">
                    <c:v>Saue</c:v>
                  </c:pt>
                  <c:pt idx="65">
                    <c:v>Tamsalu</c:v>
                  </c:pt>
                  <c:pt idx="66">
                    <c:v>Tõrva</c:v>
                  </c:pt>
                  <c:pt idx="67">
                    <c:v>Viljandi</c:v>
                  </c:pt>
                </c:lvl>
                <c:lvl>
                  <c:pt idx="0">
                    <c:v>Finants</c:v>
                  </c:pt>
                  <c:pt idx="7">
                    <c:v>Ladu</c:v>
                  </c:pt>
                  <c:pt idx="16">
                    <c:v>Majandus</c:v>
                  </c:pt>
                  <c:pt idx="22">
                    <c:v>Müük</c:v>
                  </c:pt>
                  <c:pt idx="32">
                    <c:v>Ost</c:v>
                  </c:pt>
                  <c:pt idx="35">
                    <c:v>Tootmine</c:v>
                  </c:pt>
                  <c:pt idx="56">
                    <c:v>Transport</c:v>
                  </c:pt>
                </c:lvl>
              </c:multiLvlStrCache>
            </c:multiLvlStrRef>
          </c:cat>
          <c:val>
            <c:numRef>
              <c:f>risttabel!$AH$15:$AH$90</c:f>
              <c:numCache>
                <c:formatCode>General</c:formatCode>
                <c:ptCount val="68"/>
                <c:pt idx="3">
                  <c:v>1</c:v>
                </c:pt>
                <c:pt idx="15">
                  <c:v>1</c:v>
                </c:pt>
                <c:pt idx="19">
                  <c:v>1</c:v>
                </c:pt>
                <c:pt idx="28">
                  <c:v>1</c:v>
                </c:pt>
                <c:pt idx="32">
                  <c:v>1</c:v>
                </c:pt>
                <c:pt idx="34">
                  <c:v>1</c:v>
                </c:pt>
                <c:pt idx="6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47D-450B-A7B9-724B4764C67F}"/>
            </c:ext>
          </c:extLst>
        </c:ser>
        <c:ser>
          <c:idx val="10"/>
          <c:order val="10"/>
          <c:tx>
            <c:strRef>
              <c:f>risttabel!$AI$13:$AI$14</c:f>
              <c:strCache>
                <c:ptCount val="1"/>
                <c:pt idx="0">
                  <c:v>programmeerimine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risttabel!$X$15:$X$90</c:f>
              <c:multiLvlStrCache>
                <c:ptCount val="68"/>
                <c:lvl>
                  <c:pt idx="0">
                    <c:v>Jõhvi</c:v>
                  </c:pt>
                  <c:pt idx="1">
                    <c:v>Kiili</c:v>
                  </c:pt>
                  <c:pt idx="2">
                    <c:v>Paide</c:v>
                  </c:pt>
                  <c:pt idx="3">
                    <c:v>Pärnu</c:v>
                  </c:pt>
                  <c:pt idx="4">
                    <c:v>Tallinn</c:v>
                  </c:pt>
                  <c:pt idx="5">
                    <c:v>Tartu</c:v>
                  </c:pt>
                  <c:pt idx="6">
                    <c:v>Valga</c:v>
                  </c:pt>
                  <c:pt idx="7">
                    <c:v>Jõgeva</c:v>
                  </c:pt>
                  <c:pt idx="8">
                    <c:v>Kadrina</c:v>
                  </c:pt>
                  <c:pt idx="9">
                    <c:v>Kohtla-Järve</c:v>
                  </c:pt>
                  <c:pt idx="10">
                    <c:v>Loksa</c:v>
                  </c:pt>
                  <c:pt idx="11">
                    <c:v>Paldiski</c:v>
                  </c:pt>
                  <c:pt idx="12">
                    <c:v>Pärnu</c:v>
                  </c:pt>
                  <c:pt idx="13">
                    <c:v>Rakvere</c:v>
                  </c:pt>
                  <c:pt idx="14">
                    <c:v>Rapla</c:v>
                  </c:pt>
                  <c:pt idx="15">
                    <c:v>Vändra</c:v>
                  </c:pt>
                  <c:pt idx="16">
                    <c:v>Haapsalu</c:v>
                  </c:pt>
                  <c:pt idx="17">
                    <c:v>Kiili</c:v>
                  </c:pt>
                  <c:pt idx="18">
                    <c:v>Kunda</c:v>
                  </c:pt>
                  <c:pt idx="19">
                    <c:v>Loksa</c:v>
                  </c:pt>
                  <c:pt idx="20">
                    <c:v>Tallinn</c:v>
                  </c:pt>
                  <c:pt idx="21">
                    <c:v>Tartu</c:v>
                  </c:pt>
                  <c:pt idx="22">
                    <c:v>Kadrina</c:v>
                  </c:pt>
                  <c:pt idx="23">
                    <c:v>Kallaste</c:v>
                  </c:pt>
                  <c:pt idx="24">
                    <c:v>Kuressaare</c:v>
                  </c:pt>
                  <c:pt idx="25">
                    <c:v>Loksa</c:v>
                  </c:pt>
                  <c:pt idx="26">
                    <c:v>Põlva</c:v>
                  </c:pt>
                  <c:pt idx="27">
                    <c:v>Pärnu</c:v>
                  </c:pt>
                  <c:pt idx="28">
                    <c:v>Saue</c:v>
                  </c:pt>
                  <c:pt idx="29">
                    <c:v>Tallinn</c:v>
                  </c:pt>
                  <c:pt idx="30">
                    <c:v>Tartu</c:v>
                  </c:pt>
                  <c:pt idx="31">
                    <c:v>Viljandi</c:v>
                  </c:pt>
                  <c:pt idx="32">
                    <c:v>Pärnu</c:v>
                  </c:pt>
                  <c:pt idx="33">
                    <c:v>Saku</c:v>
                  </c:pt>
                  <c:pt idx="34">
                    <c:v>Tallinn</c:v>
                  </c:pt>
                  <c:pt idx="35">
                    <c:v>Haapsalu</c:v>
                  </c:pt>
                  <c:pt idx="36">
                    <c:v>Jõgeva</c:v>
                  </c:pt>
                  <c:pt idx="37">
                    <c:v>Jõhvi</c:v>
                  </c:pt>
                  <c:pt idx="38">
                    <c:v>Kadrina</c:v>
                  </c:pt>
                  <c:pt idx="39">
                    <c:v>Kallaste</c:v>
                  </c:pt>
                  <c:pt idx="40">
                    <c:v>Keila</c:v>
                  </c:pt>
                  <c:pt idx="41">
                    <c:v>Kunda</c:v>
                  </c:pt>
                  <c:pt idx="42">
                    <c:v>Kuressaare</c:v>
                  </c:pt>
                  <c:pt idx="43">
                    <c:v>Narva</c:v>
                  </c:pt>
                  <c:pt idx="44">
                    <c:v>Saku</c:v>
                  </c:pt>
                  <c:pt idx="45">
                    <c:v>Saue</c:v>
                  </c:pt>
                  <c:pt idx="46">
                    <c:v>Sindi</c:v>
                  </c:pt>
                  <c:pt idx="47">
                    <c:v>Tallinn</c:v>
                  </c:pt>
                  <c:pt idx="48">
                    <c:v>Tamsalu</c:v>
                  </c:pt>
                  <c:pt idx="49">
                    <c:v>Tapa</c:v>
                  </c:pt>
                  <c:pt idx="50">
                    <c:v>Tartu</c:v>
                  </c:pt>
                  <c:pt idx="51">
                    <c:v>Türi</c:v>
                  </c:pt>
                  <c:pt idx="52">
                    <c:v>Valga</c:v>
                  </c:pt>
                  <c:pt idx="53">
                    <c:v>Viljandi</c:v>
                  </c:pt>
                  <c:pt idx="54">
                    <c:v>Võru</c:v>
                  </c:pt>
                  <c:pt idx="55">
                    <c:v>Vändra</c:v>
                  </c:pt>
                  <c:pt idx="56">
                    <c:v>Jõgeva</c:v>
                  </c:pt>
                  <c:pt idx="57">
                    <c:v>Kallaste</c:v>
                  </c:pt>
                  <c:pt idx="58">
                    <c:v>Keila</c:v>
                  </c:pt>
                  <c:pt idx="59">
                    <c:v>Kohtla-Järve</c:v>
                  </c:pt>
                  <c:pt idx="60">
                    <c:v>Kunda</c:v>
                  </c:pt>
                  <c:pt idx="61">
                    <c:v>Paide</c:v>
                  </c:pt>
                  <c:pt idx="62">
                    <c:v>Paldiski</c:v>
                  </c:pt>
                  <c:pt idx="63">
                    <c:v>Rakvere</c:v>
                  </c:pt>
                  <c:pt idx="64">
                    <c:v>Saue</c:v>
                  </c:pt>
                  <c:pt idx="65">
                    <c:v>Tamsalu</c:v>
                  </c:pt>
                  <c:pt idx="66">
                    <c:v>Tõrva</c:v>
                  </c:pt>
                  <c:pt idx="67">
                    <c:v>Viljandi</c:v>
                  </c:pt>
                </c:lvl>
                <c:lvl>
                  <c:pt idx="0">
                    <c:v>Finants</c:v>
                  </c:pt>
                  <c:pt idx="7">
                    <c:v>Ladu</c:v>
                  </c:pt>
                  <c:pt idx="16">
                    <c:v>Majandus</c:v>
                  </c:pt>
                  <c:pt idx="22">
                    <c:v>Müük</c:v>
                  </c:pt>
                  <c:pt idx="32">
                    <c:v>Ost</c:v>
                  </c:pt>
                  <c:pt idx="35">
                    <c:v>Tootmine</c:v>
                  </c:pt>
                  <c:pt idx="56">
                    <c:v>Transport</c:v>
                  </c:pt>
                </c:lvl>
              </c:multiLvlStrCache>
            </c:multiLvlStrRef>
          </c:cat>
          <c:val>
            <c:numRef>
              <c:f>risttabel!$AI$15:$AI$90</c:f>
              <c:numCache>
                <c:formatCode>General</c:formatCode>
                <c:ptCount val="68"/>
                <c:pt idx="1">
                  <c:v>1</c:v>
                </c:pt>
                <c:pt idx="22">
                  <c:v>1</c:v>
                </c:pt>
                <c:pt idx="48">
                  <c:v>1</c:v>
                </c:pt>
                <c:pt idx="56">
                  <c:v>1</c:v>
                </c:pt>
                <c:pt idx="65">
                  <c:v>1</c:v>
                </c:pt>
                <c:pt idx="6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47D-450B-A7B9-724B4764C67F}"/>
            </c:ext>
          </c:extLst>
        </c:ser>
        <c:ser>
          <c:idx val="11"/>
          <c:order val="11"/>
          <c:tx>
            <c:strRef>
              <c:f>risttabel!$AJ$13:$AJ$14</c:f>
              <c:strCache>
                <c:ptCount val="1"/>
                <c:pt idx="0">
                  <c:v>raamatu lugemine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risttabel!$X$15:$X$90</c:f>
              <c:multiLvlStrCache>
                <c:ptCount val="68"/>
                <c:lvl>
                  <c:pt idx="0">
                    <c:v>Jõhvi</c:v>
                  </c:pt>
                  <c:pt idx="1">
                    <c:v>Kiili</c:v>
                  </c:pt>
                  <c:pt idx="2">
                    <c:v>Paide</c:v>
                  </c:pt>
                  <c:pt idx="3">
                    <c:v>Pärnu</c:v>
                  </c:pt>
                  <c:pt idx="4">
                    <c:v>Tallinn</c:v>
                  </c:pt>
                  <c:pt idx="5">
                    <c:v>Tartu</c:v>
                  </c:pt>
                  <c:pt idx="6">
                    <c:v>Valga</c:v>
                  </c:pt>
                  <c:pt idx="7">
                    <c:v>Jõgeva</c:v>
                  </c:pt>
                  <c:pt idx="8">
                    <c:v>Kadrina</c:v>
                  </c:pt>
                  <c:pt idx="9">
                    <c:v>Kohtla-Järve</c:v>
                  </c:pt>
                  <c:pt idx="10">
                    <c:v>Loksa</c:v>
                  </c:pt>
                  <c:pt idx="11">
                    <c:v>Paldiski</c:v>
                  </c:pt>
                  <c:pt idx="12">
                    <c:v>Pärnu</c:v>
                  </c:pt>
                  <c:pt idx="13">
                    <c:v>Rakvere</c:v>
                  </c:pt>
                  <c:pt idx="14">
                    <c:v>Rapla</c:v>
                  </c:pt>
                  <c:pt idx="15">
                    <c:v>Vändra</c:v>
                  </c:pt>
                  <c:pt idx="16">
                    <c:v>Haapsalu</c:v>
                  </c:pt>
                  <c:pt idx="17">
                    <c:v>Kiili</c:v>
                  </c:pt>
                  <c:pt idx="18">
                    <c:v>Kunda</c:v>
                  </c:pt>
                  <c:pt idx="19">
                    <c:v>Loksa</c:v>
                  </c:pt>
                  <c:pt idx="20">
                    <c:v>Tallinn</c:v>
                  </c:pt>
                  <c:pt idx="21">
                    <c:v>Tartu</c:v>
                  </c:pt>
                  <c:pt idx="22">
                    <c:v>Kadrina</c:v>
                  </c:pt>
                  <c:pt idx="23">
                    <c:v>Kallaste</c:v>
                  </c:pt>
                  <c:pt idx="24">
                    <c:v>Kuressaare</c:v>
                  </c:pt>
                  <c:pt idx="25">
                    <c:v>Loksa</c:v>
                  </c:pt>
                  <c:pt idx="26">
                    <c:v>Põlva</c:v>
                  </c:pt>
                  <c:pt idx="27">
                    <c:v>Pärnu</c:v>
                  </c:pt>
                  <c:pt idx="28">
                    <c:v>Saue</c:v>
                  </c:pt>
                  <c:pt idx="29">
                    <c:v>Tallinn</c:v>
                  </c:pt>
                  <c:pt idx="30">
                    <c:v>Tartu</c:v>
                  </c:pt>
                  <c:pt idx="31">
                    <c:v>Viljandi</c:v>
                  </c:pt>
                  <c:pt idx="32">
                    <c:v>Pärnu</c:v>
                  </c:pt>
                  <c:pt idx="33">
                    <c:v>Saku</c:v>
                  </c:pt>
                  <c:pt idx="34">
                    <c:v>Tallinn</c:v>
                  </c:pt>
                  <c:pt idx="35">
                    <c:v>Haapsalu</c:v>
                  </c:pt>
                  <c:pt idx="36">
                    <c:v>Jõgeva</c:v>
                  </c:pt>
                  <c:pt idx="37">
                    <c:v>Jõhvi</c:v>
                  </c:pt>
                  <c:pt idx="38">
                    <c:v>Kadrina</c:v>
                  </c:pt>
                  <c:pt idx="39">
                    <c:v>Kallaste</c:v>
                  </c:pt>
                  <c:pt idx="40">
                    <c:v>Keila</c:v>
                  </c:pt>
                  <c:pt idx="41">
                    <c:v>Kunda</c:v>
                  </c:pt>
                  <c:pt idx="42">
                    <c:v>Kuressaare</c:v>
                  </c:pt>
                  <c:pt idx="43">
                    <c:v>Narva</c:v>
                  </c:pt>
                  <c:pt idx="44">
                    <c:v>Saku</c:v>
                  </c:pt>
                  <c:pt idx="45">
                    <c:v>Saue</c:v>
                  </c:pt>
                  <c:pt idx="46">
                    <c:v>Sindi</c:v>
                  </c:pt>
                  <c:pt idx="47">
                    <c:v>Tallinn</c:v>
                  </c:pt>
                  <c:pt idx="48">
                    <c:v>Tamsalu</c:v>
                  </c:pt>
                  <c:pt idx="49">
                    <c:v>Tapa</c:v>
                  </c:pt>
                  <c:pt idx="50">
                    <c:v>Tartu</c:v>
                  </c:pt>
                  <c:pt idx="51">
                    <c:v>Türi</c:v>
                  </c:pt>
                  <c:pt idx="52">
                    <c:v>Valga</c:v>
                  </c:pt>
                  <c:pt idx="53">
                    <c:v>Viljandi</c:v>
                  </c:pt>
                  <c:pt idx="54">
                    <c:v>Võru</c:v>
                  </c:pt>
                  <c:pt idx="55">
                    <c:v>Vändra</c:v>
                  </c:pt>
                  <c:pt idx="56">
                    <c:v>Jõgeva</c:v>
                  </c:pt>
                  <c:pt idx="57">
                    <c:v>Kallaste</c:v>
                  </c:pt>
                  <c:pt idx="58">
                    <c:v>Keila</c:v>
                  </c:pt>
                  <c:pt idx="59">
                    <c:v>Kohtla-Järve</c:v>
                  </c:pt>
                  <c:pt idx="60">
                    <c:v>Kunda</c:v>
                  </c:pt>
                  <c:pt idx="61">
                    <c:v>Paide</c:v>
                  </c:pt>
                  <c:pt idx="62">
                    <c:v>Paldiski</c:v>
                  </c:pt>
                  <c:pt idx="63">
                    <c:v>Rakvere</c:v>
                  </c:pt>
                  <c:pt idx="64">
                    <c:v>Saue</c:v>
                  </c:pt>
                  <c:pt idx="65">
                    <c:v>Tamsalu</c:v>
                  </c:pt>
                  <c:pt idx="66">
                    <c:v>Tõrva</c:v>
                  </c:pt>
                  <c:pt idx="67">
                    <c:v>Viljandi</c:v>
                  </c:pt>
                </c:lvl>
                <c:lvl>
                  <c:pt idx="0">
                    <c:v>Finants</c:v>
                  </c:pt>
                  <c:pt idx="7">
                    <c:v>Ladu</c:v>
                  </c:pt>
                  <c:pt idx="16">
                    <c:v>Majandus</c:v>
                  </c:pt>
                  <c:pt idx="22">
                    <c:v>Müük</c:v>
                  </c:pt>
                  <c:pt idx="32">
                    <c:v>Ost</c:v>
                  </c:pt>
                  <c:pt idx="35">
                    <c:v>Tootmine</c:v>
                  </c:pt>
                  <c:pt idx="56">
                    <c:v>Transport</c:v>
                  </c:pt>
                </c:lvl>
              </c:multiLvlStrCache>
            </c:multiLvlStrRef>
          </c:cat>
          <c:val>
            <c:numRef>
              <c:f>risttabel!$AJ$15:$AJ$90</c:f>
              <c:numCache>
                <c:formatCode>General</c:formatCode>
                <c:ptCount val="68"/>
                <c:pt idx="1">
                  <c:v>1</c:v>
                </c:pt>
                <c:pt idx="25">
                  <c:v>1</c:v>
                </c:pt>
                <c:pt idx="27">
                  <c:v>1</c:v>
                </c:pt>
                <c:pt idx="31">
                  <c:v>1</c:v>
                </c:pt>
                <c:pt idx="44">
                  <c:v>1</c:v>
                </c:pt>
                <c:pt idx="45">
                  <c:v>1</c:v>
                </c:pt>
                <c:pt idx="53">
                  <c:v>1</c:v>
                </c:pt>
                <c:pt idx="61">
                  <c:v>1</c:v>
                </c:pt>
                <c:pt idx="6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47D-450B-A7B9-724B4764C67F}"/>
            </c:ext>
          </c:extLst>
        </c:ser>
        <c:ser>
          <c:idx val="12"/>
          <c:order val="12"/>
          <c:tx>
            <c:strRef>
              <c:f>risttabel!$AK$13:$AK$14</c:f>
              <c:strCache>
                <c:ptCount val="1"/>
                <c:pt idx="0">
                  <c:v>rahvatants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risttabel!$X$15:$X$90</c:f>
              <c:multiLvlStrCache>
                <c:ptCount val="68"/>
                <c:lvl>
                  <c:pt idx="0">
                    <c:v>Jõhvi</c:v>
                  </c:pt>
                  <c:pt idx="1">
                    <c:v>Kiili</c:v>
                  </c:pt>
                  <c:pt idx="2">
                    <c:v>Paide</c:v>
                  </c:pt>
                  <c:pt idx="3">
                    <c:v>Pärnu</c:v>
                  </c:pt>
                  <c:pt idx="4">
                    <c:v>Tallinn</c:v>
                  </c:pt>
                  <c:pt idx="5">
                    <c:v>Tartu</c:v>
                  </c:pt>
                  <c:pt idx="6">
                    <c:v>Valga</c:v>
                  </c:pt>
                  <c:pt idx="7">
                    <c:v>Jõgeva</c:v>
                  </c:pt>
                  <c:pt idx="8">
                    <c:v>Kadrina</c:v>
                  </c:pt>
                  <c:pt idx="9">
                    <c:v>Kohtla-Järve</c:v>
                  </c:pt>
                  <c:pt idx="10">
                    <c:v>Loksa</c:v>
                  </c:pt>
                  <c:pt idx="11">
                    <c:v>Paldiski</c:v>
                  </c:pt>
                  <c:pt idx="12">
                    <c:v>Pärnu</c:v>
                  </c:pt>
                  <c:pt idx="13">
                    <c:v>Rakvere</c:v>
                  </c:pt>
                  <c:pt idx="14">
                    <c:v>Rapla</c:v>
                  </c:pt>
                  <c:pt idx="15">
                    <c:v>Vändra</c:v>
                  </c:pt>
                  <c:pt idx="16">
                    <c:v>Haapsalu</c:v>
                  </c:pt>
                  <c:pt idx="17">
                    <c:v>Kiili</c:v>
                  </c:pt>
                  <c:pt idx="18">
                    <c:v>Kunda</c:v>
                  </c:pt>
                  <c:pt idx="19">
                    <c:v>Loksa</c:v>
                  </c:pt>
                  <c:pt idx="20">
                    <c:v>Tallinn</c:v>
                  </c:pt>
                  <c:pt idx="21">
                    <c:v>Tartu</c:v>
                  </c:pt>
                  <c:pt idx="22">
                    <c:v>Kadrina</c:v>
                  </c:pt>
                  <c:pt idx="23">
                    <c:v>Kallaste</c:v>
                  </c:pt>
                  <c:pt idx="24">
                    <c:v>Kuressaare</c:v>
                  </c:pt>
                  <c:pt idx="25">
                    <c:v>Loksa</c:v>
                  </c:pt>
                  <c:pt idx="26">
                    <c:v>Põlva</c:v>
                  </c:pt>
                  <c:pt idx="27">
                    <c:v>Pärnu</c:v>
                  </c:pt>
                  <c:pt idx="28">
                    <c:v>Saue</c:v>
                  </c:pt>
                  <c:pt idx="29">
                    <c:v>Tallinn</c:v>
                  </c:pt>
                  <c:pt idx="30">
                    <c:v>Tartu</c:v>
                  </c:pt>
                  <c:pt idx="31">
                    <c:v>Viljandi</c:v>
                  </c:pt>
                  <c:pt idx="32">
                    <c:v>Pärnu</c:v>
                  </c:pt>
                  <c:pt idx="33">
                    <c:v>Saku</c:v>
                  </c:pt>
                  <c:pt idx="34">
                    <c:v>Tallinn</c:v>
                  </c:pt>
                  <c:pt idx="35">
                    <c:v>Haapsalu</c:v>
                  </c:pt>
                  <c:pt idx="36">
                    <c:v>Jõgeva</c:v>
                  </c:pt>
                  <c:pt idx="37">
                    <c:v>Jõhvi</c:v>
                  </c:pt>
                  <c:pt idx="38">
                    <c:v>Kadrina</c:v>
                  </c:pt>
                  <c:pt idx="39">
                    <c:v>Kallaste</c:v>
                  </c:pt>
                  <c:pt idx="40">
                    <c:v>Keila</c:v>
                  </c:pt>
                  <c:pt idx="41">
                    <c:v>Kunda</c:v>
                  </c:pt>
                  <c:pt idx="42">
                    <c:v>Kuressaare</c:v>
                  </c:pt>
                  <c:pt idx="43">
                    <c:v>Narva</c:v>
                  </c:pt>
                  <c:pt idx="44">
                    <c:v>Saku</c:v>
                  </c:pt>
                  <c:pt idx="45">
                    <c:v>Saue</c:v>
                  </c:pt>
                  <c:pt idx="46">
                    <c:v>Sindi</c:v>
                  </c:pt>
                  <c:pt idx="47">
                    <c:v>Tallinn</c:v>
                  </c:pt>
                  <c:pt idx="48">
                    <c:v>Tamsalu</c:v>
                  </c:pt>
                  <c:pt idx="49">
                    <c:v>Tapa</c:v>
                  </c:pt>
                  <c:pt idx="50">
                    <c:v>Tartu</c:v>
                  </c:pt>
                  <c:pt idx="51">
                    <c:v>Türi</c:v>
                  </c:pt>
                  <c:pt idx="52">
                    <c:v>Valga</c:v>
                  </c:pt>
                  <c:pt idx="53">
                    <c:v>Viljandi</c:v>
                  </c:pt>
                  <c:pt idx="54">
                    <c:v>Võru</c:v>
                  </c:pt>
                  <c:pt idx="55">
                    <c:v>Vändra</c:v>
                  </c:pt>
                  <c:pt idx="56">
                    <c:v>Jõgeva</c:v>
                  </c:pt>
                  <c:pt idx="57">
                    <c:v>Kallaste</c:v>
                  </c:pt>
                  <c:pt idx="58">
                    <c:v>Keila</c:v>
                  </c:pt>
                  <c:pt idx="59">
                    <c:v>Kohtla-Järve</c:v>
                  </c:pt>
                  <c:pt idx="60">
                    <c:v>Kunda</c:v>
                  </c:pt>
                  <c:pt idx="61">
                    <c:v>Paide</c:v>
                  </c:pt>
                  <c:pt idx="62">
                    <c:v>Paldiski</c:v>
                  </c:pt>
                  <c:pt idx="63">
                    <c:v>Rakvere</c:v>
                  </c:pt>
                  <c:pt idx="64">
                    <c:v>Saue</c:v>
                  </c:pt>
                  <c:pt idx="65">
                    <c:v>Tamsalu</c:v>
                  </c:pt>
                  <c:pt idx="66">
                    <c:v>Tõrva</c:v>
                  </c:pt>
                  <c:pt idx="67">
                    <c:v>Viljandi</c:v>
                  </c:pt>
                </c:lvl>
                <c:lvl>
                  <c:pt idx="0">
                    <c:v>Finants</c:v>
                  </c:pt>
                  <c:pt idx="7">
                    <c:v>Ladu</c:v>
                  </c:pt>
                  <c:pt idx="16">
                    <c:v>Majandus</c:v>
                  </c:pt>
                  <c:pt idx="22">
                    <c:v>Müük</c:v>
                  </c:pt>
                  <c:pt idx="32">
                    <c:v>Ost</c:v>
                  </c:pt>
                  <c:pt idx="35">
                    <c:v>Tootmine</c:v>
                  </c:pt>
                  <c:pt idx="56">
                    <c:v>Transport</c:v>
                  </c:pt>
                </c:lvl>
              </c:multiLvlStrCache>
            </c:multiLvlStrRef>
          </c:cat>
          <c:val>
            <c:numRef>
              <c:f>risttabel!$AK$15:$AK$90</c:f>
              <c:numCache>
                <c:formatCode>General</c:formatCode>
                <c:ptCount val="68"/>
                <c:pt idx="10">
                  <c:v>1</c:v>
                </c:pt>
                <c:pt idx="14">
                  <c:v>1</c:v>
                </c:pt>
                <c:pt idx="16">
                  <c:v>1</c:v>
                </c:pt>
                <c:pt idx="35">
                  <c:v>1</c:v>
                </c:pt>
                <c:pt idx="39">
                  <c:v>1</c:v>
                </c:pt>
                <c:pt idx="46">
                  <c:v>1</c:v>
                </c:pt>
                <c:pt idx="47">
                  <c:v>1</c:v>
                </c:pt>
                <c:pt idx="49">
                  <c:v>1</c:v>
                </c:pt>
                <c:pt idx="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47D-450B-A7B9-724B4764C67F}"/>
            </c:ext>
          </c:extLst>
        </c:ser>
        <c:ser>
          <c:idx val="13"/>
          <c:order val="13"/>
          <c:tx>
            <c:strRef>
              <c:f>risttabel!$AL$13:$AL$14</c:f>
              <c:strCache>
                <c:ptCount val="1"/>
                <c:pt idx="0">
                  <c:v>ratsutamine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risttabel!$X$15:$X$90</c:f>
              <c:multiLvlStrCache>
                <c:ptCount val="68"/>
                <c:lvl>
                  <c:pt idx="0">
                    <c:v>Jõhvi</c:v>
                  </c:pt>
                  <c:pt idx="1">
                    <c:v>Kiili</c:v>
                  </c:pt>
                  <c:pt idx="2">
                    <c:v>Paide</c:v>
                  </c:pt>
                  <c:pt idx="3">
                    <c:v>Pärnu</c:v>
                  </c:pt>
                  <c:pt idx="4">
                    <c:v>Tallinn</c:v>
                  </c:pt>
                  <c:pt idx="5">
                    <c:v>Tartu</c:v>
                  </c:pt>
                  <c:pt idx="6">
                    <c:v>Valga</c:v>
                  </c:pt>
                  <c:pt idx="7">
                    <c:v>Jõgeva</c:v>
                  </c:pt>
                  <c:pt idx="8">
                    <c:v>Kadrina</c:v>
                  </c:pt>
                  <c:pt idx="9">
                    <c:v>Kohtla-Järve</c:v>
                  </c:pt>
                  <c:pt idx="10">
                    <c:v>Loksa</c:v>
                  </c:pt>
                  <c:pt idx="11">
                    <c:v>Paldiski</c:v>
                  </c:pt>
                  <c:pt idx="12">
                    <c:v>Pärnu</c:v>
                  </c:pt>
                  <c:pt idx="13">
                    <c:v>Rakvere</c:v>
                  </c:pt>
                  <c:pt idx="14">
                    <c:v>Rapla</c:v>
                  </c:pt>
                  <c:pt idx="15">
                    <c:v>Vändra</c:v>
                  </c:pt>
                  <c:pt idx="16">
                    <c:v>Haapsalu</c:v>
                  </c:pt>
                  <c:pt idx="17">
                    <c:v>Kiili</c:v>
                  </c:pt>
                  <c:pt idx="18">
                    <c:v>Kunda</c:v>
                  </c:pt>
                  <c:pt idx="19">
                    <c:v>Loksa</c:v>
                  </c:pt>
                  <c:pt idx="20">
                    <c:v>Tallinn</c:v>
                  </c:pt>
                  <c:pt idx="21">
                    <c:v>Tartu</c:v>
                  </c:pt>
                  <c:pt idx="22">
                    <c:v>Kadrina</c:v>
                  </c:pt>
                  <c:pt idx="23">
                    <c:v>Kallaste</c:v>
                  </c:pt>
                  <c:pt idx="24">
                    <c:v>Kuressaare</c:v>
                  </c:pt>
                  <c:pt idx="25">
                    <c:v>Loksa</c:v>
                  </c:pt>
                  <c:pt idx="26">
                    <c:v>Põlva</c:v>
                  </c:pt>
                  <c:pt idx="27">
                    <c:v>Pärnu</c:v>
                  </c:pt>
                  <c:pt idx="28">
                    <c:v>Saue</c:v>
                  </c:pt>
                  <c:pt idx="29">
                    <c:v>Tallinn</c:v>
                  </c:pt>
                  <c:pt idx="30">
                    <c:v>Tartu</c:v>
                  </c:pt>
                  <c:pt idx="31">
                    <c:v>Viljandi</c:v>
                  </c:pt>
                  <c:pt idx="32">
                    <c:v>Pärnu</c:v>
                  </c:pt>
                  <c:pt idx="33">
                    <c:v>Saku</c:v>
                  </c:pt>
                  <c:pt idx="34">
                    <c:v>Tallinn</c:v>
                  </c:pt>
                  <c:pt idx="35">
                    <c:v>Haapsalu</c:v>
                  </c:pt>
                  <c:pt idx="36">
                    <c:v>Jõgeva</c:v>
                  </c:pt>
                  <c:pt idx="37">
                    <c:v>Jõhvi</c:v>
                  </c:pt>
                  <c:pt idx="38">
                    <c:v>Kadrina</c:v>
                  </c:pt>
                  <c:pt idx="39">
                    <c:v>Kallaste</c:v>
                  </c:pt>
                  <c:pt idx="40">
                    <c:v>Keila</c:v>
                  </c:pt>
                  <c:pt idx="41">
                    <c:v>Kunda</c:v>
                  </c:pt>
                  <c:pt idx="42">
                    <c:v>Kuressaare</c:v>
                  </c:pt>
                  <c:pt idx="43">
                    <c:v>Narva</c:v>
                  </c:pt>
                  <c:pt idx="44">
                    <c:v>Saku</c:v>
                  </c:pt>
                  <c:pt idx="45">
                    <c:v>Saue</c:v>
                  </c:pt>
                  <c:pt idx="46">
                    <c:v>Sindi</c:v>
                  </c:pt>
                  <c:pt idx="47">
                    <c:v>Tallinn</c:v>
                  </c:pt>
                  <c:pt idx="48">
                    <c:v>Tamsalu</c:v>
                  </c:pt>
                  <c:pt idx="49">
                    <c:v>Tapa</c:v>
                  </c:pt>
                  <c:pt idx="50">
                    <c:v>Tartu</c:v>
                  </c:pt>
                  <c:pt idx="51">
                    <c:v>Türi</c:v>
                  </c:pt>
                  <c:pt idx="52">
                    <c:v>Valga</c:v>
                  </c:pt>
                  <c:pt idx="53">
                    <c:v>Viljandi</c:v>
                  </c:pt>
                  <c:pt idx="54">
                    <c:v>Võru</c:v>
                  </c:pt>
                  <c:pt idx="55">
                    <c:v>Vändra</c:v>
                  </c:pt>
                  <c:pt idx="56">
                    <c:v>Jõgeva</c:v>
                  </c:pt>
                  <c:pt idx="57">
                    <c:v>Kallaste</c:v>
                  </c:pt>
                  <c:pt idx="58">
                    <c:v>Keila</c:v>
                  </c:pt>
                  <c:pt idx="59">
                    <c:v>Kohtla-Järve</c:v>
                  </c:pt>
                  <c:pt idx="60">
                    <c:v>Kunda</c:v>
                  </c:pt>
                  <c:pt idx="61">
                    <c:v>Paide</c:v>
                  </c:pt>
                  <c:pt idx="62">
                    <c:v>Paldiski</c:v>
                  </c:pt>
                  <c:pt idx="63">
                    <c:v>Rakvere</c:v>
                  </c:pt>
                  <c:pt idx="64">
                    <c:v>Saue</c:v>
                  </c:pt>
                  <c:pt idx="65">
                    <c:v>Tamsalu</c:v>
                  </c:pt>
                  <c:pt idx="66">
                    <c:v>Tõrva</c:v>
                  </c:pt>
                  <c:pt idx="67">
                    <c:v>Viljandi</c:v>
                  </c:pt>
                </c:lvl>
                <c:lvl>
                  <c:pt idx="0">
                    <c:v>Finants</c:v>
                  </c:pt>
                  <c:pt idx="7">
                    <c:v>Ladu</c:v>
                  </c:pt>
                  <c:pt idx="16">
                    <c:v>Majandus</c:v>
                  </c:pt>
                  <c:pt idx="22">
                    <c:v>Müük</c:v>
                  </c:pt>
                  <c:pt idx="32">
                    <c:v>Ost</c:v>
                  </c:pt>
                  <c:pt idx="35">
                    <c:v>Tootmine</c:v>
                  </c:pt>
                  <c:pt idx="56">
                    <c:v>Transport</c:v>
                  </c:pt>
                </c:lvl>
              </c:multiLvlStrCache>
            </c:multiLvlStrRef>
          </c:cat>
          <c:val>
            <c:numRef>
              <c:f>risttabel!$AL$15:$AL$90</c:f>
              <c:numCache>
                <c:formatCode>General</c:formatCode>
                <c:ptCount val="68"/>
                <c:pt idx="11">
                  <c:v>1</c:v>
                </c:pt>
                <c:pt idx="37">
                  <c:v>1</c:v>
                </c:pt>
                <c:pt idx="38">
                  <c:v>1</c:v>
                </c:pt>
                <c:pt idx="40">
                  <c:v>1</c:v>
                </c:pt>
                <c:pt idx="51">
                  <c:v>1</c:v>
                </c:pt>
                <c:pt idx="6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47D-450B-A7B9-724B4764C67F}"/>
            </c:ext>
          </c:extLst>
        </c:ser>
        <c:ser>
          <c:idx val="14"/>
          <c:order val="14"/>
          <c:tx>
            <c:strRef>
              <c:f>risttabel!$AM$13:$AM$14</c:f>
              <c:strCache>
                <c:ptCount val="1"/>
                <c:pt idx="0">
                  <c:v>sulgpall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risttabel!$X$15:$X$90</c:f>
              <c:multiLvlStrCache>
                <c:ptCount val="68"/>
                <c:lvl>
                  <c:pt idx="0">
                    <c:v>Jõhvi</c:v>
                  </c:pt>
                  <c:pt idx="1">
                    <c:v>Kiili</c:v>
                  </c:pt>
                  <c:pt idx="2">
                    <c:v>Paide</c:v>
                  </c:pt>
                  <c:pt idx="3">
                    <c:v>Pärnu</c:v>
                  </c:pt>
                  <c:pt idx="4">
                    <c:v>Tallinn</c:v>
                  </c:pt>
                  <c:pt idx="5">
                    <c:v>Tartu</c:v>
                  </c:pt>
                  <c:pt idx="6">
                    <c:v>Valga</c:v>
                  </c:pt>
                  <c:pt idx="7">
                    <c:v>Jõgeva</c:v>
                  </c:pt>
                  <c:pt idx="8">
                    <c:v>Kadrina</c:v>
                  </c:pt>
                  <c:pt idx="9">
                    <c:v>Kohtla-Järve</c:v>
                  </c:pt>
                  <c:pt idx="10">
                    <c:v>Loksa</c:v>
                  </c:pt>
                  <c:pt idx="11">
                    <c:v>Paldiski</c:v>
                  </c:pt>
                  <c:pt idx="12">
                    <c:v>Pärnu</c:v>
                  </c:pt>
                  <c:pt idx="13">
                    <c:v>Rakvere</c:v>
                  </c:pt>
                  <c:pt idx="14">
                    <c:v>Rapla</c:v>
                  </c:pt>
                  <c:pt idx="15">
                    <c:v>Vändra</c:v>
                  </c:pt>
                  <c:pt idx="16">
                    <c:v>Haapsalu</c:v>
                  </c:pt>
                  <c:pt idx="17">
                    <c:v>Kiili</c:v>
                  </c:pt>
                  <c:pt idx="18">
                    <c:v>Kunda</c:v>
                  </c:pt>
                  <c:pt idx="19">
                    <c:v>Loksa</c:v>
                  </c:pt>
                  <c:pt idx="20">
                    <c:v>Tallinn</c:v>
                  </c:pt>
                  <c:pt idx="21">
                    <c:v>Tartu</c:v>
                  </c:pt>
                  <c:pt idx="22">
                    <c:v>Kadrina</c:v>
                  </c:pt>
                  <c:pt idx="23">
                    <c:v>Kallaste</c:v>
                  </c:pt>
                  <c:pt idx="24">
                    <c:v>Kuressaare</c:v>
                  </c:pt>
                  <c:pt idx="25">
                    <c:v>Loksa</c:v>
                  </c:pt>
                  <c:pt idx="26">
                    <c:v>Põlva</c:v>
                  </c:pt>
                  <c:pt idx="27">
                    <c:v>Pärnu</c:v>
                  </c:pt>
                  <c:pt idx="28">
                    <c:v>Saue</c:v>
                  </c:pt>
                  <c:pt idx="29">
                    <c:v>Tallinn</c:v>
                  </c:pt>
                  <c:pt idx="30">
                    <c:v>Tartu</c:v>
                  </c:pt>
                  <c:pt idx="31">
                    <c:v>Viljandi</c:v>
                  </c:pt>
                  <c:pt idx="32">
                    <c:v>Pärnu</c:v>
                  </c:pt>
                  <c:pt idx="33">
                    <c:v>Saku</c:v>
                  </c:pt>
                  <c:pt idx="34">
                    <c:v>Tallinn</c:v>
                  </c:pt>
                  <c:pt idx="35">
                    <c:v>Haapsalu</c:v>
                  </c:pt>
                  <c:pt idx="36">
                    <c:v>Jõgeva</c:v>
                  </c:pt>
                  <c:pt idx="37">
                    <c:v>Jõhvi</c:v>
                  </c:pt>
                  <c:pt idx="38">
                    <c:v>Kadrina</c:v>
                  </c:pt>
                  <c:pt idx="39">
                    <c:v>Kallaste</c:v>
                  </c:pt>
                  <c:pt idx="40">
                    <c:v>Keila</c:v>
                  </c:pt>
                  <c:pt idx="41">
                    <c:v>Kunda</c:v>
                  </c:pt>
                  <c:pt idx="42">
                    <c:v>Kuressaare</c:v>
                  </c:pt>
                  <c:pt idx="43">
                    <c:v>Narva</c:v>
                  </c:pt>
                  <c:pt idx="44">
                    <c:v>Saku</c:v>
                  </c:pt>
                  <c:pt idx="45">
                    <c:v>Saue</c:v>
                  </c:pt>
                  <c:pt idx="46">
                    <c:v>Sindi</c:v>
                  </c:pt>
                  <c:pt idx="47">
                    <c:v>Tallinn</c:v>
                  </c:pt>
                  <c:pt idx="48">
                    <c:v>Tamsalu</c:v>
                  </c:pt>
                  <c:pt idx="49">
                    <c:v>Tapa</c:v>
                  </c:pt>
                  <c:pt idx="50">
                    <c:v>Tartu</c:v>
                  </c:pt>
                  <c:pt idx="51">
                    <c:v>Türi</c:v>
                  </c:pt>
                  <c:pt idx="52">
                    <c:v>Valga</c:v>
                  </c:pt>
                  <c:pt idx="53">
                    <c:v>Viljandi</c:v>
                  </c:pt>
                  <c:pt idx="54">
                    <c:v>Võru</c:v>
                  </c:pt>
                  <c:pt idx="55">
                    <c:v>Vändra</c:v>
                  </c:pt>
                  <c:pt idx="56">
                    <c:v>Jõgeva</c:v>
                  </c:pt>
                  <c:pt idx="57">
                    <c:v>Kallaste</c:v>
                  </c:pt>
                  <c:pt idx="58">
                    <c:v>Keila</c:v>
                  </c:pt>
                  <c:pt idx="59">
                    <c:v>Kohtla-Järve</c:v>
                  </c:pt>
                  <c:pt idx="60">
                    <c:v>Kunda</c:v>
                  </c:pt>
                  <c:pt idx="61">
                    <c:v>Paide</c:v>
                  </c:pt>
                  <c:pt idx="62">
                    <c:v>Paldiski</c:v>
                  </c:pt>
                  <c:pt idx="63">
                    <c:v>Rakvere</c:v>
                  </c:pt>
                  <c:pt idx="64">
                    <c:v>Saue</c:v>
                  </c:pt>
                  <c:pt idx="65">
                    <c:v>Tamsalu</c:v>
                  </c:pt>
                  <c:pt idx="66">
                    <c:v>Tõrva</c:v>
                  </c:pt>
                  <c:pt idx="67">
                    <c:v>Viljandi</c:v>
                  </c:pt>
                </c:lvl>
                <c:lvl>
                  <c:pt idx="0">
                    <c:v>Finants</c:v>
                  </c:pt>
                  <c:pt idx="7">
                    <c:v>Ladu</c:v>
                  </c:pt>
                  <c:pt idx="16">
                    <c:v>Majandus</c:v>
                  </c:pt>
                  <c:pt idx="22">
                    <c:v>Müük</c:v>
                  </c:pt>
                  <c:pt idx="32">
                    <c:v>Ost</c:v>
                  </c:pt>
                  <c:pt idx="35">
                    <c:v>Tootmine</c:v>
                  </c:pt>
                  <c:pt idx="56">
                    <c:v>Transport</c:v>
                  </c:pt>
                </c:lvl>
              </c:multiLvlStrCache>
            </c:multiLvlStrRef>
          </c:cat>
          <c:val>
            <c:numRef>
              <c:f>risttabel!$AM$15:$AM$90</c:f>
              <c:numCache>
                <c:formatCode>General</c:formatCode>
                <c:ptCount val="68"/>
                <c:pt idx="24">
                  <c:v>1</c:v>
                </c:pt>
                <c:pt idx="26">
                  <c:v>1</c:v>
                </c:pt>
                <c:pt idx="46">
                  <c:v>1</c:v>
                </c:pt>
                <c:pt idx="5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47D-450B-A7B9-724B4764C67F}"/>
            </c:ext>
          </c:extLst>
        </c:ser>
        <c:ser>
          <c:idx val="15"/>
          <c:order val="15"/>
          <c:tx>
            <c:strRef>
              <c:f>risttabel!$AN$13:$AN$14</c:f>
              <c:strCache>
                <c:ptCount val="1"/>
                <c:pt idx="0">
                  <c:v>võrkpall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risttabel!$X$15:$X$90</c:f>
              <c:multiLvlStrCache>
                <c:ptCount val="68"/>
                <c:lvl>
                  <c:pt idx="0">
                    <c:v>Jõhvi</c:v>
                  </c:pt>
                  <c:pt idx="1">
                    <c:v>Kiili</c:v>
                  </c:pt>
                  <c:pt idx="2">
                    <c:v>Paide</c:v>
                  </c:pt>
                  <c:pt idx="3">
                    <c:v>Pärnu</c:v>
                  </c:pt>
                  <c:pt idx="4">
                    <c:v>Tallinn</c:v>
                  </c:pt>
                  <c:pt idx="5">
                    <c:v>Tartu</c:v>
                  </c:pt>
                  <c:pt idx="6">
                    <c:v>Valga</c:v>
                  </c:pt>
                  <c:pt idx="7">
                    <c:v>Jõgeva</c:v>
                  </c:pt>
                  <c:pt idx="8">
                    <c:v>Kadrina</c:v>
                  </c:pt>
                  <c:pt idx="9">
                    <c:v>Kohtla-Järve</c:v>
                  </c:pt>
                  <c:pt idx="10">
                    <c:v>Loksa</c:v>
                  </c:pt>
                  <c:pt idx="11">
                    <c:v>Paldiski</c:v>
                  </c:pt>
                  <c:pt idx="12">
                    <c:v>Pärnu</c:v>
                  </c:pt>
                  <c:pt idx="13">
                    <c:v>Rakvere</c:v>
                  </c:pt>
                  <c:pt idx="14">
                    <c:v>Rapla</c:v>
                  </c:pt>
                  <c:pt idx="15">
                    <c:v>Vändra</c:v>
                  </c:pt>
                  <c:pt idx="16">
                    <c:v>Haapsalu</c:v>
                  </c:pt>
                  <c:pt idx="17">
                    <c:v>Kiili</c:v>
                  </c:pt>
                  <c:pt idx="18">
                    <c:v>Kunda</c:v>
                  </c:pt>
                  <c:pt idx="19">
                    <c:v>Loksa</c:v>
                  </c:pt>
                  <c:pt idx="20">
                    <c:v>Tallinn</c:v>
                  </c:pt>
                  <c:pt idx="21">
                    <c:v>Tartu</c:v>
                  </c:pt>
                  <c:pt idx="22">
                    <c:v>Kadrina</c:v>
                  </c:pt>
                  <c:pt idx="23">
                    <c:v>Kallaste</c:v>
                  </c:pt>
                  <c:pt idx="24">
                    <c:v>Kuressaare</c:v>
                  </c:pt>
                  <c:pt idx="25">
                    <c:v>Loksa</c:v>
                  </c:pt>
                  <c:pt idx="26">
                    <c:v>Põlva</c:v>
                  </c:pt>
                  <c:pt idx="27">
                    <c:v>Pärnu</c:v>
                  </c:pt>
                  <c:pt idx="28">
                    <c:v>Saue</c:v>
                  </c:pt>
                  <c:pt idx="29">
                    <c:v>Tallinn</c:v>
                  </c:pt>
                  <c:pt idx="30">
                    <c:v>Tartu</c:v>
                  </c:pt>
                  <c:pt idx="31">
                    <c:v>Viljandi</c:v>
                  </c:pt>
                  <c:pt idx="32">
                    <c:v>Pärnu</c:v>
                  </c:pt>
                  <c:pt idx="33">
                    <c:v>Saku</c:v>
                  </c:pt>
                  <c:pt idx="34">
                    <c:v>Tallinn</c:v>
                  </c:pt>
                  <c:pt idx="35">
                    <c:v>Haapsalu</c:v>
                  </c:pt>
                  <c:pt idx="36">
                    <c:v>Jõgeva</c:v>
                  </c:pt>
                  <c:pt idx="37">
                    <c:v>Jõhvi</c:v>
                  </c:pt>
                  <c:pt idx="38">
                    <c:v>Kadrina</c:v>
                  </c:pt>
                  <c:pt idx="39">
                    <c:v>Kallaste</c:v>
                  </c:pt>
                  <c:pt idx="40">
                    <c:v>Keila</c:v>
                  </c:pt>
                  <c:pt idx="41">
                    <c:v>Kunda</c:v>
                  </c:pt>
                  <c:pt idx="42">
                    <c:v>Kuressaare</c:v>
                  </c:pt>
                  <c:pt idx="43">
                    <c:v>Narva</c:v>
                  </c:pt>
                  <c:pt idx="44">
                    <c:v>Saku</c:v>
                  </c:pt>
                  <c:pt idx="45">
                    <c:v>Saue</c:v>
                  </c:pt>
                  <c:pt idx="46">
                    <c:v>Sindi</c:v>
                  </c:pt>
                  <c:pt idx="47">
                    <c:v>Tallinn</c:v>
                  </c:pt>
                  <c:pt idx="48">
                    <c:v>Tamsalu</c:v>
                  </c:pt>
                  <c:pt idx="49">
                    <c:v>Tapa</c:v>
                  </c:pt>
                  <c:pt idx="50">
                    <c:v>Tartu</c:v>
                  </c:pt>
                  <c:pt idx="51">
                    <c:v>Türi</c:v>
                  </c:pt>
                  <c:pt idx="52">
                    <c:v>Valga</c:v>
                  </c:pt>
                  <c:pt idx="53">
                    <c:v>Viljandi</c:v>
                  </c:pt>
                  <c:pt idx="54">
                    <c:v>Võru</c:v>
                  </c:pt>
                  <c:pt idx="55">
                    <c:v>Vändra</c:v>
                  </c:pt>
                  <c:pt idx="56">
                    <c:v>Jõgeva</c:v>
                  </c:pt>
                  <c:pt idx="57">
                    <c:v>Kallaste</c:v>
                  </c:pt>
                  <c:pt idx="58">
                    <c:v>Keila</c:v>
                  </c:pt>
                  <c:pt idx="59">
                    <c:v>Kohtla-Järve</c:v>
                  </c:pt>
                  <c:pt idx="60">
                    <c:v>Kunda</c:v>
                  </c:pt>
                  <c:pt idx="61">
                    <c:v>Paide</c:v>
                  </c:pt>
                  <c:pt idx="62">
                    <c:v>Paldiski</c:v>
                  </c:pt>
                  <c:pt idx="63">
                    <c:v>Rakvere</c:v>
                  </c:pt>
                  <c:pt idx="64">
                    <c:v>Saue</c:v>
                  </c:pt>
                  <c:pt idx="65">
                    <c:v>Tamsalu</c:v>
                  </c:pt>
                  <c:pt idx="66">
                    <c:v>Tõrva</c:v>
                  </c:pt>
                  <c:pt idx="67">
                    <c:v>Viljandi</c:v>
                  </c:pt>
                </c:lvl>
                <c:lvl>
                  <c:pt idx="0">
                    <c:v>Finants</c:v>
                  </c:pt>
                  <c:pt idx="7">
                    <c:v>Ladu</c:v>
                  </c:pt>
                  <c:pt idx="16">
                    <c:v>Majandus</c:v>
                  </c:pt>
                  <c:pt idx="22">
                    <c:v>Müük</c:v>
                  </c:pt>
                  <c:pt idx="32">
                    <c:v>Ost</c:v>
                  </c:pt>
                  <c:pt idx="35">
                    <c:v>Tootmine</c:v>
                  </c:pt>
                  <c:pt idx="56">
                    <c:v>Transport</c:v>
                  </c:pt>
                </c:lvl>
              </c:multiLvlStrCache>
            </c:multiLvlStrRef>
          </c:cat>
          <c:val>
            <c:numRef>
              <c:f>risttabel!$AN$15:$AN$90</c:f>
              <c:numCache>
                <c:formatCode>General</c:formatCode>
                <c:ptCount val="68"/>
                <c:pt idx="7">
                  <c:v>1</c:v>
                </c:pt>
                <c:pt idx="29">
                  <c:v>1</c:v>
                </c:pt>
                <c:pt idx="30">
                  <c:v>1</c:v>
                </c:pt>
                <c:pt idx="4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47D-450B-A7B9-724B4764C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0488416"/>
        <c:axId val="1990478624"/>
      </c:barChart>
      <c:catAx>
        <c:axId val="199048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478624"/>
        <c:crosses val="autoZero"/>
        <c:auto val="1"/>
        <c:lblAlgn val="ctr"/>
        <c:lblOffset val="100"/>
        <c:noMultiLvlLbl val="0"/>
      </c:catAx>
      <c:valAx>
        <c:axId val="199047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48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[excel-Tammeorg.xlsx]risttabel!PivotTable-liigendtabel4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risttabel!$Y$2:$Y$3</c:f>
              <c:strCache>
                <c:ptCount val="1"/>
                <c:pt idx="0">
                  <c:v>golfimäng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risttabel!$X$4:$X$11</c:f>
              <c:strCache>
                <c:ptCount val="7"/>
                <c:pt idx="0">
                  <c:v>Finants</c:v>
                </c:pt>
                <c:pt idx="1">
                  <c:v>Ladu</c:v>
                </c:pt>
                <c:pt idx="2">
                  <c:v>Majandus</c:v>
                </c:pt>
                <c:pt idx="3">
                  <c:v>Müük</c:v>
                </c:pt>
                <c:pt idx="4">
                  <c:v>Ost</c:v>
                </c:pt>
                <c:pt idx="5">
                  <c:v>Tootmine</c:v>
                </c:pt>
                <c:pt idx="6">
                  <c:v>Transport</c:v>
                </c:pt>
              </c:strCache>
            </c:strRef>
          </c:cat>
          <c:val>
            <c:numRef>
              <c:f>risttabel!$Y$4:$Y$11</c:f>
              <c:numCache>
                <c:formatCode>General</c:formatCode>
                <c:ptCount val="7"/>
                <c:pt idx="0">
                  <c:v>1</c:v>
                </c:pt>
                <c:pt idx="2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B2-40B2-B82F-DB2879E65D60}"/>
            </c:ext>
          </c:extLst>
        </c:ser>
        <c:ser>
          <c:idx val="1"/>
          <c:order val="1"/>
          <c:tx>
            <c:strRef>
              <c:f>risttabel!$Z$2:$Z$3</c:f>
              <c:strCache>
                <c:ptCount val="1"/>
                <c:pt idx="0">
                  <c:v>jalgpall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risttabel!$X$4:$X$11</c:f>
              <c:strCache>
                <c:ptCount val="7"/>
                <c:pt idx="0">
                  <c:v>Finants</c:v>
                </c:pt>
                <c:pt idx="1">
                  <c:v>Ladu</c:v>
                </c:pt>
                <c:pt idx="2">
                  <c:v>Majandus</c:v>
                </c:pt>
                <c:pt idx="3">
                  <c:v>Müük</c:v>
                </c:pt>
                <c:pt idx="4">
                  <c:v>Ost</c:v>
                </c:pt>
                <c:pt idx="5">
                  <c:v>Tootmine</c:v>
                </c:pt>
                <c:pt idx="6">
                  <c:v>Transport</c:v>
                </c:pt>
              </c:strCache>
            </c:strRef>
          </c:cat>
          <c:val>
            <c:numRef>
              <c:f>risttabel!$Z$4:$Z$11</c:f>
              <c:numCache>
                <c:formatCode>General</c:formatCode>
                <c:ptCount val="7"/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B2-40B2-B82F-DB2879E65D60}"/>
            </c:ext>
          </c:extLst>
        </c:ser>
        <c:ser>
          <c:idx val="2"/>
          <c:order val="2"/>
          <c:tx>
            <c:strRef>
              <c:f>risttabel!$AA$2:$AA$3</c:f>
              <c:strCache>
                <c:ptCount val="1"/>
                <c:pt idx="0">
                  <c:v>jalgrattasport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risttabel!$X$4:$X$11</c:f>
              <c:strCache>
                <c:ptCount val="7"/>
                <c:pt idx="0">
                  <c:v>Finants</c:v>
                </c:pt>
                <c:pt idx="1">
                  <c:v>Ladu</c:v>
                </c:pt>
                <c:pt idx="2">
                  <c:v>Majandus</c:v>
                </c:pt>
                <c:pt idx="3">
                  <c:v>Müük</c:v>
                </c:pt>
                <c:pt idx="4">
                  <c:v>Ost</c:v>
                </c:pt>
                <c:pt idx="5">
                  <c:v>Tootmine</c:v>
                </c:pt>
                <c:pt idx="6">
                  <c:v>Transport</c:v>
                </c:pt>
              </c:strCache>
            </c:strRef>
          </c:cat>
          <c:val>
            <c:numRef>
              <c:f>risttabel!$AA$4:$AA$11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B2-40B2-B82F-DB2879E65D60}"/>
            </c:ext>
          </c:extLst>
        </c:ser>
        <c:ser>
          <c:idx val="3"/>
          <c:order val="3"/>
          <c:tx>
            <c:strRef>
              <c:f>risttabel!$AB$2:$AB$3</c:f>
              <c:strCache>
                <c:ptCount val="1"/>
                <c:pt idx="0">
                  <c:v>kalapüük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risttabel!$X$4:$X$11</c:f>
              <c:strCache>
                <c:ptCount val="7"/>
                <c:pt idx="0">
                  <c:v>Finants</c:v>
                </c:pt>
                <c:pt idx="1">
                  <c:v>Ladu</c:v>
                </c:pt>
                <c:pt idx="2">
                  <c:v>Majandus</c:v>
                </c:pt>
                <c:pt idx="3">
                  <c:v>Müük</c:v>
                </c:pt>
                <c:pt idx="4">
                  <c:v>Ost</c:v>
                </c:pt>
                <c:pt idx="5">
                  <c:v>Tootmine</c:v>
                </c:pt>
                <c:pt idx="6">
                  <c:v>Transport</c:v>
                </c:pt>
              </c:strCache>
            </c:strRef>
          </c:cat>
          <c:val>
            <c:numRef>
              <c:f>risttabel!$AB$4:$AB$11</c:f>
              <c:numCache>
                <c:formatCode>General</c:formatCode>
                <c:ptCount val="7"/>
                <c:pt idx="1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B2-40B2-B82F-DB2879E65D60}"/>
            </c:ext>
          </c:extLst>
        </c:ser>
        <c:ser>
          <c:idx val="4"/>
          <c:order val="4"/>
          <c:tx>
            <c:strRef>
              <c:f>risttabel!$AC$2:$AC$3</c:f>
              <c:strCache>
                <c:ptCount val="1"/>
                <c:pt idx="0">
                  <c:v>karate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risttabel!$X$4:$X$11</c:f>
              <c:strCache>
                <c:ptCount val="7"/>
                <c:pt idx="0">
                  <c:v>Finants</c:v>
                </c:pt>
                <c:pt idx="1">
                  <c:v>Ladu</c:v>
                </c:pt>
                <c:pt idx="2">
                  <c:v>Majandus</c:v>
                </c:pt>
                <c:pt idx="3">
                  <c:v>Müük</c:v>
                </c:pt>
                <c:pt idx="4">
                  <c:v>Ost</c:v>
                </c:pt>
                <c:pt idx="5">
                  <c:v>Tootmine</c:v>
                </c:pt>
                <c:pt idx="6">
                  <c:v>Transport</c:v>
                </c:pt>
              </c:strCache>
            </c:strRef>
          </c:cat>
          <c:val>
            <c:numRef>
              <c:f>risttabel!$AC$4:$AC$11</c:f>
              <c:numCache>
                <c:formatCode>General</c:formatCode>
                <c:ptCount val="7"/>
                <c:pt idx="0">
                  <c:v>1</c:v>
                </c:pt>
                <c:pt idx="5">
                  <c:v>1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B2-40B2-B82F-DB2879E65D60}"/>
            </c:ext>
          </c:extLst>
        </c:ser>
        <c:ser>
          <c:idx val="5"/>
          <c:order val="5"/>
          <c:tx>
            <c:strRef>
              <c:f>risttabel!$AD$2:$AD$3</c:f>
              <c:strCache>
                <c:ptCount val="1"/>
                <c:pt idx="0">
                  <c:v>kergejõustik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risttabel!$X$4:$X$11</c:f>
              <c:strCache>
                <c:ptCount val="7"/>
                <c:pt idx="0">
                  <c:v>Finants</c:v>
                </c:pt>
                <c:pt idx="1">
                  <c:v>Ladu</c:v>
                </c:pt>
                <c:pt idx="2">
                  <c:v>Majandus</c:v>
                </c:pt>
                <c:pt idx="3">
                  <c:v>Müük</c:v>
                </c:pt>
                <c:pt idx="4">
                  <c:v>Ost</c:v>
                </c:pt>
                <c:pt idx="5">
                  <c:v>Tootmine</c:v>
                </c:pt>
                <c:pt idx="6">
                  <c:v>Transport</c:v>
                </c:pt>
              </c:strCache>
            </c:strRef>
          </c:cat>
          <c:val>
            <c:numRef>
              <c:f>risttabel!$AD$4:$AD$11</c:f>
              <c:numCache>
                <c:formatCode>General</c:formatCode>
                <c:ptCount val="7"/>
                <c:pt idx="2">
                  <c:v>1</c:v>
                </c:pt>
                <c:pt idx="3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B2-40B2-B82F-DB2879E65D60}"/>
            </c:ext>
          </c:extLst>
        </c:ser>
        <c:ser>
          <c:idx val="6"/>
          <c:order val="6"/>
          <c:tx>
            <c:strRef>
              <c:f>risttabel!$AE$2:$AE$3</c:f>
              <c:strCache>
                <c:ptCount val="1"/>
                <c:pt idx="0">
                  <c:v>korvpall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risttabel!$X$4:$X$11</c:f>
              <c:strCache>
                <c:ptCount val="7"/>
                <c:pt idx="0">
                  <c:v>Finants</c:v>
                </c:pt>
                <c:pt idx="1">
                  <c:v>Ladu</c:v>
                </c:pt>
                <c:pt idx="2">
                  <c:v>Majandus</c:v>
                </c:pt>
                <c:pt idx="3">
                  <c:v>Müük</c:v>
                </c:pt>
                <c:pt idx="4">
                  <c:v>Ost</c:v>
                </c:pt>
                <c:pt idx="5">
                  <c:v>Tootmine</c:v>
                </c:pt>
                <c:pt idx="6">
                  <c:v>Transport</c:v>
                </c:pt>
              </c:strCache>
            </c:strRef>
          </c:cat>
          <c:val>
            <c:numRef>
              <c:f>risttabel!$AE$4:$AE$11</c:f>
              <c:numCache>
                <c:formatCode>General</c:formatCode>
                <c:ptCount val="7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2-40B2-B82F-DB2879E65D60}"/>
            </c:ext>
          </c:extLst>
        </c:ser>
        <c:ser>
          <c:idx val="7"/>
          <c:order val="7"/>
          <c:tx>
            <c:strRef>
              <c:f>risttabel!$AF$2:$AF$3</c:f>
              <c:strCache>
                <c:ptCount val="1"/>
                <c:pt idx="0">
                  <c:v>käsitöö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risttabel!$X$4:$X$11</c:f>
              <c:strCache>
                <c:ptCount val="7"/>
                <c:pt idx="0">
                  <c:v>Finants</c:v>
                </c:pt>
                <c:pt idx="1">
                  <c:v>Ladu</c:v>
                </c:pt>
                <c:pt idx="2">
                  <c:v>Majandus</c:v>
                </c:pt>
                <c:pt idx="3">
                  <c:v>Müük</c:v>
                </c:pt>
                <c:pt idx="4">
                  <c:v>Ost</c:v>
                </c:pt>
                <c:pt idx="5">
                  <c:v>Tootmine</c:v>
                </c:pt>
                <c:pt idx="6">
                  <c:v>Transport</c:v>
                </c:pt>
              </c:strCache>
            </c:strRef>
          </c:cat>
          <c:val>
            <c:numRef>
              <c:f>risttabel!$AF$4:$AF$11</c:f>
              <c:numCache>
                <c:formatCode>General</c:formatCode>
                <c:ptCount val="7"/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B2-40B2-B82F-DB2879E65D60}"/>
            </c:ext>
          </c:extLst>
        </c:ser>
        <c:ser>
          <c:idx val="8"/>
          <c:order val="8"/>
          <c:tx>
            <c:strRef>
              <c:f>risttabel!$AG$2:$AG$3</c:f>
              <c:strCache>
                <c:ptCount val="1"/>
                <c:pt idx="0">
                  <c:v>lumelauasõit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risttabel!$X$4:$X$11</c:f>
              <c:strCache>
                <c:ptCount val="7"/>
                <c:pt idx="0">
                  <c:v>Finants</c:v>
                </c:pt>
                <c:pt idx="1">
                  <c:v>Ladu</c:v>
                </c:pt>
                <c:pt idx="2">
                  <c:v>Majandus</c:v>
                </c:pt>
                <c:pt idx="3">
                  <c:v>Müük</c:v>
                </c:pt>
                <c:pt idx="4">
                  <c:v>Ost</c:v>
                </c:pt>
                <c:pt idx="5">
                  <c:v>Tootmine</c:v>
                </c:pt>
                <c:pt idx="6">
                  <c:v>Transport</c:v>
                </c:pt>
              </c:strCache>
            </c:strRef>
          </c:cat>
          <c:val>
            <c:numRef>
              <c:f>risttabel!$AG$4:$AG$11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EB2-40B2-B82F-DB2879E65D60}"/>
            </c:ext>
          </c:extLst>
        </c:ser>
        <c:ser>
          <c:idx val="9"/>
          <c:order val="9"/>
          <c:tx>
            <c:strRef>
              <c:f>risttabel!$AH$2:$AH$3</c:f>
              <c:strCache>
                <c:ptCount val="1"/>
                <c:pt idx="0">
                  <c:v>pillimäng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risttabel!$X$4:$X$11</c:f>
              <c:strCache>
                <c:ptCount val="7"/>
                <c:pt idx="0">
                  <c:v>Finants</c:v>
                </c:pt>
                <c:pt idx="1">
                  <c:v>Ladu</c:v>
                </c:pt>
                <c:pt idx="2">
                  <c:v>Majandus</c:v>
                </c:pt>
                <c:pt idx="3">
                  <c:v>Müük</c:v>
                </c:pt>
                <c:pt idx="4">
                  <c:v>Ost</c:v>
                </c:pt>
                <c:pt idx="5">
                  <c:v>Tootmine</c:v>
                </c:pt>
                <c:pt idx="6">
                  <c:v>Transport</c:v>
                </c:pt>
              </c:strCache>
            </c:strRef>
          </c:cat>
          <c:val>
            <c:numRef>
              <c:f>risttabel!$AH$4:$AH$11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EB2-40B2-B82F-DB2879E65D60}"/>
            </c:ext>
          </c:extLst>
        </c:ser>
        <c:ser>
          <c:idx val="10"/>
          <c:order val="10"/>
          <c:tx>
            <c:strRef>
              <c:f>risttabel!$AI$2:$AI$3</c:f>
              <c:strCache>
                <c:ptCount val="1"/>
                <c:pt idx="0">
                  <c:v>programmeerimine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risttabel!$X$4:$X$11</c:f>
              <c:strCache>
                <c:ptCount val="7"/>
                <c:pt idx="0">
                  <c:v>Finants</c:v>
                </c:pt>
                <c:pt idx="1">
                  <c:v>Ladu</c:v>
                </c:pt>
                <c:pt idx="2">
                  <c:v>Majandus</c:v>
                </c:pt>
                <c:pt idx="3">
                  <c:v>Müük</c:v>
                </c:pt>
                <c:pt idx="4">
                  <c:v>Ost</c:v>
                </c:pt>
                <c:pt idx="5">
                  <c:v>Tootmine</c:v>
                </c:pt>
                <c:pt idx="6">
                  <c:v>Transport</c:v>
                </c:pt>
              </c:strCache>
            </c:strRef>
          </c:cat>
          <c:val>
            <c:numRef>
              <c:f>risttabel!$AI$4:$AI$11</c:f>
              <c:numCache>
                <c:formatCode>General</c:formatCode>
                <c:ptCount val="7"/>
                <c:pt idx="0">
                  <c:v>1</c:v>
                </c:pt>
                <c:pt idx="3">
                  <c:v>1</c:v>
                </c:pt>
                <c:pt idx="5">
                  <c:v>1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EB2-40B2-B82F-DB2879E65D60}"/>
            </c:ext>
          </c:extLst>
        </c:ser>
        <c:ser>
          <c:idx val="11"/>
          <c:order val="11"/>
          <c:tx>
            <c:strRef>
              <c:f>risttabel!$AJ$2:$AJ$3</c:f>
              <c:strCache>
                <c:ptCount val="1"/>
                <c:pt idx="0">
                  <c:v>raamatu lugemine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risttabel!$X$4:$X$11</c:f>
              <c:strCache>
                <c:ptCount val="7"/>
                <c:pt idx="0">
                  <c:v>Finants</c:v>
                </c:pt>
                <c:pt idx="1">
                  <c:v>Ladu</c:v>
                </c:pt>
                <c:pt idx="2">
                  <c:v>Majandus</c:v>
                </c:pt>
                <c:pt idx="3">
                  <c:v>Müük</c:v>
                </c:pt>
                <c:pt idx="4">
                  <c:v>Ost</c:v>
                </c:pt>
                <c:pt idx="5">
                  <c:v>Tootmine</c:v>
                </c:pt>
                <c:pt idx="6">
                  <c:v>Transport</c:v>
                </c:pt>
              </c:strCache>
            </c:strRef>
          </c:cat>
          <c:val>
            <c:numRef>
              <c:f>risttabel!$AJ$4:$AJ$11</c:f>
              <c:numCache>
                <c:formatCode>General</c:formatCode>
                <c:ptCount val="7"/>
                <c:pt idx="0">
                  <c:v>1</c:v>
                </c:pt>
                <c:pt idx="3">
                  <c:v>3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EB2-40B2-B82F-DB2879E65D60}"/>
            </c:ext>
          </c:extLst>
        </c:ser>
        <c:ser>
          <c:idx val="12"/>
          <c:order val="12"/>
          <c:tx>
            <c:strRef>
              <c:f>risttabel!$AK$2:$AK$3</c:f>
              <c:strCache>
                <c:ptCount val="1"/>
                <c:pt idx="0">
                  <c:v>rahvatants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risttabel!$X$4:$X$11</c:f>
              <c:strCache>
                <c:ptCount val="7"/>
                <c:pt idx="0">
                  <c:v>Finants</c:v>
                </c:pt>
                <c:pt idx="1">
                  <c:v>Ladu</c:v>
                </c:pt>
                <c:pt idx="2">
                  <c:v>Majandus</c:v>
                </c:pt>
                <c:pt idx="3">
                  <c:v>Müük</c:v>
                </c:pt>
                <c:pt idx="4">
                  <c:v>Ost</c:v>
                </c:pt>
                <c:pt idx="5">
                  <c:v>Tootmine</c:v>
                </c:pt>
                <c:pt idx="6">
                  <c:v>Transport</c:v>
                </c:pt>
              </c:strCache>
            </c:strRef>
          </c:cat>
          <c:val>
            <c:numRef>
              <c:f>risttabel!$AK$4:$AK$11</c:f>
              <c:numCache>
                <c:formatCode>General</c:formatCode>
                <c:ptCount val="7"/>
                <c:pt idx="1">
                  <c:v>2</c:v>
                </c:pt>
                <c:pt idx="2">
                  <c:v>1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EB2-40B2-B82F-DB2879E65D60}"/>
            </c:ext>
          </c:extLst>
        </c:ser>
        <c:ser>
          <c:idx val="13"/>
          <c:order val="13"/>
          <c:tx>
            <c:strRef>
              <c:f>risttabel!$AL$2:$AL$3</c:f>
              <c:strCache>
                <c:ptCount val="1"/>
                <c:pt idx="0">
                  <c:v>ratsutamine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risttabel!$X$4:$X$11</c:f>
              <c:strCache>
                <c:ptCount val="7"/>
                <c:pt idx="0">
                  <c:v>Finants</c:v>
                </c:pt>
                <c:pt idx="1">
                  <c:v>Ladu</c:v>
                </c:pt>
                <c:pt idx="2">
                  <c:v>Majandus</c:v>
                </c:pt>
                <c:pt idx="3">
                  <c:v>Müük</c:v>
                </c:pt>
                <c:pt idx="4">
                  <c:v>Ost</c:v>
                </c:pt>
                <c:pt idx="5">
                  <c:v>Tootmine</c:v>
                </c:pt>
                <c:pt idx="6">
                  <c:v>Transport</c:v>
                </c:pt>
              </c:strCache>
            </c:strRef>
          </c:cat>
          <c:val>
            <c:numRef>
              <c:f>risttabel!$AL$4:$AL$11</c:f>
              <c:numCache>
                <c:formatCode>General</c:formatCode>
                <c:ptCount val="7"/>
                <c:pt idx="1">
                  <c:v>1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EB2-40B2-B82F-DB2879E65D60}"/>
            </c:ext>
          </c:extLst>
        </c:ser>
        <c:ser>
          <c:idx val="14"/>
          <c:order val="14"/>
          <c:tx>
            <c:strRef>
              <c:f>risttabel!$AM$2:$AM$3</c:f>
              <c:strCache>
                <c:ptCount val="1"/>
                <c:pt idx="0">
                  <c:v>sulgpall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risttabel!$X$4:$X$11</c:f>
              <c:strCache>
                <c:ptCount val="7"/>
                <c:pt idx="0">
                  <c:v>Finants</c:v>
                </c:pt>
                <c:pt idx="1">
                  <c:v>Ladu</c:v>
                </c:pt>
                <c:pt idx="2">
                  <c:v>Majandus</c:v>
                </c:pt>
                <c:pt idx="3">
                  <c:v>Müük</c:v>
                </c:pt>
                <c:pt idx="4">
                  <c:v>Ost</c:v>
                </c:pt>
                <c:pt idx="5">
                  <c:v>Tootmine</c:v>
                </c:pt>
                <c:pt idx="6">
                  <c:v>Transport</c:v>
                </c:pt>
              </c:strCache>
            </c:strRef>
          </c:cat>
          <c:val>
            <c:numRef>
              <c:f>risttabel!$AM$4:$AM$11</c:f>
              <c:numCache>
                <c:formatCode>General</c:formatCode>
                <c:ptCount val="7"/>
                <c:pt idx="3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EB2-40B2-B82F-DB2879E65D60}"/>
            </c:ext>
          </c:extLst>
        </c:ser>
        <c:ser>
          <c:idx val="15"/>
          <c:order val="15"/>
          <c:tx>
            <c:strRef>
              <c:f>risttabel!$AN$2:$AN$3</c:f>
              <c:strCache>
                <c:ptCount val="1"/>
                <c:pt idx="0">
                  <c:v>võrkpall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risttabel!$X$4:$X$11</c:f>
              <c:strCache>
                <c:ptCount val="7"/>
                <c:pt idx="0">
                  <c:v>Finants</c:v>
                </c:pt>
                <c:pt idx="1">
                  <c:v>Ladu</c:v>
                </c:pt>
                <c:pt idx="2">
                  <c:v>Majandus</c:v>
                </c:pt>
                <c:pt idx="3">
                  <c:v>Müük</c:v>
                </c:pt>
                <c:pt idx="4">
                  <c:v>Ost</c:v>
                </c:pt>
                <c:pt idx="5">
                  <c:v>Tootmine</c:v>
                </c:pt>
                <c:pt idx="6">
                  <c:v>Transport</c:v>
                </c:pt>
              </c:strCache>
            </c:strRef>
          </c:cat>
          <c:val>
            <c:numRef>
              <c:f>risttabel!$AN$4:$AN$11</c:f>
              <c:numCache>
                <c:formatCode>General</c:formatCode>
                <c:ptCount val="7"/>
                <c:pt idx="1">
                  <c:v>1</c:v>
                </c:pt>
                <c:pt idx="3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EB2-40B2-B82F-DB2879E65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0479168"/>
        <c:axId val="1990485696"/>
      </c:barChart>
      <c:catAx>
        <c:axId val="199047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485696"/>
        <c:crosses val="autoZero"/>
        <c:auto val="1"/>
        <c:lblAlgn val="ctr"/>
        <c:lblOffset val="100"/>
        <c:noMultiLvlLbl val="0"/>
      </c:catAx>
      <c:valAx>
        <c:axId val="199048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47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0</xdr:row>
      <xdr:rowOff>190499</xdr:rowOff>
    </xdr:from>
    <xdr:to>
      <xdr:col>14</xdr:col>
      <xdr:colOff>0</xdr:colOff>
      <xdr:row>28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3A064E-D958-4BAC-B03E-7201FA141EF7}"/>
            </a:ext>
          </a:extLst>
        </xdr:cNvPr>
        <xdr:cNvSpPr txBox="1"/>
      </xdr:nvSpPr>
      <xdr:spPr>
        <a:xfrm>
          <a:off x="257174" y="190499"/>
          <a:ext cx="8277226" cy="5314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  <a:t> 1.  Luua uus töövihik ja kopeerida sellesse  antud vihiku järgmised töölehed: </a:t>
          </a:r>
          <a:r>
            <a:rPr lang="et-EE" sz="1200" b="1">
              <a:solidFill>
                <a:schemeClr val="dk1"/>
              </a:solidFill>
              <a:latin typeface="+mn-lt"/>
              <a:ea typeface="+mn-ea"/>
              <a:cs typeface="+mn-cs"/>
            </a:rPr>
            <a:t>Variandid</a:t>
          </a:r>
          <a: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et-EE" sz="1200" b="1">
              <a:solidFill>
                <a:schemeClr val="dk1"/>
              </a:solidFill>
              <a:latin typeface="+mn-lt"/>
              <a:ea typeface="+mn-ea"/>
              <a:cs typeface="+mn-cs"/>
            </a:rPr>
            <a:t>Töötajad</a:t>
          </a:r>
          <a: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  <a:t> ja </a:t>
          </a:r>
          <a:r>
            <a:rPr lang="et-EE" sz="1200" b="1">
              <a:solidFill>
                <a:schemeClr val="dk1"/>
              </a:solidFill>
              <a:latin typeface="+mn-lt"/>
              <a:ea typeface="+mn-ea"/>
              <a:cs typeface="+mn-cs"/>
            </a:rPr>
            <a:t>Lisa</a:t>
          </a:r>
          <a: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  <a:t>, töövihikule määrata</a:t>
          </a:r>
          <a:b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  <a:t>     nimi  </a:t>
          </a:r>
          <a:r>
            <a:rPr lang="et-EE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Excel_perekonnanimi.xlsx</a:t>
          </a:r>
          <a:endParaRPr lang="et-EE" sz="1200" b="1" i="1"/>
        </a:p>
        <a:p>
          <a:endParaRPr lang="et-EE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  <a:t> 2.  Lisada töölehele </a:t>
          </a:r>
          <a:r>
            <a:rPr lang="et-EE" sz="1200" b="1">
              <a:solidFill>
                <a:schemeClr val="dk1"/>
              </a:solidFill>
              <a:latin typeface="+mn-lt"/>
              <a:ea typeface="+mn-ea"/>
              <a:cs typeface="+mn-cs"/>
            </a:rPr>
            <a:t>Lisa</a:t>
          </a:r>
          <a: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  <a:t> tabel kuu  nimetustega ja aastaaegadega. Kasutada seda tabelit otsingufunktsioonide rakendamisel.</a:t>
          </a:r>
          <a:endParaRPr lang="et-EE" sz="1200"/>
        </a:p>
        <a:p>
          <a:endParaRPr lang="et-EE" sz="1200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  <a:t> 3.  Töölehtedel </a:t>
          </a:r>
          <a:r>
            <a:rPr lang="et-EE" sz="1200" b="1">
              <a:solidFill>
                <a:schemeClr val="dk1"/>
              </a:solidFill>
              <a:latin typeface="+mn-lt"/>
              <a:ea typeface="+mn-ea"/>
              <a:cs typeface="+mn-cs"/>
            </a:rPr>
            <a:t>Töötajad</a:t>
          </a:r>
          <a: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  <a:t>  ja </a:t>
          </a:r>
          <a:r>
            <a:rPr lang="et-EE" sz="1200" b="1">
              <a:solidFill>
                <a:schemeClr val="dk1"/>
              </a:solidFill>
              <a:latin typeface="+mn-lt"/>
              <a:ea typeface="+mn-ea"/>
              <a:cs typeface="+mn-cs"/>
            </a:rPr>
            <a:t>Lisa</a:t>
          </a:r>
          <a: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  <a:t> määrata kõikidele tabeli veergudele nimed  (nime võib anda ka tervele tabelile).</a:t>
          </a:r>
          <a:endParaRPr lang="et-EE" sz="1200"/>
        </a:p>
        <a:p>
          <a:endParaRPr lang="et-EE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  <a:t> 4.  Lisada tabelisse lehel </a:t>
          </a:r>
          <a:r>
            <a:rPr lang="et-EE" sz="1200" b="1">
              <a:solidFill>
                <a:schemeClr val="dk1"/>
              </a:solidFill>
              <a:latin typeface="+mn-lt"/>
              <a:ea typeface="+mn-ea"/>
              <a:cs typeface="+mn-cs"/>
            </a:rPr>
            <a:t>Töötajad</a:t>
          </a:r>
          <a: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  <a:t> veerud </a:t>
          </a:r>
          <a:r>
            <a:rPr lang="et-EE" sz="1200" b="1">
              <a:solidFill>
                <a:schemeClr val="dk1"/>
              </a:solidFill>
              <a:latin typeface="+mn-lt"/>
              <a:ea typeface="+mn-ea"/>
              <a:cs typeface="+mn-cs"/>
            </a:rPr>
            <a:t>Sugu</a:t>
          </a:r>
          <a: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et-EE" sz="1200" b="1">
              <a:solidFill>
                <a:schemeClr val="dk1"/>
              </a:solidFill>
              <a:latin typeface="+mn-lt"/>
              <a:ea typeface="+mn-ea"/>
              <a:cs typeface="+mn-cs"/>
            </a:rPr>
            <a:t>Sünnikuupäev</a:t>
          </a:r>
          <a: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  <a:t> ja </a:t>
          </a:r>
          <a:r>
            <a:rPr lang="et-EE" sz="1200" b="1">
              <a:solidFill>
                <a:schemeClr val="dk1"/>
              </a:solidFill>
              <a:latin typeface="+mn-lt"/>
              <a:ea typeface="+mn-ea"/>
              <a:cs typeface="+mn-cs"/>
            </a:rPr>
            <a:t>Vanus</a:t>
          </a:r>
          <a: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  <a:t> ning koostada valemid nende väärtuste leidmiseks</a:t>
          </a:r>
          <a:b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  <a:t>      isikukoodide abil.</a:t>
          </a:r>
          <a:endParaRPr lang="et-EE" sz="1200"/>
        </a:p>
        <a:p>
          <a:endParaRPr lang="et-EE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  <a:t> 5.  Lisada veerud </a:t>
          </a:r>
          <a:r>
            <a:rPr lang="et-EE" sz="1200" b="1">
              <a:solidFill>
                <a:schemeClr val="dk1"/>
              </a:solidFill>
              <a:latin typeface="+mn-lt"/>
              <a:ea typeface="+mn-ea"/>
              <a:cs typeface="+mn-cs"/>
            </a:rPr>
            <a:t>Tähtkuju</a:t>
          </a:r>
          <a:r>
            <a:rPr lang="et-EE" sz="1200" b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et-EE" sz="1200" b="1">
              <a:solidFill>
                <a:schemeClr val="dk1"/>
              </a:solidFill>
              <a:latin typeface="+mn-lt"/>
              <a:ea typeface="+mn-ea"/>
              <a:cs typeface="+mn-cs"/>
            </a:rPr>
            <a:t> Sünnikuu </a:t>
          </a:r>
          <a:r>
            <a:rPr lang="et-EE" sz="1200" b="0">
              <a:solidFill>
                <a:schemeClr val="dk1"/>
              </a:solidFill>
              <a:latin typeface="+mn-lt"/>
              <a:ea typeface="+mn-ea"/>
              <a:cs typeface="+mn-cs"/>
            </a:rPr>
            <a:t>ja</a:t>
          </a:r>
          <a:r>
            <a:rPr lang="et-EE" sz="1200" b="1">
              <a:solidFill>
                <a:schemeClr val="dk1"/>
              </a:solidFill>
              <a:latin typeface="+mn-lt"/>
              <a:ea typeface="+mn-ea"/>
              <a:cs typeface="+mn-cs"/>
            </a:rPr>
            <a:t> Aastaaeg</a:t>
          </a:r>
          <a: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  <a:t>. Sünniaja järgi leida kõikide töötajate päikesemärgid (Sodiaagi tähtkuju, milles</a:t>
          </a:r>
          <a:b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  <a:t>      asus päike inimese sünnihetkel), sünnikuu nimetus (tekst) ja aastaaeg. </a:t>
          </a:r>
        </a:p>
        <a:p>
          <a: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  <a:t>      Kasutada  otsingufunktsioone</a:t>
          </a:r>
          <a:r>
            <a:rPr lang="et-EE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leidmaks sobivad väärtused tabelitest töölehel </a:t>
          </a:r>
          <a:r>
            <a:rPr lang="et-EE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Lisa</a:t>
          </a:r>
          <a:r>
            <a:rPr lang="et-EE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</a:p>
        <a:p>
          <a:endParaRPr lang="et-EE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t-EE" sz="1100">
              <a:solidFill>
                <a:schemeClr val="dk1"/>
              </a:solidFill>
              <a:latin typeface="+mn-lt"/>
              <a:ea typeface="+mn-ea"/>
              <a:cs typeface="+mn-cs"/>
            </a:rPr>
            <a:t>  6.  </a:t>
          </a:r>
          <a:r>
            <a:rPr lang="et-EE" sz="1200">
              <a:solidFill>
                <a:schemeClr val="dk1"/>
              </a:solidFill>
              <a:latin typeface="+mn-lt"/>
              <a:ea typeface="+mn-ea"/>
              <a:cs typeface="+mn-cs"/>
            </a:rPr>
            <a:t>Lisada uued töölehed järgmiste nimetustega:</a:t>
          </a:r>
        </a:p>
        <a:p>
          <a:r>
            <a:rPr lang="et-EE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Filter_1</a:t>
          </a:r>
          <a:r>
            <a:rPr lang="et-EE" sz="1100">
              <a:solidFill>
                <a:schemeClr val="dk1"/>
              </a:solidFill>
              <a:latin typeface="+mn-lt"/>
              <a:ea typeface="+mn-ea"/>
              <a:cs typeface="+mn-cs"/>
            </a:rPr>
            <a:t> , </a:t>
          </a:r>
          <a:r>
            <a:rPr lang="et-EE" sz="1100" b="1">
              <a:solidFill>
                <a:schemeClr val="dk1"/>
              </a:solidFill>
              <a:latin typeface="+mn-lt"/>
              <a:ea typeface="+mn-ea"/>
              <a:cs typeface="+mn-cs"/>
            </a:rPr>
            <a:t>Filter_2</a:t>
          </a:r>
          <a:r>
            <a:rPr lang="et-EE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t-EE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Risttabel+Diagramm,</a:t>
          </a:r>
        </a:p>
        <a:p>
          <a:r>
            <a:rPr lang="et-EE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Otsing_1</a:t>
          </a:r>
          <a:r>
            <a:rPr lang="et-EE" sz="1100">
              <a:solidFill>
                <a:schemeClr val="dk1"/>
              </a:solidFill>
              <a:latin typeface="+mn-lt"/>
              <a:ea typeface="+mn-ea"/>
              <a:cs typeface="+mn-cs"/>
            </a:rPr>
            <a:t>,  </a:t>
          </a:r>
          <a:r>
            <a:rPr lang="et-EE" sz="1100" b="1">
              <a:solidFill>
                <a:schemeClr val="dk1"/>
              </a:solidFill>
              <a:latin typeface="+mn-lt"/>
              <a:ea typeface="+mn-ea"/>
              <a:cs typeface="+mn-cs"/>
            </a:rPr>
            <a:t>Otsing_2,  Päring</a:t>
          </a:r>
          <a:r>
            <a:rPr lang="et-EE" sz="1100">
              <a:solidFill>
                <a:schemeClr val="dk1"/>
              </a:solidFill>
              <a:latin typeface="+mn-lt"/>
              <a:ea typeface="+mn-ea"/>
              <a:cs typeface="+mn-cs"/>
            </a:rPr>
            <a:t>,  </a:t>
          </a:r>
          <a:endParaRPr lang="et-EE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t-EE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Abi</a:t>
          </a:r>
        </a:p>
        <a:p>
          <a:endParaRPr lang="et-EE" sz="1200" baseline="0"/>
        </a:p>
        <a:p>
          <a:r>
            <a:rPr lang="et-EE" sz="1200" baseline="0"/>
            <a:t> 7.  Kõik variandiga määratud ülesanded tuleb teha vastavatel töölehtedel, kopeerige sellele töölehele ka ülesande tekst.</a:t>
          </a:r>
        </a:p>
        <a:p>
          <a:endParaRPr lang="et-EE" sz="1200" baseline="0"/>
        </a:p>
        <a:p>
          <a:r>
            <a:rPr lang="et-EE" sz="1200"/>
            <a:t> 8.  Sisestuskontrolli (valideerimine) vajalikud andmed (loetelud väärtustest) paigutada töölehele </a:t>
          </a:r>
          <a:r>
            <a:rPr lang="et-EE" sz="1200" b="1"/>
            <a:t>Abi</a:t>
          </a:r>
          <a:r>
            <a:rPr lang="et-EE" sz="1200"/>
            <a:t>.</a:t>
          </a:r>
        </a:p>
        <a:p>
          <a:endParaRPr lang="et-EE" sz="1200"/>
        </a:p>
        <a:p>
          <a:r>
            <a:rPr lang="et-EE" sz="1200"/>
            <a:t> 9. Vajadusel võib</a:t>
          </a:r>
          <a:r>
            <a:rPr lang="et-EE" sz="1200" baseline="0"/>
            <a:t> tabelisse lehel </a:t>
          </a:r>
          <a:r>
            <a:rPr lang="et-EE" sz="1200" b="1" baseline="0"/>
            <a:t>Töötajad</a:t>
          </a:r>
          <a:r>
            <a:rPr lang="et-EE" sz="1200" baseline="0"/>
            <a:t> lisada abiveerge (näiteks sobivate andmete leidmiseks filtritingimuste jaoks).</a:t>
          </a:r>
          <a:endParaRPr lang="et-EE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t-EE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41910</xdr:rowOff>
    </xdr:from>
    <xdr:to>
      <xdr:col>9</xdr:col>
      <xdr:colOff>259080</xdr:colOff>
      <xdr:row>15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45</xdr:row>
      <xdr:rowOff>133350</xdr:rowOff>
    </xdr:from>
    <xdr:to>
      <xdr:col>23</xdr:col>
      <xdr:colOff>601980</xdr:colOff>
      <xdr:row>65</xdr:row>
      <xdr:rowOff>114300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163830</xdr:rowOff>
    </xdr:from>
    <xdr:to>
      <xdr:col>7</xdr:col>
      <xdr:colOff>0</xdr:colOff>
      <xdr:row>35</xdr:row>
      <xdr:rowOff>144780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Marx\Downloads\excel-kodutoo-nr-3AnnaAb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ndid "/>
      <sheetName val="Filter_1"/>
      <sheetName val="Filter_2"/>
      <sheetName val="Risttabel+Diagramm"/>
      <sheetName val="Otsing_1"/>
      <sheetName val="Otsing_2"/>
      <sheetName val="Päring"/>
      <sheetName val="Abi1"/>
      <sheetName val="Töötajad"/>
      <sheetName val="Li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Isikukood</v>
          </cell>
          <cell r="B1" t="str">
            <v>Eesnimi</v>
          </cell>
          <cell r="C1" t="str">
            <v>Perenimi</v>
          </cell>
          <cell r="D1" t="str">
            <v>Linn</v>
          </cell>
          <cell r="E1" t="str">
            <v>Aadress</v>
          </cell>
          <cell r="F1" t="str">
            <v>Pereseis</v>
          </cell>
          <cell r="G1" t="str">
            <v>Osakond</v>
          </cell>
          <cell r="H1" t="str">
            <v>Amet</v>
          </cell>
          <cell r="I1" t="str">
            <v>Palk</v>
          </cell>
          <cell r="J1" t="str">
            <v>Huviala</v>
          </cell>
          <cell r="K1" t="str">
            <v>Kodulemmik</v>
          </cell>
          <cell r="L1" t="str">
            <v>Sugu</v>
          </cell>
          <cell r="M1" t="str">
            <v>Sünnikuupäev</v>
          </cell>
          <cell r="N1" t="str">
            <v>Vanus</v>
          </cell>
          <cell r="O1" t="str">
            <v>selle aasta sünnipäev</v>
          </cell>
          <cell r="P1" t="str">
            <v>tähtkuju</v>
          </cell>
          <cell r="Q1" t="str">
            <v>sünnikuu</v>
          </cell>
          <cell r="R1" t="str">
            <v>aastaaeg</v>
          </cell>
          <cell r="S1" t="str">
            <v>kontroll</v>
          </cell>
        </row>
        <row r="2">
          <cell r="A2">
            <v>38602110722</v>
          </cell>
          <cell r="B2" t="str">
            <v>Priit</v>
          </cell>
          <cell r="C2" t="str">
            <v>Burmeister</v>
          </cell>
          <cell r="D2" t="str">
            <v>Jõgeva</v>
          </cell>
          <cell r="E2" t="str">
            <v>Mustamäe tee 165-58</v>
          </cell>
          <cell r="F2" t="str">
            <v>lahutatud</v>
          </cell>
          <cell r="G2" t="str">
            <v>Transport</v>
          </cell>
          <cell r="H2" t="str">
            <v>autojuht</v>
          </cell>
          <cell r="I2">
            <v>1150</v>
          </cell>
          <cell r="J2" t="str">
            <v>programmeerimine</v>
          </cell>
          <cell r="K2" t="str">
            <v>hamster</v>
          </cell>
          <cell r="L2" t="str">
            <v>mees</v>
          </cell>
          <cell r="M2">
            <v>31454</v>
          </cell>
          <cell r="N2">
            <v>37</v>
          </cell>
          <cell r="O2">
            <v>44968</v>
          </cell>
          <cell r="P2" t="str">
            <v>Veevalaja</v>
          </cell>
          <cell r="Q2" t="str">
            <v>veebruar</v>
          </cell>
          <cell r="R2" t="str">
            <v>talv</v>
          </cell>
          <cell r="S2" t="str">
            <v xml:space="preserve"> </v>
          </cell>
        </row>
        <row r="3">
          <cell r="A3">
            <v>38804250911</v>
          </cell>
          <cell r="B3" t="str">
            <v>Ahto</v>
          </cell>
          <cell r="C3" t="str">
            <v>Danilov</v>
          </cell>
          <cell r="D3" t="str">
            <v>Paide</v>
          </cell>
          <cell r="E3" t="str">
            <v>Linnamäe tee 85-21</v>
          </cell>
          <cell r="F3" t="str">
            <v>vallaline</v>
          </cell>
          <cell r="G3" t="str">
            <v>Transport</v>
          </cell>
          <cell r="H3" t="str">
            <v>autojuht</v>
          </cell>
          <cell r="I3">
            <v>1370</v>
          </cell>
          <cell r="J3" t="str">
            <v>raamatu lugemine</v>
          </cell>
          <cell r="K3" t="str">
            <v>ei ole</v>
          </cell>
          <cell r="L3" t="str">
            <v>mees</v>
          </cell>
          <cell r="M3">
            <v>32258</v>
          </cell>
          <cell r="N3">
            <v>35</v>
          </cell>
          <cell r="O3">
            <v>45041</v>
          </cell>
          <cell r="P3" t="str">
            <v>Sõnn</v>
          </cell>
          <cell r="Q3" t="str">
            <v>aprill</v>
          </cell>
          <cell r="R3" t="str">
            <v>kevad</v>
          </cell>
          <cell r="S3" t="str">
            <v xml:space="preserve"> </v>
          </cell>
        </row>
        <row r="4">
          <cell r="A4">
            <v>36505130719</v>
          </cell>
          <cell r="B4" t="str">
            <v>Jaan</v>
          </cell>
          <cell r="C4" t="str">
            <v>Kaasik</v>
          </cell>
          <cell r="D4" t="str">
            <v>Rakvere</v>
          </cell>
          <cell r="E4" t="str">
            <v>Pärnu mnt 453A-19</v>
          </cell>
          <cell r="F4" t="str">
            <v>abielus</v>
          </cell>
          <cell r="G4" t="str">
            <v>Transport</v>
          </cell>
          <cell r="H4" t="str">
            <v>autojuht</v>
          </cell>
          <cell r="I4">
            <v>1090</v>
          </cell>
          <cell r="J4" t="str">
            <v>kalapüük</v>
          </cell>
          <cell r="K4" t="str">
            <v>koer</v>
          </cell>
          <cell r="L4" t="str">
            <v>mees</v>
          </cell>
          <cell r="M4">
            <v>23875</v>
          </cell>
          <cell r="N4">
            <v>58</v>
          </cell>
          <cell r="O4">
            <v>45059</v>
          </cell>
          <cell r="P4" t="str">
            <v>Sõnn</v>
          </cell>
          <cell r="Q4" t="str">
            <v>mai</v>
          </cell>
          <cell r="R4" t="str">
            <v>kevad</v>
          </cell>
          <cell r="S4" t="str">
            <v xml:space="preserve"> </v>
          </cell>
        </row>
        <row r="5">
          <cell r="A5">
            <v>36705150941</v>
          </cell>
          <cell r="B5" t="str">
            <v>Boris</v>
          </cell>
          <cell r="C5" t="str">
            <v>Küünemäe</v>
          </cell>
          <cell r="D5" t="str">
            <v>Saue</v>
          </cell>
          <cell r="E5" t="str">
            <v>Kopli 65/2-5</v>
          </cell>
          <cell r="F5" t="str">
            <v>vabaabielus</v>
          </cell>
          <cell r="G5" t="str">
            <v>Transport</v>
          </cell>
          <cell r="H5" t="str">
            <v>autojuht</v>
          </cell>
          <cell r="I5">
            <v>970</v>
          </cell>
          <cell r="J5" t="str">
            <v>karate</v>
          </cell>
          <cell r="K5" t="str">
            <v>hamster</v>
          </cell>
          <cell r="L5" t="str">
            <v>mees</v>
          </cell>
          <cell r="M5">
            <v>24607</v>
          </cell>
          <cell r="N5">
            <v>56</v>
          </cell>
          <cell r="O5">
            <v>45061</v>
          </cell>
          <cell r="P5" t="str">
            <v>Sõnn</v>
          </cell>
          <cell r="Q5" t="str">
            <v>mai</v>
          </cell>
          <cell r="R5" t="str">
            <v>kevad</v>
          </cell>
          <cell r="S5" t="str">
            <v xml:space="preserve"> </v>
          </cell>
        </row>
        <row r="6">
          <cell r="A6">
            <v>34808140585</v>
          </cell>
          <cell r="B6" t="str">
            <v>Aadu</v>
          </cell>
          <cell r="C6" t="str">
            <v>Malva</v>
          </cell>
          <cell r="D6" t="str">
            <v>Paldiski</v>
          </cell>
          <cell r="E6" t="str">
            <v>Läänemere 62-68</v>
          </cell>
          <cell r="F6" t="str">
            <v>abielus</v>
          </cell>
          <cell r="G6" t="str">
            <v>Transport</v>
          </cell>
          <cell r="H6" t="str">
            <v>autojuht</v>
          </cell>
          <cell r="I6">
            <v>1180</v>
          </cell>
          <cell r="J6" t="str">
            <v>karate</v>
          </cell>
          <cell r="K6" t="str">
            <v>ei ole</v>
          </cell>
          <cell r="L6" t="str">
            <v>mees</v>
          </cell>
          <cell r="M6">
            <v>17759</v>
          </cell>
          <cell r="N6">
            <v>75</v>
          </cell>
          <cell r="O6">
            <v>45152</v>
          </cell>
          <cell r="P6" t="str">
            <v>Lõvi</v>
          </cell>
          <cell r="Q6" t="str">
            <v>august</v>
          </cell>
          <cell r="R6" t="str">
            <v>suvi</v>
          </cell>
          <cell r="S6" t="str">
            <v xml:space="preserve"> </v>
          </cell>
        </row>
        <row r="7">
          <cell r="A7">
            <v>35811080030</v>
          </cell>
          <cell r="B7" t="str">
            <v>Arnold</v>
          </cell>
          <cell r="C7" t="str">
            <v>Merilaid</v>
          </cell>
          <cell r="D7" t="str">
            <v>Keila</v>
          </cell>
          <cell r="E7" t="str">
            <v>Pae 60-13</v>
          </cell>
          <cell r="F7" t="str">
            <v>lahutatud</v>
          </cell>
          <cell r="G7" t="str">
            <v>Transport</v>
          </cell>
          <cell r="H7" t="str">
            <v>autojuht</v>
          </cell>
          <cell r="I7">
            <v>940</v>
          </cell>
          <cell r="J7" t="str">
            <v>käsitöö</v>
          </cell>
          <cell r="K7" t="str">
            <v>kass</v>
          </cell>
          <cell r="L7" t="str">
            <v>mees</v>
          </cell>
          <cell r="M7">
            <v>21497</v>
          </cell>
          <cell r="N7">
            <v>64</v>
          </cell>
          <cell r="O7">
            <v>45238</v>
          </cell>
          <cell r="P7" t="str">
            <v>Skorpion</v>
          </cell>
          <cell r="Q7" t="str">
            <v>november</v>
          </cell>
          <cell r="R7" t="str">
            <v>sügis</v>
          </cell>
          <cell r="S7" t="str">
            <v xml:space="preserve"> </v>
          </cell>
        </row>
        <row r="8">
          <cell r="A8">
            <v>37210070151</v>
          </cell>
          <cell r="B8" t="str">
            <v>Paul</v>
          </cell>
          <cell r="C8" t="str">
            <v>Naaber</v>
          </cell>
          <cell r="D8" t="str">
            <v>Tamsalu</v>
          </cell>
          <cell r="E8" t="str">
            <v>Mustamäe tee 195-48</v>
          </cell>
          <cell r="F8" t="str">
            <v>abielus</v>
          </cell>
          <cell r="G8" t="str">
            <v>Transport</v>
          </cell>
          <cell r="H8" t="str">
            <v>autojuht</v>
          </cell>
          <cell r="I8">
            <v>1050</v>
          </cell>
          <cell r="J8" t="str">
            <v>programmeerimine</v>
          </cell>
          <cell r="K8" t="str">
            <v>koer</v>
          </cell>
          <cell r="L8" t="str">
            <v>mees</v>
          </cell>
          <cell r="M8">
            <v>26579</v>
          </cell>
          <cell r="N8">
            <v>50</v>
          </cell>
          <cell r="O8">
            <v>45206</v>
          </cell>
          <cell r="P8" t="str">
            <v>Kaalud</v>
          </cell>
          <cell r="Q8" t="str">
            <v>oktoober</v>
          </cell>
          <cell r="R8" t="str">
            <v>sügis</v>
          </cell>
          <cell r="S8" t="str">
            <v xml:space="preserve"> </v>
          </cell>
        </row>
        <row r="9">
          <cell r="A9">
            <v>35504050446</v>
          </cell>
          <cell r="B9" t="str">
            <v>Ando</v>
          </cell>
          <cell r="C9" t="str">
            <v>Nõmmik</v>
          </cell>
          <cell r="D9" t="str">
            <v>Kunda</v>
          </cell>
          <cell r="E9" t="str">
            <v>Mahtra 25-105</v>
          </cell>
          <cell r="F9" t="str">
            <v>vabaabielus</v>
          </cell>
          <cell r="G9" t="str">
            <v>Transport</v>
          </cell>
          <cell r="H9" t="str">
            <v>autojuht</v>
          </cell>
          <cell r="I9">
            <v>1160</v>
          </cell>
          <cell r="J9" t="str">
            <v>ratsutamine</v>
          </cell>
          <cell r="K9" t="str">
            <v>kilpkonn</v>
          </cell>
          <cell r="L9" t="str">
            <v>mees</v>
          </cell>
          <cell r="M9">
            <v>20184</v>
          </cell>
          <cell r="N9">
            <v>68</v>
          </cell>
          <cell r="O9">
            <v>45021</v>
          </cell>
          <cell r="P9" t="str">
            <v>Jäär</v>
          </cell>
          <cell r="Q9" t="str">
            <v>aprill</v>
          </cell>
          <cell r="R9" t="str">
            <v>kevad</v>
          </cell>
          <cell r="S9" t="str">
            <v xml:space="preserve"> </v>
          </cell>
        </row>
        <row r="10">
          <cell r="A10">
            <v>34303130136</v>
          </cell>
          <cell r="B10" t="str">
            <v>Aarne</v>
          </cell>
          <cell r="C10" t="str">
            <v>Oks</v>
          </cell>
          <cell r="D10" t="str">
            <v>Paldiski</v>
          </cell>
          <cell r="E10" t="str">
            <v>Liiva 7a-3</v>
          </cell>
          <cell r="F10" t="str">
            <v>vallaline</v>
          </cell>
          <cell r="G10" t="str">
            <v>Transport</v>
          </cell>
          <cell r="H10" t="str">
            <v>autojuht</v>
          </cell>
          <cell r="I10">
            <v>1050</v>
          </cell>
          <cell r="J10" t="str">
            <v>raamatu lugemine</v>
          </cell>
          <cell r="K10" t="str">
            <v>ei ole</v>
          </cell>
          <cell r="L10" t="str">
            <v>mees</v>
          </cell>
          <cell r="M10">
            <v>15778</v>
          </cell>
          <cell r="N10">
            <v>80</v>
          </cell>
          <cell r="O10">
            <v>44998</v>
          </cell>
          <cell r="P10" t="str">
            <v>Kalad</v>
          </cell>
          <cell r="Q10" t="str">
            <v>märts</v>
          </cell>
          <cell r="R10" t="str">
            <v>kevad</v>
          </cell>
          <cell r="S10" t="str">
            <v xml:space="preserve"> </v>
          </cell>
        </row>
        <row r="11">
          <cell r="A11">
            <v>37210060467</v>
          </cell>
          <cell r="B11" t="str">
            <v>Hanno</v>
          </cell>
          <cell r="C11" t="str">
            <v>Pedak</v>
          </cell>
          <cell r="D11" t="str">
            <v>Tõrva</v>
          </cell>
          <cell r="E11" t="str">
            <v>Läänemere tee 17-216</v>
          </cell>
          <cell r="F11" t="str">
            <v>lesk</v>
          </cell>
          <cell r="G11" t="str">
            <v>Transport</v>
          </cell>
          <cell r="H11" t="str">
            <v>autojuht</v>
          </cell>
          <cell r="I11">
            <v>1070</v>
          </cell>
          <cell r="J11" t="str">
            <v>pillimäng</v>
          </cell>
          <cell r="K11" t="str">
            <v>papagoi</v>
          </cell>
          <cell r="L11" t="str">
            <v>mees</v>
          </cell>
          <cell r="M11">
            <v>26578</v>
          </cell>
          <cell r="N11">
            <v>50</v>
          </cell>
          <cell r="O11">
            <v>45205</v>
          </cell>
          <cell r="P11" t="str">
            <v>Kaalud</v>
          </cell>
          <cell r="Q11" t="str">
            <v>oktoober</v>
          </cell>
          <cell r="R11" t="str">
            <v>sügis</v>
          </cell>
          <cell r="S11" t="str">
            <v xml:space="preserve"> </v>
          </cell>
        </row>
        <row r="12">
          <cell r="A12">
            <v>34504190222</v>
          </cell>
          <cell r="B12" t="str">
            <v>Margus</v>
          </cell>
          <cell r="C12" t="str">
            <v>Roosimägi</v>
          </cell>
          <cell r="D12" t="str">
            <v>Kallaste</v>
          </cell>
          <cell r="E12" t="str">
            <v>Õismäe tee 96-35</v>
          </cell>
          <cell r="F12" t="str">
            <v>abielus</v>
          </cell>
          <cell r="G12" t="str">
            <v>Transport</v>
          </cell>
          <cell r="H12" t="str">
            <v>autojuht</v>
          </cell>
          <cell r="I12">
            <v>1360</v>
          </cell>
          <cell r="J12" t="str">
            <v>karate</v>
          </cell>
          <cell r="K12" t="str">
            <v>ei ole</v>
          </cell>
          <cell r="L12" t="str">
            <v>mees</v>
          </cell>
          <cell r="M12">
            <v>16546</v>
          </cell>
          <cell r="N12">
            <v>78</v>
          </cell>
          <cell r="O12">
            <v>45035</v>
          </cell>
          <cell r="P12" t="str">
            <v>Jäär</v>
          </cell>
          <cell r="Q12" t="str">
            <v>aprill</v>
          </cell>
          <cell r="R12" t="str">
            <v>kevad</v>
          </cell>
          <cell r="S12" t="str">
            <v xml:space="preserve"> </v>
          </cell>
        </row>
        <row r="13">
          <cell r="A13">
            <v>34004050217</v>
          </cell>
          <cell r="B13" t="str">
            <v>Kristjan</v>
          </cell>
          <cell r="C13" t="str">
            <v>Mägi</v>
          </cell>
          <cell r="D13" t="str">
            <v>Saue</v>
          </cell>
          <cell r="E13" t="str">
            <v>Tartu mnt 24-1</v>
          </cell>
          <cell r="F13" t="str">
            <v>lahutatud</v>
          </cell>
          <cell r="G13" t="str">
            <v>Müük</v>
          </cell>
          <cell r="H13" t="str">
            <v>diiler</v>
          </cell>
          <cell r="I13">
            <v>1090</v>
          </cell>
          <cell r="J13" t="str">
            <v>pillimäng</v>
          </cell>
          <cell r="K13" t="str">
            <v>ei ole</v>
          </cell>
          <cell r="L13" t="str">
            <v>mees</v>
          </cell>
          <cell r="M13">
            <v>14706</v>
          </cell>
          <cell r="N13">
            <v>83</v>
          </cell>
          <cell r="O13">
            <v>45021</v>
          </cell>
          <cell r="P13" t="str">
            <v>Jäär</v>
          </cell>
          <cell r="Q13" t="str">
            <v>aprill</v>
          </cell>
          <cell r="R13" t="str">
            <v>kevad</v>
          </cell>
          <cell r="S13" t="str">
            <v xml:space="preserve"> </v>
          </cell>
        </row>
        <row r="14">
          <cell r="A14">
            <v>38402070214</v>
          </cell>
          <cell r="B14" t="str">
            <v>Jaan</v>
          </cell>
          <cell r="C14" t="str">
            <v>Noormets</v>
          </cell>
          <cell r="D14" t="str">
            <v>Tallinn</v>
          </cell>
          <cell r="E14" t="str">
            <v>Kivila 18-69</v>
          </cell>
          <cell r="F14" t="str">
            <v>lahutatud</v>
          </cell>
          <cell r="G14" t="str">
            <v>Müük</v>
          </cell>
          <cell r="H14" t="str">
            <v>diiler</v>
          </cell>
          <cell r="I14">
            <v>1160</v>
          </cell>
          <cell r="J14" t="str">
            <v>võrkpall</v>
          </cell>
          <cell r="K14" t="str">
            <v>koer</v>
          </cell>
          <cell r="L14" t="str">
            <v>mees</v>
          </cell>
          <cell r="M14">
            <v>30719</v>
          </cell>
          <cell r="N14">
            <v>39</v>
          </cell>
          <cell r="O14">
            <v>44964</v>
          </cell>
          <cell r="P14" t="str">
            <v>Veevalaja</v>
          </cell>
          <cell r="Q14" t="str">
            <v>veebruar</v>
          </cell>
          <cell r="R14" t="str">
            <v>talv</v>
          </cell>
          <cell r="S14" t="str">
            <v xml:space="preserve"> </v>
          </cell>
        </row>
        <row r="15">
          <cell r="A15">
            <v>37202200902</v>
          </cell>
          <cell r="B15" t="str">
            <v>Reijo</v>
          </cell>
          <cell r="C15" t="str">
            <v>Okspuu</v>
          </cell>
          <cell r="D15" t="str">
            <v>Kadrina</v>
          </cell>
          <cell r="E15" t="str">
            <v>Pakase 47</v>
          </cell>
          <cell r="F15" t="str">
            <v>vabaabielus</v>
          </cell>
          <cell r="G15" t="str">
            <v>Müük</v>
          </cell>
          <cell r="H15" t="str">
            <v>diiler</v>
          </cell>
          <cell r="I15">
            <v>980</v>
          </cell>
          <cell r="J15" t="str">
            <v>programmeerimine</v>
          </cell>
          <cell r="K15" t="str">
            <v>kass</v>
          </cell>
          <cell r="L15" t="str">
            <v>mees</v>
          </cell>
          <cell r="M15">
            <v>26349</v>
          </cell>
          <cell r="N15">
            <v>51</v>
          </cell>
          <cell r="O15">
            <v>44977</v>
          </cell>
          <cell r="P15" t="str">
            <v>Kalad</v>
          </cell>
          <cell r="Q15" t="str">
            <v>veebruar</v>
          </cell>
          <cell r="R15" t="str">
            <v>talv</v>
          </cell>
          <cell r="S15" t="str">
            <v xml:space="preserve"> </v>
          </cell>
        </row>
        <row r="16">
          <cell r="A16">
            <v>36902240722</v>
          </cell>
          <cell r="B16" t="str">
            <v>Aare</v>
          </cell>
          <cell r="C16" t="str">
            <v>Raudsepp</v>
          </cell>
          <cell r="D16" t="str">
            <v>Tallinn</v>
          </cell>
          <cell r="E16" t="str">
            <v>Kärberi 13-8</v>
          </cell>
          <cell r="F16" t="str">
            <v>vabaabielus</v>
          </cell>
          <cell r="G16" t="str">
            <v>Müük</v>
          </cell>
          <cell r="H16" t="str">
            <v>diiler</v>
          </cell>
          <cell r="I16">
            <v>1050</v>
          </cell>
          <cell r="J16" t="str">
            <v>kergejõustik</v>
          </cell>
          <cell r="K16" t="str">
            <v>meresiga</v>
          </cell>
          <cell r="L16" t="str">
            <v>mees</v>
          </cell>
          <cell r="M16">
            <v>25258</v>
          </cell>
          <cell r="N16">
            <v>54</v>
          </cell>
          <cell r="O16">
            <v>44981</v>
          </cell>
          <cell r="P16" t="str">
            <v>Kalad</v>
          </cell>
          <cell r="Q16" t="str">
            <v>veebruar</v>
          </cell>
          <cell r="R16" t="str">
            <v>talv</v>
          </cell>
          <cell r="S16" t="str">
            <v xml:space="preserve"> </v>
          </cell>
        </row>
        <row r="17">
          <cell r="A17">
            <v>48405030944</v>
          </cell>
          <cell r="B17" t="str">
            <v>Elvi</v>
          </cell>
          <cell r="C17" t="str">
            <v>Berk</v>
          </cell>
          <cell r="D17" t="str">
            <v>Rakvere</v>
          </cell>
          <cell r="E17" t="str">
            <v>Sõpruse 3 - 125</v>
          </cell>
          <cell r="F17" t="str">
            <v>vabaabielus</v>
          </cell>
          <cell r="G17" t="str">
            <v>Transport</v>
          </cell>
          <cell r="H17" t="str">
            <v>dispetser</v>
          </cell>
          <cell r="I17">
            <v>960</v>
          </cell>
          <cell r="J17" t="str">
            <v>kalapüük</v>
          </cell>
          <cell r="K17" t="str">
            <v>kilpkonn</v>
          </cell>
          <cell r="L17" t="str">
            <v>naine</v>
          </cell>
          <cell r="M17">
            <v>30805</v>
          </cell>
          <cell r="N17">
            <v>39</v>
          </cell>
          <cell r="O17">
            <v>45049</v>
          </cell>
          <cell r="P17" t="str">
            <v>Sõnn</v>
          </cell>
          <cell r="Q17" t="str">
            <v>mai</v>
          </cell>
          <cell r="R17" t="str">
            <v>kevad</v>
          </cell>
          <cell r="S17" t="str">
            <v xml:space="preserve"> </v>
          </cell>
        </row>
        <row r="18">
          <cell r="A18">
            <v>48107150516</v>
          </cell>
          <cell r="B18" t="str">
            <v>Kristiina</v>
          </cell>
          <cell r="C18" t="str">
            <v>Oks</v>
          </cell>
          <cell r="D18" t="str">
            <v>Kohtla-Järve</v>
          </cell>
          <cell r="E18" t="str">
            <v>Koidu 10-9</v>
          </cell>
          <cell r="F18" t="str">
            <v>vallaline</v>
          </cell>
          <cell r="G18" t="str">
            <v>Transport</v>
          </cell>
          <cell r="H18" t="str">
            <v>dispetser</v>
          </cell>
          <cell r="I18">
            <v>940</v>
          </cell>
          <cell r="J18" t="str">
            <v>lumelauasõit</v>
          </cell>
          <cell r="K18" t="str">
            <v>ei ole</v>
          </cell>
          <cell r="L18" t="str">
            <v>naine</v>
          </cell>
          <cell r="M18">
            <v>29782</v>
          </cell>
          <cell r="N18">
            <v>42</v>
          </cell>
          <cell r="O18">
            <v>45122</v>
          </cell>
          <cell r="P18" t="str">
            <v>Vähk</v>
          </cell>
          <cell r="Q18" t="str">
            <v>juuli</v>
          </cell>
          <cell r="R18" t="str">
            <v>suvi</v>
          </cell>
          <cell r="S18" t="str">
            <v xml:space="preserve"> </v>
          </cell>
        </row>
        <row r="19">
          <cell r="A19">
            <v>47402150417</v>
          </cell>
          <cell r="B19" t="str">
            <v>Tiina</v>
          </cell>
          <cell r="C19" t="str">
            <v>Rajamäe</v>
          </cell>
          <cell r="D19" t="str">
            <v>Viljandi</v>
          </cell>
          <cell r="E19" t="str">
            <v>Arbu 5-24</v>
          </cell>
          <cell r="F19" t="str">
            <v>lahutatud</v>
          </cell>
          <cell r="G19" t="str">
            <v>Transport</v>
          </cell>
          <cell r="H19" t="str">
            <v>dispetser</v>
          </cell>
          <cell r="I19">
            <v>1070</v>
          </cell>
          <cell r="J19" t="str">
            <v>programmeerimine</v>
          </cell>
          <cell r="K19" t="str">
            <v>ei ole</v>
          </cell>
          <cell r="L19" t="str">
            <v>naine</v>
          </cell>
          <cell r="M19">
            <v>27075</v>
          </cell>
          <cell r="N19">
            <v>49</v>
          </cell>
          <cell r="O19">
            <v>44972</v>
          </cell>
          <cell r="P19" t="str">
            <v>Veevalaja</v>
          </cell>
          <cell r="Q19" t="str">
            <v>veebruar</v>
          </cell>
          <cell r="R19" t="str">
            <v>talv</v>
          </cell>
          <cell r="S19" t="str">
            <v xml:space="preserve"> </v>
          </cell>
        </row>
        <row r="20">
          <cell r="A20">
            <v>37411270496</v>
          </cell>
          <cell r="B20" t="str">
            <v>Karl</v>
          </cell>
          <cell r="C20" t="str">
            <v>Salu</v>
          </cell>
          <cell r="D20" t="str">
            <v>Rakvere</v>
          </cell>
          <cell r="E20" t="str">
            <v>Sepa 2-3</v>
          </cell>
          <cell r="F20" t="str">
            <v>lahutatud</v>
          </cell>
          <cell r="G20" t="str">
            <v>Ladu</v>
          </cell>
          <cell r="H20" t="str">
            <v>dispetser</v>
          </cell>
          <cell r="I20">
            <v>990</v>
          </cell>
          <cell r="J20" t="str">
            <v>kalapüük</v>
          </cell>
          <cell r="K20" t="str">
            <v>kass</v>
          </cell>
          <cell r="L20" t="str">
            <v>mees</v>
          </cell>
          <cell r="M20">
            <v>27360</v>
          </cell>
          <cell r="N20">
            <v>48</v>
          </cell>
          <cell r="O20">
            <v>45257</v>
          </cell>
          <cell r="P20" t="str">
            <v>Ambur</v>
          </cell>
          <cell r="Q20" t="str">
            <v>november</v>
          </cell>
          <cell r="R20" t="str">
            <v>sügis</v>
          </cell>
          <cell r="S20" t="str">
            <v xml:space="preserve"> </v>
          </cell>
        </row>
        <row r="21">
          <cell r="A21">
            <v>44203030178</v>
          </cell>
          <cell r="B21" t="str">
            <v>Mare</v>
          </cell>
          <cell r="C21" t="str">
            <v>Eesmaa</v>
          </cell>
          <cell r="D21" t="str">
            <v>Kiili</v>
          </cell>
          <cell r="E21" t="str">
            <v>Mahtra 36-50</v>
          </cell>
          <cell r="F21" t="str">
            <v>abielus</v>
          </cell>
          <cell r="G21" t="str">
            <v>Majandus</v>
          </cell>
          <cell r="H21" t="str">
            <v>juhataja</v>
          </cell>
          <cell r="I21">
            <v>2540</v>
          </cell>
          <cell r="J21" t="str">
            <v>golfimäng</v>
          </cell>
          <cell r="K21" t="str">
            <v>kass</v>
          </cell>
          <cell r="L21" t="str">
            <v>naine</v>
          </cell>
          <cell r="M21">
            <v>15403</v>
          </cell>
          <cell r="N21">
            <v>81</v>
          </cell>
          <cell r="O21">
            <v>44988</v>
          </cell>
          <cell r="P21" t="str">
            <v>Kalad</v>
          </cell>
          <cell r="Q21" t="str">
            <v>märts</v>
          </cell>
          <cell r="R21" t="str">
            <v>kevad</v>
          </cell>
          <cell r="S21" t="str">
            <v xml:space="preserve"> </v>
          </cell>
        </row>
        <row r="22">
          <cell r="A22">
            <v>37210240441</v>
          </cell>
          <cell r="B22" t="str">
            <v>Hendrik</v>
          </cell>
          <cell r="C22" t="str">
            <v>Kanter</v>
          </cell>
          <cell r="D22" t="str">
            <v>Võru</v>
          </cell>
          <cell r="E22" t="str">
            <v>Aegviidu Piibe mnt 44-1</v>
          </cell>
          <cell r="F22" t="str">
            <v>abielus</v>
          </cell>
          <cell r="G22" t="str">
            <v>Tootmine</v>
          </cell>
          <cell r="H22" t="str">
            <v>juhataja</v>
          </cell>
          <cell r="I22">
            <v>3270</v>
          </cell>
          <cell r="J22" t="str">
            <v>golfimäng</v>
          </cell>
          <cell r="K22" t="str">
            <v>ei ole</v>
          </cell>
          <cell r="L22" t="str">
            <v>mees</v>
          </cell>
          <cell r="M22">
            <v>26596</v>
          </cell>
          <cell r="N22">
            <v>50</v>
          </cell>
          <cell r="O22">
            <v>45223</v>
          </cell>
          <cell r="P22" t="str">
            <v>Skorpion</v>
          </cell>
          <cell r="Q22" t="str">
            <v>oktoober</v>
          </cell>
          <cell r="R22" t="str">
            <v>sügis</v>
          </cell>
          <cell r="S22" t="str">
            <v xml:space="preserve"> </v>
          </cell>
        </row>
        <row r="23">
          <cell r="A23">
            <v>46210090988</v>
          </cell>
          <cell r="B23" t="str">
            <v>Malle</v>
          </cell>
          <cell r="C23" t="str">
            <v>Kivioja</v>
          </cell>
          <cell r="D23" t="str">
            <v>Tallinn</v>
          </cell>
          <cell r="E23" t="str">
            <v>Võru 2-125</v>
          </cell>
          <cell r="F23" t="str">
            <v>lahutatud</v>
          </cell>
          <cell r="G23" t="str">
            <v>Finants</v>
          </cell>
          <cell r="H23" t="str">
            <v>juhataja</v>
          </cell>
          <cell r="I23">
            <v>3650</v>
          </cell>
          <cell r="J23" t="str">
            <v>golfimäng</v>
          </cell>
          <cell r="K23" t="str">
            <v>kass</v>
          </cell>
          <cell r="L23" t="str">
            <v>naine</v>
          </cell>
          <cell r="M23">
            <v>22928</v>
          </cell>
          <cell r="N23">
            <v>60</v>
          </cell>
          <cell r="O23">
            <v>45208</v>
          </cell>
          <cell r="P23" t="str">
            <v>Kaalud</v>
          </cell>
          <cell r="Q23" t="str">
            <v>oktoober</v>
          </cell>
          <cell r="R23" t="str">
            <v>sügis</v>
          </cell>
          <cell r="S23" t="str">
            <v xml:space="preserve"> </v>
          </cell>
        </row>
        <row r="24">
          <cell r="A24">
            <v>34210060017</v>
          </cell>
          <cell r="B24" t="str">
            <v>Anton</v>
          </cell>
          <cell r="C24" t="str">
            <v>Meister</v>
          </cell>
          <cell r="D24" t="str">
            <v>Pärnu</v>
          </cell>
          <cell r="E24" t="str">
            <v>Liivalaia 32-35</v>
          </cell>
          <cell r="F24" t="str">
            <v>lesk</v>
          </cell>
          <cell r="G24" t="str">
            <v>Ladu</v>
          </cell>
          <cell r="H24" t="str">
            <v>juhataja</v>
          </cell>
          <cell r="I24">
            <v>2270</v>
          </cell>
          <cell r="J24" t="str">
            <v>kalapüük</v>
          </cell>
          <cell r="K24" t="str">
            <v>kass</v>
          </cell>
          <cell r="L24" t="str">
            <v>mees</v>
          </cell>
          <cell r="M24">
            <v>15620</v>
          </cell>
          <cell r="N24">
            <v>80</v>
          </cell>
          <cell r="O24">
            <v>45205</v>
          </cell>
          <cell r="P24" t="str">
            <v>Kaalud</v>
          </cell>
          <cell r="Q24" t="str">
            <v>oktoober</v>
          </cell>
          <cell r="R24" t="str">
            <v>sügis</v>
          </cell>
          <cell r="S24" t="str">
            <v xml:space="preserve"> </v>
          </cell>
        </row>
        <row r="25">
          <cell r="A25">
            <v>38305190379</v>
          </cell>
          <cell r="B25" t="str">
            <v>Aarne</v>
          </cell>
          <cell r="C25" t="str">
            <v>Mikson</v>
          </cell>
          <cell r="D25" t="str">
            <v>Pärnu</v>
          </cell>
          <cell r="E25" t="str">
            <v>Linnamäe tee 85-21</v>
          </cell>
          <cell r="F25" t="str">
            <v>vallaline</v>
          </cell>
          <cell r="G25" t="str">
            <v>Ost</v>
          </cell>
          <cell r="H25" t="str">
            <v>juhataja</v>
          </cell>
          <cell r="I25">
            <v>2960</v>
          </cell>
          <cell r="J25" t="str">
            <v>pillimäng</v>
          </cell>
          <cell r="K25" t="str">
            <v>ei ole</v>
          </cell>
          <cell r="L25" t="str">
            <v>mees</v>
          </cell>
          <cell r="M25">
            <v>30455</v>
          </cell>
          <cell r="N25">
            <v>40</v>
          </cell>
          <cell r="O25">
            <v>45065</v>
          </cell>
          <cell r="P25" t="str">
            <v>Sõnn</v>
          </cell>
          <cell r="Q25" t="str">
            <v>mai</v>
          </cell>
          <cell r="R25" t="str">
            <v>kevad</v>
          </cell>
          <cell r="S25" t="str">
            <v xml:space="preserve"> </v>
          </cell>
        </row>
        <row r="26">
          <cell r="A26">
            <v>36909210954</v>
          </cell>
          <cell r="B26" t="str">
            <v>Erno</v>
          </cell>
          <cell r="C26" t="str">
            <v>Salumets</v>
          </cell>
          <cell r="D26" t="str">
            <v>Kuressaare</v>
          </cell>
          <cell r="E26" t="str">
            <v>Pronksi 6a-1</v>
          </cell>
          <cell r="F26" t="str">
            <v>lahutatud</v>
          </cell>
          <cell r="G26" t="str">
            <v>Müük</v>
          </cell>
          <cell r="H26" t="str">
            <v>juhataja</v>
          </cell>
          <cell r="I26">
            <v>3650</v>
          </cell>
          <cell r="J26" t="str">
            <v>sulgpall</v>
          </cell>
          <cell r="K26" t="str">
            <v>papagoi</v>
          </cell>
          <cell r="L26" t="str">
            <v>mees</v>
          </cell>
          <cell r="M26">
            <v>25467</v>
          </cell>
          <cell r="N26">
            <v>54</v>
          </cell>
          <cell r="O26">
            <v>45190</v>
          </cell>
          <cell r="P26" t="str">
            <v>Neitsi</v>
          </cell>
          <cell r="Q26" t="str">
            <v>september</v>
          </cell>
          <cell r="R26" t="str">
            <v>sügis</v>
          </cell>
          <cell r="S26" t="str">
            <v xml:space="preserve"> </v>
          </cell>
        </row>
        <row r="27">
          <cell r="A27">
            <v>44411130888</v>
          </cell>
          <cell r="B27" t="str">
            <v>Faina</v>
          </cell>
          <cell r="C27" t="str">
            <v>Lepp</v>
          </cell>
          <cell r="D27" t="str">
            <v>Paide</v>
          </cell>
          <cell r="E27" t="str">
            <v>Vikerlase 13-216</v>
          </cell>
          <cell r="F27" t="str">
            <v>lahutatud</v>
          </cell>
          <cell r="G27" t="str">
            <v>Finants</v>
          </cell>
          <cell r="H27" t="str">
            <v>jurist</v>
          </cell>
          <cell r="I27">
            <v>2350</v>
          </cell>
          <cell r="J27" t="str">
            <v>võrkpall</v>
          </cell>
          <cell r="K27" t="str">
            <v>madu</v>
          </cell>
          <cell r="L27" t="str">
            <v>naine</v>
          </cell>
          <cell r="M27">
            <v>16389</v>
          </cell>
          <cell r="N27">
            <v>78</v>
          </cell>
          <cell r="O27">
            <v>45243</v>
          </cell>
          <cell r="P27" t="str">
            <v>Skorpion</v>
          </cell>
          <cell r="Q27" t="str">
            <v>november</v>
          </cell>
          <cell r="R27" t="str">
            <v>sügis</v>
          </cell>
          <cell r="S27" t="str">
            <v xml:space="preserve"> </v>
          </cell>
        </row>
        <row r="28">
          <cell r="A28">
            <v>44211240925</v>
          </cell>
          <cell r="B28" t="str">
            <v>Malle</v>
          </cell>
          <cell r="C28" t="str">
            <v>Ligi</v>
          </cell>
          <cell r="D28" t="str">
            <v>Pärnu</v>
          </cell>
          <cell r="E28" t="str">
            <v>Lõime 6-4</v>
          </cell>
          <cell r="F28" t="str">
            <v>abielus</v>
          </cell>
          <cell r="G28" t="str">
            <v>Finants</v>
          </cell>
          <cell r="H28" t="str">
            <v>jurist</v>
          </cell>
          <cell r="I28">
            <v>2270</v>
          </cell>
          <cell r="J28" t="str">
            <v>pillimäng</v>
          </cell>
          <cell r="K28" t="str">
            <v>koer</v>
          </cell>
          <cell r="L28" t="str">
            <v>naine</v>
          </cell>
          <cell r="M28">
            <v>15669</v>
          </cell>
          <cell r="N28">
            <v>80</v>
          </cell>
          <cell r="O28">
            <v>45254</v>
          </cell>
          <cell r="P28" t="str">
            <v>Ambur</v>
          </cell>
          <cell r="Q28" t="str">
            <v>november</v>
          </cell>
          <cell r="R28" t="str">
            <v>sügis</v>
          </cell>
          <cell r="S28" t="str">
            <v xml:space="preserve"> </v>
          </cell>
        </row>
        <row r="29">
          <cell r="A29">
            <v>37102030149</v>
          </cell>
          <cell r="B29" t="str">
            <v>Erki</v>
          </cell>
          <cell r="C29" t="str">
            <v>Arsenov</v>
          </cell>
          <cell r="D29" t="str">
            <v>Loksa</v>
          </cell>
          <cell r="E29" t="str">
            <v>Retke 22-43</v>
          </cell>
          <cell r="F29" t="str">
            <v>abielus</v>
          </cell>
          <cell r="G29" t="str">
            <v>Ladu</v>
          </cell>
          <cell r="H29" t="str">
            <v>kompekteerija</v>
          </cell>
          <cell r="I29">
            <v>1030</v>
          </cell>
          <cell r="J29" t="str">
            <v>rahvatants</v>
          </cell>
          <cell r="K29" t="str">
            <v>papagoi</v>
          </cell>
          <cell r="L29" t="str">
            <v>mees</v>
          </cell>
          <cell r="M29">
            <v>25967</v>
          </cell>
          <cell r="N29">
            <v>52</v>
          </cell>
          <cell r="O29">
            <v>44960</v>
          </cell>
          <cell r="P29" t="str">
            <v>Veevalaja</v>
          </cell>
          <cell r="Q29" t="str">
            <v>veebruar</v>
          </cell>
          <cell r="R29" t="str">
            <v>talv</v>
          </cell>
          <cell r="S29" t="str">
            <v xml:space="preserve"> </v>
          </cell>
        </row>
        <row r="30">
          <cell r="A30">
            <v>46909170171</v>
          </cell>
          <cell r="B30" t="str">
            <v>Airi</v>
          </cell>
          <cell r="C30" t="str">
            <v>Põld</v>
          </cell>
          <cell r="D30" t="str">
            <v>Paldiski</v>
          </cell>
          <cell r="E30" t="str">
            <v>Nisu 5-7</v>
          </cell>
          <cell r="F30" t="str">
            <v>lahutatud</v>
          </cell>
          <cell r="G30" t="str">
            <v>Ladu</v>
          </cell>
          <cell r="H30" t="str">
            <v>kompekteerija</v>
          </cell>
          <cell r="I30">
            <v>1160</v>
          </cell>
          <cell r="J30" t="str">
            <v>ratsutamine</v>
          </cell>
          <cell r="K30" t="str">
            <v>koer</v>
          </cell>
          <cell r="L30" t="str">
            <v>naine</v>
          </cell>
          <cell r="M30">
            <v>25463</v>
          </cell>
          <cell r="N30">
            <v>54</v>
          </cell>
          <cell r="O30">
            <v>45186</v>
          </cell>
          <cell r="P30" t="str">
            <v>Neitsi</v>
          </cell>
          <cell r="Q30" t="str">
            <v>september</v>
          </cell>
          <cell r="R30" t="str">
            <v>sügis</v>
          </cell>
          <cell r="S30" t="str">
            <v xml:space="preserve"> </v>
          </cell>
        </row>
        <row r="31">
          <cell r="A31">
            <v>45006210936</v>
          </cell>
          <cell r="B31" t="str">
            <v>Mirja</v>
          </cell>
          <cell r="C31" t="str">
            <v>Bergmann</v>
          </cell>
          <cell r="D31" t="str">
            <v>Tartu</v>
          </cell>
          <cell r="E31" t="str">
            <v>Rästa 7/3</v>
          </cell>
          <cell r="F31" t="str">
            <v>abielus</v>
          </cell>
          <cell r="G31" t="str">
            <v>Majandus</v>
          </cell>
          <cell r="H31" t="str">
            <v>koristaja</v>
          </cell>
          <cell r="I31">
            <v>650</v>
          </cell>
          <cell r="J31" t="str">
            <v>käsitöö</v>
          </cell>
          <cell r="K31" t="str">
            <v>kass</v>
          </cell>
          <cell r="L31" t="str">
            <v>naine</v>
          </cell>
          <cell r="M31">
            <v>18435</v>
          </cell>
          <cell r="N31">
            <v>73</v>
          </cell>
          <cell r="O31">
            <v>45098</v>
          </cell>
          <cell r="P31" t="str">
            <v>Kaksikud</v>
          </cell>
          <cell r="Q31" t="str">
            <v>juuni</v>
          </cell>
          <cell r="R31" t="str">
            <v>suvi</v>
          </cell>
          <cell r="S31" t="str">
            <v xml:space="preserve"> </v>
          </cell>
        </row>
        <row r="32">
          <cell r="A32">
            <v>48401080820</v>
          </cell>
          <cell r="B32" t="str">
            <v>Aasa</v>
          </cell>
          <cell r="C32" t="str">
            <v>Randla</v>
          </cell>
          <cell r="D32" t="str">
            <v>Kunda</v>
          </cell>
          <cell r="E32" t="str">
            <v>Telliskivi 52a-1</v>
          </cell>
          <cell r="F32" t="str">
            <v>abielus</v>
          </cell>
          <cell r="G32" t="str">
            <v>Majandus</v>
          </cell>
          <cell r="H32" t="str">
            <v>koristaja</v>
          </cell>
          <cell r="I32">
            <v>720</v>
          </cell>
          <cell r="J32" t="str">
            <v>käsitöö</v>
          </cell>
          <cell r="K32" t="str">
            <v>hamster</v>
          </cell>
          <cell r="L32" t="str">
            <v>naine</v>
          </cell>
          <cell r="M32">
            <v>30689</v>
          </cell>
          <cell r="N32">
            <v>39</v>
          </cell>
          <cell r="O32">
            <v>44934</v>
          </cell>
          <cell r="P32" t="str">
            <v>Kaljukits</v>
          </cell>
          <cell r="Q32" t="str">
            <v>jaanuar</v>
          </cell>
          <cell r="R32" t="str">
            <v>talv</v>
          </cell>
          <cell r="S32" t="str">
            <v xml:space="preserve"> </v>
          </cell>
        </row>
        <row r="33">
          <cell r="A33">
            <v>44207110230</v>
          </cell>
          <cell r="B33" t="str">
            <v>Tiina</v>
          </cell>
          <cell r="C33" t="str">
            <v>Toomsalu</v>
          </cell>
          <cell r="D33" t="str">
            <v>Loksa</v>
          </cell>
          <cell r="E33" t="str">
            <v>Pronksi 6a-1</v>
          </cell>
          <cell r="F33" t="str">
            <v>lesk</v>
          </cell>
          <cell r="G33" t="str">
            <v>Majandus</v>
          </cell>
          <cell r="H33" t="str">
            <v>koristaja</v>
          </cell>
          <cell r="I33">
            <v>650</v>
          </cell>
          <cell r="J33" t="str">
            <v>pillimäng</v>
          </cell>
          <cell r="K33" t="str">
            <v>koer</v>
          </cell>
          <cell r="L33" t="str">
            <v>naine</v>
          </cell>
          <cell r="M33">
            <v>15533</v>
          </cell>
          <cell r="N33">
            <v>81</v>
          </cell>
          <cell r="O33">
            <v>45118</v>
          </cell>
          <cell r="P33" t="str">
            <v>Vähk</v>
          </cell>
          <cell r="Q33" t="str">
            <v>juuli</v>
          </cell>
          <cell r="R33" t="str">
            <v>suvi</v>
          </cell>
          <cell r="S33" t="str">
            <v>jah</v>
          </cell>
        </row>
        <row r="34">
          <cell r="A34">
            <v>38901180808</v>
          </cell>
          <cell r="B34" t="str">
            <v>Erki</v>
          </cell>
          <cell r="C34" t="str">
            <v>Ainsaar</v>
          </cell>
          <cell r="D34" t="str">
            <v>Valga</v>
          </cell>
          <cell r="E34" t="str">
            <v>Raudla 30a-20</v>
          </cell>
          <cell r="F34" t="str">
            <v>abielus</v>
          </cell>
          <cell r="G34" t="str">
            <v>Tootmine</v>
          </cell>
          <cell r="H34" t="str">
            <v>lukksepp</v>
          </cell>
          <cell r="I34">
            <v>1150</v>
          </cell>
          <cell r="J34" t="str">
            <v>kergejõustik</v>
          </cell>
          <cell r="K34" t="str">
            <v>kass</v>
          </cell>
          <cell r="L34" t="str">
            <v>mees</v>
          </cell>
          <cell r="M34">
            <v>32526</v>
          </cell>
          <cell r="N34">
            <v>34</v>
          </cell>
          <cell r="O34">
            <v>44944</v>
          </cell>
          <cell r="P34" t="str">
            <v>Kaljukits</v>
          </cell>
          <cell r="Q34" t="str">
            <v>jaanuar</v>
          </cell>
          <cell r="R34" t="str">
            <v>talv</v>
          </cell>
          <cell r="S34" t="str">
            <v xml:space="preserve"> </v>
          </cell>
        </row>
        <row r="35">
          <cell r="A35">
            <v>37008050804</v>
          </cell>
          <cell r="B35" t="str">
            <v>Aadu</v>
          </cell>
          <cell r="C35" t="str">
            <v>Heinlo</v>
          </cell>
          <cell r="D35" t="str">
            <v>Kuressaare</v>
          </cell>
          <cell r="E35" t="str">
            <v>Odra 4-1</v>
          </cell>
          <cell r="F35" t="str">
            <v>vabaabielus</v>
          </cell>
          <cell r="G35" t="str">
            <v>Tootmine</v>
          </cell>
          <cell r="H35" t="str">
            <v>lukksepp</v>
          </cell>
          <cell r="I35">
            <v>860</v>
          </cell>
          <cell r="J35" t="str">
            <v>käsitöö</v>
          </cell>
          <cell r="K35" t="str">
            <v>koer</v>
          </cell>
          <cell r="L35" t="str">
            <v>mees</v>
          </cell>
          <cell r="M35">
            <v>25785</v>
          </cell>
          <cell r="N35">
            <v>53</v>
          </cell>
          <cell r="O35">
            <v>45143</v>
          </cell>
          <cell r="P35" t="str">
            <v>Lõvi</v>
          </cell>
          <cell r="Q35" t="str">
            <v>august</v>
          </cell>
          <cell r="R35" t="str">
            <v>suvi</v>
          </cell>
          <cell r="S35" t="str">
            <v xml:space="preserve"> </v>
          </cell>
        </row>
        <row r="36">
          <cell r="A36">
            <v>36109040214</v>
          </cell>
          <cell r="B36" t="str">
            <v>Kristjan</v>
          </cell>
          <cell r="C36" t="str">
            <v>Jürimäe</v>
          </cell>
          <cell r="D36" t="str">
            <v>Valga</v>
          </cell>
          <cell r="E36" t="str">
            <v>Akadeemia tee 62-75</v>
          </cell>
          <cell r="F36" t="str">
            <v>lahutatud</v>
          </cell>
          <cell r="G36" t="str">
            <v>Tootmine</v>
          </cell>
          <cell r="H36" t="str">
            <v>lukksepp</v>
          </cell>
          <cell r="I36">
            <v>1270</v>
          </cell>
          <cell r="J36" t="str">
            <v>lumelauasõit</v>
          </cell>
          <cell r="K36" t="str">
            <v>koer</v>
          </cell>
          <cell r="L36" t="str">
            <v>mees</v>
          </cell>
          <cell r="M36">
            <v>22528</v>
          </cell>
          <cell r="N36">
            <v>62</v>
          </cell>
          <cell r="O36">
            <v>45173</v>
          </cell>
          <cell r="P36" t="str">
            <v>Neitsi</v>
          </cell>
          <cell r="Q36" t="str">
            <v>september</v>
          </cell>
          <cell r="R36" t="str">
            <v>sügis</v>
          </cell>
          <cell r="S36" t="str">
            <v xml:space="preserve"> </v>
          </cell>
        </row>
        <row r="37">
          <cell r="A37">
            <v>34506270104</v>
          </cell>
          <cell r="B37" t="str">
            <v>Reijo</v>
          </cell>
          <cell r="C37" t="str">
            <v>Müürsepp</v>
          </cell>
          <cell r="D37" t="str">
            <v>Vändra</v>
          </cell>
          <cell r="E37" t="str">
            <v>Maleva 2b-11</v>
          </cell>
          <cell r="F37" t="str">
            <v>lesk</v>
          </cell>
          <cell r="G37" t="str">
            <v>Tootmine</v>
          </cell>
          <cell r="H37" t="str">
            <v>lukksepp</v>
          </cell>
          <cell r="I37">
            <v>1160</v>
          </cell>
          <cell r="J37" t="str">
            <v>rahvatants</v>
          </cell>
          <cell r="K37" t="str">
            <v>kass</v>
          </cell>
          <cell r="L37" t="str">
            <v>mees</v>
          </cell>
          <cell r="M37">
            <v>16615</v>
          </cell>
          <cell r="N37">
            <v>78</v>
          </cell>
          <cell r="O37">
            <v>45104</v>
          </cell>
          <cell r="P37" t="str">
            <v>Vähk</v>
          </cell>
          <cell r="Q37" t="str">
            <v>juuni</v>
          </cell>
          <cell r="R37" t="str">
            <v>suvi</v>
          </cell>
          <cell r="S37" t="str">
            <v xml:space="preserve"> </v>
          </cell>
        </row>
        <row r="38">
          <cell r="A38">
            <v>38310210529</v>
          </cell>
          <cell r="B38" t="str">
            <v>Eevald</v>
          </cell>
          <cell r="C38" t="str">
            <v>Parts</v>
          </cell>
          <cell r="D38" t="str">
            <v>Tamsalu</v>
          </cell>
          <cell r="E38" t="str">
            <v>Sõle 61-19</v>
          </cell>
          <cell r="F38" t="str">
            <v>abielus</v>
          </cell>
          <cell r="G38" t="str">
            <v>Tootmine</v>
          </cell>
          <cell r="H38" t="str">
            <v>lukksepp</v>
          </cell>
          <cell r="I38">
            <v>1290</v>
          </cell>
          <cell r="J38" t="str">
            <v>lumelauasõit</v>
          </cell>
          <cell r="K38" t="str">
            <v>ei ole</v>
          </cell>
          <cell r="L38" t="str">
            <v>mees</v>
          </cell>
          <cell r="M38">
            <v>30610</v>
          </cell>
          <cell r="N38">
            <v>39</v>
          </cell>
          <cell r="O38">
            <v>45220</v>
          </cell>
          <cell r="P38" t="str">
            <v>Kaalud</v>
          </cell>
          <cell r="Q38" t="str">
            <v>oktoober</v>
          </cell>
          <cell r="R38" t="str">
            <v>sügis</v>
          </cell>
          <cell r="S38" t="str">
            <v xml:space="preserve"> </v>
          </cell>
        </row>
        <row r="39">
          <cell r="A39">
            <v>34007250511</v>
          </cell>
          <cell r="B39" t="str">
            <v>Marko</v>
          </cell>
          <cell r="C39" t="str">
            <v>Erikson</v>
          </cell>
          <cell r="D39" t="str">
            <v>Haapsalu</v>
          </cell>
          <cell r="E39" t="str">
            <v>Sõle 61-19</v>
          </cell>
          <cell r="F39" t="str">
            <v>lahutatud</v>
          </cell>
          <cell r="G39" t="str">
            <v>Tootmine</v>
          </cell>
          <cell r="H39" t="str">
            <v>meister</v>
          </cell>
          <cell r="I39">
            <v>1378</v>
          </cell>
          <cell r="J39" t="str">
            <v>jalgrattasport</v>
          </cell>
          <cell r="K39" t="str">
            <v>kass</v>
          </cell>
          <cell r="L39" t="str">
            <v>mees</v>
          </cell>
          <cell r="M39">
            <v>14817</v>
          </cell>
          <cell r="N39">
            <v>83</v>
          </cell>
          <cell r="O39">
            <v>45132</v>
          </cell>
          <cell r="P39" t="str">
            <v>Lõvi</v>
          </cell>
          <cell r="Q39" t="str">
            <v>juuli</v>
          </cell>
          <cell r="R39" t="str">
            <v>suvi</v>
          </cell>
          <cell r="S39" t="str">
            <v xml:space="preserve"> </v>
          </cell>
        </row>
        <row r="40">
          <cell r="A40">
            <v>37609120658</v>
          </cell>
          <cell r="B40" t="str">
            <v>Aare</v>
          </cell>
          <cell r="C40" t="str">
            <v>Marmor</v>
          </cell>
          <cell r="D40" t="str">
            <v>Tamsalu</v>
          </cell>
          <cell r="E40" t="str">
            <v>Arbi 2-155</v>
          </cell>
          <cell r="F40" t="str">
            <v>abielus</v>
          </cell>
          <cell r="G40" t="str">
            <v>Tootmine</v>
          </cell>
          <cell r="H40" t="str">
            <v>meister</v>
          </cell>
          <cell r="I40">
            <v>1420</v>
          </cell>
          <cell r="J40" t="str">
            <v>programmeerimine</v>
          </cell>
          <cell r="K40" t="str">
            <v>koer</v>
          </cell>
          <cell r="L40" t="str">
            <v>mees</v>
          </cell>
          <cell r="M40">
            <v>28015</v>
          </cell>
          <cell r="N40">
            <v>47</v>
          </cell>
          <cell r="O40">
            <v>45181</v>
          </cell>
          <cell r="P40" t="str">
            <v>Neitsi</v>
          </cell>
          <cell r="Q40" t="str">
            <v>september</v>
          </cell>
          <cell r="R40" t="str">
            <v>sügis</v>
          </cell>
          <cell r="S40" t="str">
            <v xml:space="preserve"> </v>
          </cell>
        </row>
        <row r="41">
          <cell r="A41">
            <v>36108130050</v>
          </cell>
          <cell r="B41" t="str">
            <v>Kaivo</v>
          </cell>
          <cell r="C41" t="str">
            <v>Mets</v>
          </cell>
          <cell r="D41" t="str">
            <v>Tapa</v>
          </cell>
          <cell r="E41" t="str">
            <v>Virbi 4-132</v>
          </cell>
          <cell r="F41" t="str">
            <v>vabaabielus</v>
          </cell>
          <cell r="G41" t="str">
            <v>Tootmine</v>
          </cell>
          <cell r="H41" t="str">
            <v>meister</v>
          </cell>
          <cell r="I41">
            <v>1380</v>
          </cell>
          <cell r="J41" t="str">
            <v>jalgpall</v>
          </cell>
          <cell r="K41" t="str">
            <v>papagoi</v>
          </cell>
          <cell r="L41" t="str">
            <v>mees</v>
          </cell>
          <cell r="M41">
            <v>22506</v>
          </cell>
          <cell r="N41">
            <v>62</v>
          </cell>
          <cell r="O41">
            <v>45151</v>
          </cell>
          <cell r="P41" t="str">
            <v>Lõvi</v>
          </cell>
          <cell r="Q41" t="str">
            <v>august</v>
          </cell>
          <cell r="R41" t="str">
            <v>suvi</v>
          </cell>
          <cell r="S41" t="str">
            <v xml:space="preserve"> </v>
          </cell>
        </row>
        <row r="42">
          <cell r="A42">
            <v>47903090504</v>
          </cell>
          <cell r="B42" t="str">
            <v>Erika</v>
          </cell>
          <cell r="C42" t="str">
            <v>Bachmann</v>
          </cell>
          <cell r="D42" t="str">
            <v>Tallinn</v>
          </cell>
          <cell r="E42" t="str">
            <v>Kaluri 2-12</v>
          </cell>
          <cell r="F42" t="str">
            <v>abielus</v>
          </cell>
          <cell r="G42" t="str">
            <v>Müük</v>
          </cell>
          <cell r="H42" t="str">
            <v>müügijuht</v>
          </cell>
          <cell r="I42">
            <v>1350</v>
          </cell>
          <cell r="J42" t="str">
            <v>korvpall</v>
          </cell>
          <cell r="K42" t="str">
            <v>koer</v>
          </cell>
          <cell r="L42" t="str">
            <v>naine</v>
          </cell>
          <cell r="M42">
            <v>28923</v>
          </cell>
          <cell r="N42">
            <v>44</v>
          </cell>
          <cell r="O42">
            <v>44994</v>
          </cell>
          <cell r="P42" t="str">
            <v>Kalad</v>
          </cell>
          <cell r="Q42" t="str">
            <v>märts</v>
          </cell>
          <cell r="R42" t="str">
            <v>kevad</v>
          </cell>
          <cell r="S42" t="str">
            <v xml:space="preserve"> </v>
          </cell>
        </row>
        <row r="43">
          <cell r="A43">
            <v>47105020007</v>
          </cell>
          <cell r="B43" t="str">
            <v>Ene</v>
          </cell>
          <cell r="C43" t="str">
            <v>Elmik</v>
          </cell>
          <cell r="D43" t="str">
            <v>Loksa</v>
          </cell>
          <cell r="E43" t="str">
            <v>Kivimurru 11 - 10</v>
          </cell>
          <cell r="F43" t="str">
            <v>abielus</v>
          </cell>
          <cell r="G43" t="str">
            <v>Müük</v>
          </cell>
          <cell r="H43" t="str">
            <v>müügijuht</v>
          </cell>
          <cell r="I43">
            <v>1270</v>
          </cell>
          <cell r="J43" t="str">
            <v>raamatu lugemine</v>
          </cell>
          <cell r="K43" t="str">
            <v>kilpkonn</v>
          </cell>
          <cell r="L43" t="str">
            <v>naine</v>
          </cell>
          <cell r="M43">
            <v>26055</v>
          </cell>
          <cell r="N43">
            <v>52</v>
          </cell>
          <cell r="O43">
            <v>45048</v>
          </cell>
          <cell r="P43" t="str">
            <v>Sõnn</v>
          </cell>
          <cell r="Q43" t="str">
            <v>mai</v>
          </cell>
          <cell r="R43" t="str">
            <v>kevad</v>
          </cell>
          <cell r="S43" t="str">
            <v>jah</v>
          </cell>
        </row>
        <row r="44">
          <cell r="A44">
            <v>37110010868</v>
          </cell>
          <cell r="B44" t="str">
            <v>Tarmo</v>
          </cell>
          <cell r="C44" t="str">
            <v>Müller</v>
          </cell>
          <cell r="D44" t="str">
            <v>Tõrva</v>
          </cell>
          <cell r="E44" t="str">
            <v>Maleva 2b-11</v>
          </cell>
          <cell r="F44" t="str">
            <v>vabaabielus</v>
          </cell>
          <cell r="G44" t="str">
            <v>Müük</v>
          </cell>
          <cell r="H44" t="str">
            <v>müügijuht</v>
          </cell>
          <cell r="I44">
            <v>2080</v>
          </cell>
          <cell r="J44" t="str">
            <v>karate</v>
          </cell>
          <cell r="K44" t="str">
            <v>madu</v>
          </cell>
          <cell r="L44" t="str">
            <v>mees</v>
          </cell>
          <cell r="M44">
            <v>26207</v>
          </cell>
          <cell r="N44">
            <v>51</v>
          </cell>
          <cell r="O44">
            <v>45200</v>
          </cell>
          <cell r="P44" t="str">
            <v>Kaalud</v>
          </cell>
          <cell r="Q44" t="str">
            <v>oktoober</v>
          </cell>
          <cell r="R44" t="str">
            <v>sügis</v>
          </cell>
          <cell r="S44" t="str">
            <v xml:space="preserve"> </v>
          </cell>
        </row>
        <row r="45">
          <cell r="A45">
            <v>45704030496</v>
          </cell>
          <cell r="B45" t="str">
            <v>Kristel</v>
          </cell>
          <cell r="C45" t="str">
            <v>Astok</v>
          </cell>
          <cell r="D45" t="str">
            <v>Kiili</v>
          </cell>
          <cell r="E45" t="str">
            <v>Kolde 88-79</v>
          </cell>
          <cell r="F45" t="str">
            <v>abielus</v>
          </cell>
          <cell r="G45" t="str">
            <v>Finants</v>
          </cell>
          <cell r="H45" t="str">
            <v>raamatupidaja</v>
          </cell>
          <cell r="I45">
            <v>1274</v>
          </cell>
          <cell r="J45" t="str">
            <v>programmeerimine</v>
          </cell>
          <cell r="K45" t="str">
            <v>koer</v>
          </cell>
          <cell r="L45" t="str">
            <v>naine</v>
          </cell>
          <cell r="M45">
            <v>20913</v>
          </cell>
          <cell r="N45">
            <v>66</v>
          </cell>
          <cell r="O45">
            <v>45019</v>
          </cell>
          <cell r="P45" t="str">
            <v>Jäär</v>
          </cell>
          <cell r="Q45" t="str">
            <v>aprill</v>
          </cell>
          <cell r="R45" t="str">
            <v>kevad</v>
          </cell>
          <cell r="S45" t="str">
            <v xml:space="preserve"> </v>
          </cell>
        </row>
        <row r="46">
          <cell r="A46">
            <v>47105130963</v>
          </cell>
          <cell r="B46" t="str">
            <v>Ene</v>
          </cell>
          <cell r="C46" t="str">
            <v>Burmeister</v>
          </cell>
          <cell r="D46" t="str">
            <v>Paide</v>
          </cell>
          <cell r="E46" t="str">
            <v>Liivalaia 32-35</v>
          </cell>
          <cell r="F46" t="str">
            <v>lahutatud</v>
          </cell>
          <cell r="G46" t="str">
            <v>Finants</v>
          </cell>
          <cell r="H46" t="str">
            <v>raamatupidaja</v>
          </cell>
          <cell r="I46">
            <v>1070</v>
          </cell>
          <cell r="J46" t="str">
            <v>jalgrattasport</v>
          </cell>
          <cell r="K46" t="str">
            <v>meresiga</v>
          </cell>
          <cell r="L46" t="str">
            <v>naine</v>
          </cell>
          <cell r="M46">
            <v>26066</v>
          </cell>
          <cell r="N46">
            <v>52</v>
          </cell>
          <cell r="O46">
            <v>45059</v>
          </cell>
          <cell r="P46" t="str">
            <v>Sõnn</v>
          </cell>
          <cell r="Q46" t="str">
            <v>mai</v>
          </cell>
          <cell r="R46" t="str">
            <v>kevad</v>
          </cell>
          <cell r="S46" t="str">
            <v xml:space="preserve"> </v>
          </cell>
        </row>
        <row r="47">
          <cell r="A47">
            <v>38301060031</v>
          </cell>
          <cell r="B47" t="str">
            <v>Vilma</v>
          </cell>
          <cell r="C47" t="str">
            <v>Eesmaa</v>
          </cell>
          <cell r="D47" t="str">
            <v>Valga</v>
          </cell>
          <cell r="E47" t="str">
            <v>Ümera 24-5</v>
          </cell>
          <cell r="F47" t="str">
            <v>abielus</v>
          </cell>
          <cell r="G47" t="str">
            <v>Finants</v>
          </cell>
          <cell r="H47" t="str">
            <v>raamatupidaja</v>
          </cell>
          <cell r="I47">
            <v>1160</v>
          </cell>
          <cell r="J47" t="str">
            <v>karate</v>
          </cell>
          <cell r="K47" t="str">
            <v>ei ole</v>
          </cell>
          <cell r="L47" t="str">
            <v>mees</v>
          </cell>
          <cell r="M47">
            <v>30322</v>
          </cell>
          <cell r="N47">
            <v>40</v>
          </cell>
          <cell r="O47">
            <v>44932</v>
          </cell>
          <cell r="P47" t="str">
            <v>Kaljukits</v>
          </cell>
          <cell r="Q47" t="str">
            <v>jaanuar</v>
          </cell>
          <cell r="R47" t="str">
            <v>talv</v>
          </cell>
          <cell r="S47" t="str">
            <v xml:space="preserve"> </v>
          </cell>
        </row>
        <row r="48">
          <cell r="A48">
            <v>35205180673</v>
          </cell>
          <cell r="B48" t="str">
            <v>Jaan</v>
          </cell>
          <cell r="C48" t="str">
            <v>Laubre</v>
          </cell>
          <cell r="D48" t="str">
            <v>Jõhvi</v>
          </cell>
          <cell r="E48" t="str">
            <v>Roheline 3</v>
          </cell>
          <cell r="F48" t="str">
            <v>lahutatud</v>
          </cell>
          <cell r="G48" t="str">
            <v>Finants</v>
          </cell>
          <cell r="H48" t="str">
            <v>raamatupidaja</v>
          </cell>
          <cell r="I48">
            <v>1270</v>
          </cell>
          <cell r="J48" t="str">
            <v>lumelauasõit</v>
          </cell>
          <cell r="K48" t="str">
            <v>kilpkonn</v>
          </cell>
          <cell r="L48" t="str">
            <v>mees</v>
          </cell>
          <cell r="M48">
            <v>19132</v>
          </cell>
          <cell r="N48">
            <v>71</v>
          </cell>
          <cell r="O48">
            <v>45064</v>
          </cell>
          <cell r="P48" t="str">
            <v>Sõnn</v>
          </cell>
          <cell r="Q48" t="str">
            <v>mai</v>
          </cell>
          <cell r="R48" t="str">
            <v>kevad</v>
          </cell>
          <cell r="S48" t="str">
            <v xml:space="preserve"> </v>
          </cell>
        </row>
        <row r="49">
          <cell r="A49">
            <v>44409100049</v>
          </cell>
          <cell r="B49" t="str">
            <v>Evi</v>
          </cell>
          <cell r="C49" t="str">
            <v>Sarapik</v>
          </cell>
          <cell r="D49" t="str">
            <v>Kiili</v>
          </cell>
          <cell r="E49" t="str">
            <v>Pronksi 6a-1</v>
          </cell>
          <cell r="F49" t="str">
            <v>lesk</v>
          </cell>
          <cell r="G49" t="str">
            <v>Finants</v>
          </cell>
          <cell r="H49" t="str">
            <v>raamatupidaja</v>
          </cell>
          <cell r="I49">
            <v>1270</v>
          </cell>
          <cell r="J49" t="str">
            <v>raamatu lugemine</v>
          </cell>
          <cell r="K49" t="str">
            <v>papagoi</v>
          </cell>
          <cell r="L49" t="str">
            <v>naine</v>
          </cell>
          <cell r="M49">
            <v>16325</v>
          </cell>
          <cell r="N49">
            <v>79</v>
          </cell>
          <cell r="O49">
            <v>45179</v>
          </cell>
          <cell r="P49" t="str">
            <v>Neitsi</v>
          </cell>
          <cell r="Q49" t="str">
            <v>september</v>
          </cell>
          <cell r="R49" t="str">
            <v>sügis</v>
          </cell>
          <cell r="S49" t="str">
            <v xml:space="preserve"> </v>
          </cell>
        </row>
        <row r="50">
          <cell r="A50">
            <v>45109030894</v>
          </cell>
          <cell r="B50" t="str">
            <v>Katy</v>
          </cell>
          <cell r="C50" t="str">
            <v>Veesimaa</v>
          </cell>
          <cell r="D50" t="str">
            <v>Tartu</v>
          </cell>
          <cell r="E50" t="str">
            <v>Paasiku 28-3</v>
          </cell>
          <cell r="F50" t="str">
            <v>abielus</v>
          </cell>
          <cell r="G50" t="str">
            <v>Finants</v>
          </cell>
          <cell r="H50" t="str">
            <v>referent</v>
          </cell>
          <cell r="I50">
            <v>970</v>
          </cell>
          <cell r="J50" t="str">
            <v>jalgrattasport</v>
          </cell>
          <cell r="K50" t="str">
            <v>ei ole</v>
          </cell>
          <cell r="L50" t="str">
            <v>naine</v>
          </cell>
          <cell r="M50">
            <v>18874</v>
          </cell>
          <cell r="N50">
            <v>72</v>
          </cell>
          <cell r="O50">
            <v>45172</v>
          </cell>
          <cell r="P50" t="str">
            <v>Neitsi</v>
          </cell>
          <cell r="Q50" t="str">
            <v>september</v>
          </cell>
          <cell r="R50" t="str">
            <v>sügis</v>
          </cell>
          <cell r="S50" t="str">
            <v xml:space="preserve"> </v>
          </cell>
        </row>
        <row r="51">
          <cell r="A51">
            <v>45909050610</v>
          </cell>
          <cell r="B51" t="str">
            <v>Helen</v>
          </cell>
          <cell r="C51" t="str">
            <v>Aigro</v>
          </cell>
          <cell r="D51" t="str">
            <v>Pärnu</v>
          </cell>
          <cell r="E51" t="str">
            <v>Randla 13 - 619</v>
          </cell>
          <cell r="F51" t="str">
            <v>vallaline</v>
          </cell>
          <cell r="G51" t="str">
            <v>Müük</v>
          </cell>
          <cell r="H51" t="str">
            <v>sekretär</v>
          </cell>
          <cell r="I51">
            <v>850</v>
          </cell>
          <cell r="J51" t="str">
            <v>raamatu lugemine</v>
          </cell>
          <cell r="K51" t="str">
            <v>kass</v>
          </cell>
          <cell r="L51" t="str">
            <v>naine</v>
          </cell>
          <cell r="M51">
            <v>21798</v>
          </cell>
          <cell r="N51">
            <v>64</v>
          </cell>
          <cell r="O51">
            <v>45174</v>
          </cell>
          <cell r="P51" t="str">
            <v>Neitsi</v>
          </cell>
          <cell r="Q51" t="str">
            <v>september</v>
          </cell>
          <cell r="R51" t="str">
            <v>sügis</v>
          </cell>
          <cell r="S51" t="str">
            <v xml:space="preserve"> </v>
          </cell>
        </row>
        <row r="52">
          <cell r="A52">
            <v>48308230166</v>
          </cell>
          <cell r="B52" t="str">
            <v>Laine</v>
          </cell>
          <cell r="C52" t="str">
            <v>Eek</v>
          </cell>
          <cell r="D52" t="str">
            <v>Tallinn</v>
          </cell>
          <cell r="E52" t="str">
            <v>Õismäe tee 105-44</v>
          </cell>
          <cell r="F52" t="str">
            <v>abielus</v>
          </cell>
          <cell r="G52" t="str">
            <v>Majandus</v>
          </cell>
          <cell r="H52" t="str">
            <v>sekretär</v>
          </cell>
          <cell r="I52">
            <v>770</v>
          </cell>
          <cell r="J52" t="str">
            <v>käsitöö</v>
          </cell>
          <cell r="K52" t="str">
            <v>ei ole</v>
          </cell>
          <cell r="L52" t="str">
            <v>naine</v>
          </cell>
          <cell r="M52">
            <v>30551</v>
          </cell>
          <cell r="N52">
            <v>40</v>
          </cell>
          <cell r="O52">
            <v>45161</v>
          </cell>
          <cell r="P52" t="str">
            <v>Lõvi</v>
          </cell>
          <cell r="Q52" t="str">
            <v>august</v>
          </cell>
          <cell r="R52" t="str">
            <v>suvi</v>
          </cell>
          <cell r="S52" t="str">
            <v xml:space="preserve"> </v>
          </cell>
        </row>
        <row r="53">
          <cell r="A53">
            <v>44508020335</v>
          </cell>
          <cell r="B53" t="str">
            <v>Aigi</v>
          </cell>
          <cell r="C53" t="str">
            <v>Härm</v>
          </cell>
          <cell r="D53" t="str">
            <v>Saku</v>
          </cell>
          <cell r="E53" t="str">
            <v>Sõpruse 3 - 125</v>
          </cell>
          <cell r="F53" t="str">
            <v>abielus</v>
          </cell>
          <cell r="G53" t="str">
            <v>Ost</v>
          </cell>
          <cell r="H53" t="str">
            <v>sekretär</v>
          </cell>
          <cell r="I53">
            <v>1080</v>
          </cell>
          <cell r="J53" t="str">
            <v>jalgrattasport</v>
          </cell>
          <cell r="K53" t="str">
            <v>hamster</v>
          </cell>
          <cell r="L53" t="str">
            <v>naine</v>
          </cell>
          <cell r="M53">
            <v>16651</v>
          </cell>
          <cell r="N53">
            <v>78</v>
          </cell>
          <cell r="O53">
            <v>45140</v>
          </cell>
          <cell r="P53" t="str">
            <v>Lõvi</v>
          </cell>
          <cell r="Q53" t="str">
            <v>august</v>
          </cell>
          <cell r="R53" t="str">
            <v>suvi</v>
          </cell>
          <cell r="S53" t="str">
            <v xml:space="preserve"> </v>
          </cell>
        </row>
        <row r="54">
          <cell r="A54">
            <v>44606190557</v>
          </cell>
          <cell r="B54" t="str">
            <v>Sirje</v>
          </cell>
          <cell r="C54" t="str">
            <v>Härm</v>
          </cell>
          <cell r="D54" t="str">
            <v>Tallinn</v>
          </cell>
          <cell r="E54" t="str">
            <v>Maleva 2b-11</v>
          </cell>
          <cell r="F54" t="str">
            <v>lesk</v>
          </cell>
          <cell r="G54" t="str">
            <v>Ost</v>
          </cell>
          <cell r="H54" t="str">
            <v>sekretär</v>
          </cell>
          <cell r="I54">
            <v>860</v>
          </cell>
          <cell r="J54" t="str">
            <v>kalapüük</v>
          </cell>
          <cell r="K54" t="str">
            <v>meresiga</v>
          </cell>
          <cell r="L54" t="str">
            <v>naine</v>
          </cell>
          <cell r="M54">
            <v>16972</v>
          </cell>
          <cell r="N54">
            <v>77</v>
          </cell>
          <cell r="O54">
            <v>45096</v>
          </cell>
          <cell r="P54" t="str">
            <v>Kaksikud</v>
          </cell>
          <cell r="Q54" t="str">
            <v>juuni</v>
          </cell>
          <cell r="R54" t="str">
            <v>suvi</v>
          </cell>
          <cell r="S54" t="str">
            <v xml:space="preserve"> </v>
          </cell>
        </row>
        <row r="55">
          <cell r="A55">
            <v>44212180084</v>
          </cell>
          <cell r="B55" t="str">
            <v>Jana</v>
          </cell>
          <cell r="C55" t="str">
            <v>Kaal</v>
          </cell>
          <cell r="D55" t="str">
            <v>Viljandi</v>
          </cell>
          <cell r="E55" t="str">
            <v>Nurga 4-98</v>
          </cell>
          <cell r="F55" t="str">
            <v>lahutatud</v>
          </cell>
          <cell r="G55" t="str">
            <v>Müük</v>
          </cell>
          <cell r="H55" t="str">
            <v>sekretär</v>
          </cell>
          <cell r="I55">
            <v>860</v>
          </cell>
          <cell r="J55" t="str">
            <v>raamatu lugemine</v>
          </cell>
          <cell r="K55" t="str">
            <v>kass</v>
          </cell>
          <cell r="L55" t="str">
            <v>naine</v>
          </cell>
          <cell r="M55">
            <v>15693</v>
          </cell>
          <cell r="N55">
            <v>80</v>
          </cell>
          <cell r="O55">
            <v>45278</v>
          </cell>
          <cell r="P55" t="str">
            <v>Ambur</v>
          </cell>
          <cell r="Q55" t="str">
            <v>detsember</v>
          </cell>
          <cell r="R55" t="str">
            <v>talv</v>
          </cell>
          <cell r="S55" t="str">
            <v xml:space="preserve"> </v>
          </cell>
        </row>
        <row r="56">
          <cell r="A56">
            <v>45508240148</v>
          </cell>
          <cell r="B56" t="str">
            <v>Erika</v>
          </cell>
          <cell r="C56" t="str">
            <v>Kasemets</v>
          </cell>
          <cell r="D56" t="str">
            <v>Põlva</v>
          </cell>
          <cell r="E56" t="str">
            <v>Lasnamäe 50/10-23</v>
          </cell>
          <cell r="F56" t="str">
            <v>vabaabielus</v>
          </cell>
          <cell r="G56" t="str">
            <v>Müük</v>
          </cell>
          <cell r="H56" t="str">
            <v>sekretär</v>
          </cell>
          <cell r="I56">
            <v>980</v>
          </cell>
          <cell r="J56" t="str">
            <v>sulgpall</v>
          </cell>
          <cell r="K56" t="str">
            <v>koer</v>
          </cell>
          <cell r="L56" t="str">
            <v>naine</v>
          </cell>
          <cell r="M56">
            <v>20325</v>
          </cell>
          <cell r="N56">
            <v>68</v>
          </cell>
          <cell r="O56">
            <v>45162</v>
          </cell>
          <cell r="P56" t="str">
            <v>Neitsi</v>
          </cell>
          <cell r="Q56" t="str">
            <v>august</v>
          </cell>
          <cell r="R56" t="str">
            <v>suvi</v>
          </cell>
          <cell r="S56" t="str">
            <v xml:space="preserve"> </v>
          </cell>
        </row>
        <row r="57">
          <cell r="A57">
            <v>46303030988</v>
          </cell>
          <cell r="B57" t="str">
            <v>Faina</v>
          </cell>
          <cell r="C57" t="str">
            <v>Kukk</v>
          </cell>
          <cell r="D57" t="str">
            <v>Loksa</v>
          </cell>
          <cell r="E57" t="str">
            <v>Kärberi 14 - 2</v>
          </cell>
          <cell r="F57" t="str">
            <v>vallaline</v>
          </cell>
          <cell r="G57" t="str">
            <v>Müük</v>
          </cell>
          <cell r="H57" t="str">
            <v>sekretär</v>
          </cell>
          <cell r="I57">
            <v>870</v>
          </cell>
          <cell r="J57" t="str">
            <v>lumelauasõit</v>
          </cell>
          <cell r="K57" t="str">
            <v>papagoi</v>
          </cell>
          <cell r="L57" t="str">
            <v>naine</v>
          </cell>
          <cell r="M57">
            <v>23073</v>
          </cell>
          <cell r="N57">
            <v>60</v>
          </cell>
          <cell r="O57">
            <v>44988</v>
          </cell>
          <cell r="P57" t="str">
            <v>Kalad</v>
          </cell>
          <cell r="Q57" t="str">
            <v>märts</v>
          </cell>
          <cell r="R57" t="str">
            <v>kevad</v>
          </cell>
          <cell r="S57" t="str">
            <v xml:space="preserve"> </v>
          </cell>
        </row>
        <row r="58">
          <cell r="A58">
            <v>47403030624</v>
          </cell>
          <cell r="B58" t="str">
            <v>Valve</v>
          </cell>
          <cell r="C58" t="str">
            <v>Mäesalu</v>
          </cell>
          <cell r="D58" t="str">
            <v>Saku</v>
          </cell>
          <cell r="E58" t="str">
            <v>Sepa 2 - 3</v>
          </cell>
          <cell r="F58" t="str">
            <v>lahutatud</v>
          </cell>
          <cell r="G58" t="str">
            <v>Ost</v>
          </cell>
          <cell r="H58" t="str">
            <v>sekretär</v>
          </cell>
          <cell r="I58">
            <v>1120</v>
          </cell>
          <cell r="J58" t="str">
            <v>käsitöö</v>
          </cell>
          <cell r="K58" t="str">
            <v>kass</v>
          </cell>
          <cell r="L58" t="str">
            <v>naine</v>
          </cell>
          <cell r="M58">
            <v>27091</v>
          </cell>
          <cell r="N58">
            <v>49</v>
          </cell>
          <cell r="O58">
            <v>44988</v>
          </cell>
          <cell r="P58" t="str">
            <v>Kalad</v>
          </cell>
          <cell r="Q58" t="str">
            <v>märts</v>
          </cell>
          <cell r="R58" t="str">
            <v>kevad</v>
          </cell>
          <cell r="S58" t="str">
            <v xml:space="preserve"> </v>
          </cell>
        </row>
        <row r="59">
          <cell r="A59">
            <v>48209130038</v>
          </cell>
          <cell r="B59" t="str">
            <v>Annika</v>
          </cell>
          <cell r="C59" t="str">
            <v>Paju</v>
          </cell>
          <cell r="D59" t="str">
            <v>Tallinn</v>
          </cell>
          <cell r="E59" t="str">
            <v>Ehitajate tee 74-32</v>
          </cell>
          <cell r="F59" t="str">
            <v>lahutatud</v>
          </cell>
          <cell r="G59" t="str">
            <v>Majandus</v>
          </cell>
          <cell r="H59" t="str">
            <v>sekretär</v>
          </cell>
          <cell r="I59">
            <v>760</v>
          </cell>
          <cell r="J59" t="str">
            <v>kergejõustik</v>
          </cell>
          <cell r="K59" t="str">
            <v>kass</v>
          </cell>
          <cell r="L59" t="str">
            <v>naine</v>
          </cell>
          <cell r="M59">
            <v>30207</v>
          </cell>
          <cell r="N59">
            <v>41</v>
          </cell>
          <cell r="O59">
            <v>45182</v>
          </cell>
          <cell r="P59" t="str">
            <v>Neitsi</v>
          </cell>
          <cell r="Q59" t="str">
            <v>september</v>
          </cell>
          <cell r="R59" t="str">
            <v>sügis</v>
          </cell>
          <cell r="S59" t="str">
            <v xml:space="preserve"> </v>
          </cell>
        </row>
        <row r="60">
          <cell r="A60">
            <v>47103260243</v>
          </cell>
          <cell r="B60" t="str">
            <v>Evelin</v>
          </cell>
          <cell r="C60" t="str">
            <v>Põld</v>
          </cell>
          <cell r="D60" t="str">
            <v>Haapsalu</v>
          </cell>
          <cell r="E60" t="str">
            <v>Võidu 80</v>
          </cell>
          <cell r="F60" t="str">
            <v>abielus</v>
          </cell>
          <cell r="G60" t="str">
            <v>Majandus</v>
          </cell>
          <cell r="H60" t="str">
            <v>sekretär</v>
          </cell>
          <cell r="I60">
            <v>960</v>
          </cell>
          <cell r="J60" t="str">
            <v>rahvatants</v>
          </cell>
          <cell r="K60" t="str">
            <v>kass</v>
          </cell>
          <cell r="L60" t="str">
            <v>naine</v>
          </cell>
          <cell r="M60">
            <v>26018</v>
          </cell>
          <cell r="N60">
            <v>52</v>
          </cell>
          <cell r="O60">
            <v>45011</v>
          </cell>
          <cell r="P60" t="str">
            <v>Jäär</v>
          </cell>
          <cell r="Q60" t="str">
            <v>märts</v>
          </cell>
          <cell r="R60" t="str">
            <v>kevad</v>
          </cell>
          <cell r="S60" t="str">
            <v xml:space="preserve"> </v>
          </cell>
        </row>
        <row r="61">
          <cell r="A61">
            <v>46003030319</v>
          </cell>
          <cell r="B61" t="str">
            <v>Hilja</v>
          </cell>
          <cell r="C61" t="str">
            <v>Raid</v>
          </cell>
          <cell r="D61" t="str">
            <v>Tartu</v>
          </cell>
          <cell r="E61" t="str">
            <v>Võru 2-122</v>
          </cell>
          <cell r="F61" t="str">
            <v>abielus</v>
          </cell>
          <cell r="G61" t="str">
            <v>Müük</v>
          </cell>
          <cell r="H61" t="str">
            <v>sekretär</v>
          </cell>
          <cell r="I61">
            <v>960</v>
          </cell>
          <cell r="J61" t="str">
            <v>võrkpall</v>
          </cell>
          <cell r="K61" t="str">
            <v>ei ole</v>
          </cell>
          <cell r="L61" t="str">
            <v>naine</v>
          </cell>
          <cell r="M61">
            <v>21978</v>
          </cell>
          <cell r="N61">
            <v>63</v>
          </cell>
          <cell r="O61">
            <v>44988</v>
          </cell>
          <cell r="P61" t="str">
            <v>Kalad</v>
          </cell>
          <cell r="Q61" t="str">
            <v>märts</v>
          </cell>
          <cell r="R61" t="str">
            <v>kevad</v>
          </cell>
          <cell r="S61" t="str">
            <v xml:space="preserve"> </v>
          </cell>
        </row>
        <row r="62">
          <cell r="A62">
            <v>48006080465</v>
          </cell>
          <cell r="B62" t="str">
            <v>Juulia</v>
          </cell>
          <cell r="C62" t="str">
            <v>Tubin</v>
          </cell>
          <cell r="D62" t="str">
            <v>Kallaste</v>
          </cell>
          <cell r="E62" t="str">
            <v>Vana-Kalamaja 7-9</v>
          </cell>
          <cell r="F62" t="str">
            <v>lahutatud</v>
          </cell>
          <cell r="G62" t="str">
            <v>Müük</v>
          </cell>
          <cell r="H62" t="str">
            <v>sekretär</v>
          </cell>
          <cell r="I62">
            <v>860</v>
          </cell>
          <cell r="J62" t="str">
            <v>käsitöö</v>
          </cell>
          <cell r="K62" t="str">
            <v>ei ole</v>
          </cell>
          <cell r="L62" t="str">
            <v>naine</v>
          </cell>
          <cell r="M62">
            <v>29380</v>
          </cell>
          <cell r="N62">
            <v>43</v>
          </cell>
          <cell r="O62">
            <v>45085</v>
          </cell>
          <cell r="P62" t="str">
            <v>Kaksikud</v>
          </cell>
          <cell r="Q62" t="str">
            <v>juuni</v>
          </cell>
          <cell r="R62" t="str">
            <v>suvi</v>
          </cell>
          <cell r="S62" t="str">
            <v xml:space="preserve"> </v>
          </cell>
        </row>
        <row r="63">
          <cell r="A63">
            <v>36809040675</v>
          </cell>
          <cell r="B63" t="str">
            <v>Maarja</v>
          </cell>
          <cell r="C63" t="str">
            <v>Ambros</v>
          </cell>
          <cell r="D63" t="str">
            <v>Tallinn</v>
          </cell>
          <cell r="E63" t="str">
            <v>Ümera 60-45</v>
          </cell>
          <cell r="F63" t="str">
            <v>abielus</v>
          </cell>
          <cell r="G63" t="str">
            <v>Ost</v>
          </cell>
          <cell r="H63" t="str">
            <v>sekretäär</v>
          </cell>
          <cell r="I63">
            <v>850</v>
          </cell>
          <cell r="J63" t="str">
            <v>pillimäng</v>
          </cell>
          <cell r="K63" t="str">
            <v>hamster</v>
          </cell>
          <cell r="L63" t="str">
            <v>mees</v>
          </cell>
          <cell r="M63">
            <v>25085</v>
          </cell>
          <cell r="N63">
            <v>55</v>
          </cell>
          <cell r="O63">
            <v>45173</v>
          </cell>
          <cell r="P63" t="str">
            <v>Neitsi</v>
          </cell>
          <cell r="Q63" t="str">
            <v>september</v>
          </cell>
          <cell r="R63" t="str">
            <v>sügis</v>
          </cell>
          <cell r="S63" t="str">
            <v xml:space="preserve"> </v>
          </cell>
        </row>
        <row r="64">
          <cell r="A64">
            <v>35204120460</v>
          </cell>
          <cell r="B64" t="str">
            <v>Einar</v>
          </cell>
          <cell r="C64" t="str">
            <v>Ehala</v>
          </cell>
          <cell r="D64" t="str">
            <v>Jõhvi</v>
          </cell>
          <cell r="E64" t="str">
            <v>Kivimurru 11 - 10</v>
          </cell>
          <cell r="F64" t="str">
            <v>abielus</v>
          </cell>
          <cell r="G64" t="str">
            <v>Tootmine</v>
          </cell>
          <cell r="H64" t="str">
            <v>treial</v>
          </cell>
          <cell r="I64">
            <v>1027</v>
          </cell>
          <cell r="J64" t="str">
            <v>ratsutamine</v>
          </cell>
          <cell r="K64" t="str">
            <v>papagoi</v>
          </cell>
          <cell r="L64" t="str">
            <v>mees</v>
          </cell>
          <cell r="M64">
            <v>19096</v>
          </cell>
          <cell r="N64">
            <v>71</v>
          </cell>
          <cell r="O64">
            <v>45028</v>
          </cell>
          <cell r="P64" t="str">
            <v>Jäär</v>
          </cell>
          <cell r="Q64" t="str">
            <v>aprill</v>
          </cell>
          <cell r="R64" t="str">
            <v>kevad</v>
          </cell>
          <cell r="S64" t="str">
            <v>jah</v>
          </cell>
        </row>
        <row r="65">
          <cell r="A65">
            <v>36612210549</v>
          </cell>
          <cell r="B65" t="str">
            <v>Andrus</v>
          </cell>
          <cell r="C65" t="str">
            <v>Koort</v>
          </cell>
          <cell r="D65" t="str">
            <v>Türi</v>
          </cell>
          <cell r="E65" t="str">
            <v>Taime 19 - 5</v>
          </cell>
          <cell r="F65" t="str">
            <v>abielus</v>
          </cell>
          <cell r="G65" t="str">
            <v>Tootmine</v>
          </cell>
          <cell r="H65" t="str">
            <v>treial</v>
          </cell>
          <cell r="I65">
            <v>1150</v>
          </cell>
          <cell r="J65" t="str">
            <v>ratsutamine</v>
          </cell>
          <cell r="K65" t="str">
            <v>koer</v>
          </cell>
          <cell r="L65" t="str">
            <v>mees</v>
          </cell>
          <cell r="M65">
            <v>24462</v>
          </cell>
          <cell r="N65">
            <v>56</v>
          </cell>
          <cell r="O65">
            <v>45281</v>
          </cell>
          <cell r="P65" t="str">
            <v>Ambur</v>
          </cell>
          <cell r="Q65" t="str">
            <v>detsember</v>
          </cell>
          <cell r="R65" t="str">
            <v>talv</v>
          </cell>
          <cell r="S65" t="str">
            <v xml:space="preserve"> </v>
          </cell>
        </row>
        <row r="66">
          <cell r="A66">
            <v>38403010526</v>
          </cell>
          <cell r="B66" t="str">
            <v>Erki</v>
          </cell>
          <cell r="C66" t="str">
            <v>Lepiksoo</v>
          </cell>
          <cell r="D66" t="str">
            <v>Tapa</v>
          </cell>
          <cell r="E66" t="str">
            <v>Sütiste 39-64</v>
          </cell>
          <cell r="F66" t="str">
            <v>vabaabielus</v>
          </cell>
          <cell r="G66" t="str">
            <v>Tootmine</v>
          </cell>
          <cell r="H66" t="str">
            <v>treial</v>
          </cell>
          <cell r="I66">
            <v>1180</v>
          </cell>
          <cell r="J66" t="str">
            <v>käsitöö</v>
          </cell>
          <cell r="K66" t="str">
            <v>koer</v>
          </cell>
          <cell r="L66" t="str">
            <v>mees</v>
          </cell>
          <cell r="M66">
            <v>30742</v>
          </cell>
          <cell r="N66">
            <v>39</v>
          </cell>
          <cell r="O66">
            <v>44986</v>
          </cell>
          <cell r="P66" t="str">
            <v>Kalad</v>
          </cell>
          <cell r="Q66" t="str">
            <v>märts</v>
          </cell>
          <cell r="R66" t="str">
            <v>kevad</v>
          </cell>
          <cell r="S66" t="str">
            <v xml:space="preserve"> </v>
          </cell>
        </row>
        <row r="67">
          <cell r="A67">
            <v>38108200347</v>
          </cell>
          <cell r="B67" t="str">
            <v>Ahti</v>
          </cell>
          <cell r="C67" t="str">
            <v>Tubin</v>
          </cell>
          <cell r="D67" t="str">
            <v>Kadrina</v>
          </cell>
          <cell r="E67" t="str">
            <v>Vana-Kalamaja 7-9</v>
          </cell>
          <cell r="F67" t="str">
            <v>abielus</v>
          </cell>
          <cell r="G67" t="str">
            <v>Tootmine</v>
          </cell>
          <cell r="H67" t="str">
            <v>treial</v>
          </cell>
          <cell r="I67">
            <v>1350</v>
          </cell>
          <cell r="J67" t="str">
            <v>ratsutamine</v>
          </cell>
          <cell r="K67" t="str">
            <v>ei ole</v>
          </cell>
          <cell r="L67" t="str">
            <v>mees</v>
          </cell>
          <cell r="M67">
            <v>29818</v>
          </cell>
          <cell r="N67">
            <v>42</v>
          </cell>
          <cell r="O67">
            <v>45158</v>
          </cell>
          <cell r="P67" t="str">
            <v>Lõvi</v>
          </cell>
          <cell r="Q67" t="str">
            <v>august</v>
          </cell>
          <cell r="R67" t="str">
            <v>suvi</v>
          </cell>
          <cell r="S67" t="str">
            <v xml:space="preserve"> </v>
          </cell>
        </row>
        <row r="68">
          <cell r="A68">
            <v>36506070555</v>
          </cell>
          <cell r="B68" t="str">
            <v>Karl</v>
          </cell>
          <cell r="C68" t="str">
            <v>Agur</v>
          </cell>
          <cell r="D68" t="str">
            <v>Tallinn</v>
          </cell>
          <cell r="E68" t="str">
            <v>Ringi 3-18</v>
          </cell>
          <cell r="F68" t="str">
            <v>vabaabielus</v>
          </cell>
          <cell r="G68" t="str">
            <v>Tootmine</v>
          </cell>
          <cell r="H68" t="str">
            <v>tööline</v>
          </cell>
          <cell r="I68">
            <v>720</v>
          </cell>
          <cell r="J68" t="str">
            <v>jalgpall</v>
          </cell>
          <cell r="K68" t="str">
            <v>koer</v>
          </cell>
          <cell r="L68" t="str">
            <v>mees</v>
          </cell>
          <cell r="M68">
            <v>23900</v>
          </cell>
          <cell r="N68">
            <v>58</v>
          </cell>
          <cell r="O68">
            <v>45084</v>
          </cell>
          <cell r="P68" t="str">
            <v>Kaksikud</v>
          </cell>
          <cell r="Q68" t="str">
            <v>juuni</v>
          </cell>
          <cell r="R68" t="str">
            <v>suvi</v>
          </cell>
          <cell r="S68" t="str">
            <v xml:space="preserve"> </v>
          </cell>
        </row>
        <row r="69">
          <cell r="A69">
            <v>37808220891</v>
          </cell>
          <cell r="B69" t="str">
            <v>Reijo</v>
          </cell>
          <cell r="C69" t="str">
            <v>Bauman</v>
          </cell>
          <cell r="D69" t="str">
            <v>Tartu</v>
          </cell>
          <cell r="E69" t="str">
            <v>Raadiku 19-73</v>
          </cell>
          <cell r="F69" t="str">
            <v>abielus</v>
          </cell>
          <cell r="G69" t="str">
            <v>Tootmine</v>
          </cell>
          <cell r="H69" t="str">
            <v>tööline</v>
          </cell>
          <cell r="I69">
            <v>1050</v>
          </cell>
          <cell r="J69" t="str">
            <v>karate</v>
          </cell>
          <cell r="K69" t="str">
            <v>ei ole</v>
          </cell>
          <cell r="L69" t="str">
            <v>mees</v>
          </cell>
          <cell r="M69">
            <v>28724</v>
          </cell>
          <cell r="N69">
            <v>45</v>
          </cell>
          <cell r="O69">
            <v>45160</v>
          </cell>
          <cell r="P69" t="str">
            <v>Lõvi</v>
          </cell>
          <cell r="Q69" t="str">
            <v>august</v>
          </cell>
          <cell r="R69" t="str">
            <v>suvi</v>
          </cell>
          <cell r="S69" t="str">
            <v xml:space="preserve"> </v>
          </cell>
        </row>
        <row r="70">
          <cell r="A70">
            <v>35101130124</v>
          </cell>
          <cell r="B70" t="str">
            <v>Kaivo</v>
          </cell>
          <cell r="C70" t="str">
            <v>Berk</v>
          </cell>
          <cell r="D70" t="str">
            <v>Rapla</v>
          </cell>
          <cell r="E70" t="str">
            <v>Sõpruse pst 250 - 144</v>
          </cell>
          <cell r="F70" t="str">
            <v>lahutatud</v>
          </cell>
          <cell r="G70" t="str">
            <v>Ladu</v>
          </cell>
          <cell r="H70" t="str">
            <v>tööline</v>
          </cell>
          <cell r="I70">
            <v>760</v>
          </cell>
          <cell r="J70" t="str">
            <v>lumelauasõit</v>
          </cell>
          <cell r="K70" t="str">
            <v>ei ole</v>
          </cell>
          <cell r="L70" t="str">
            <v>mees</v>
          </cell>
          <cell r="M70">
            <v>18641</v>
          </cell>
          <cell r="N70">
            <v>72</v>
          </cell>
          <cell r="O70">
            <v>44939</v>
          </cell>
          <cell r="P70" t="str">
            <v>Kaljukits</v>
          </cell>
          <cell r="Q70" t="str">
            <v>jaanuar</v>
          </cell>
          <cell r="R70" t="str">
            <v>talv</v>
          </cell>
          <cell r="S70" t="str">
            <v xml:space="preserve"> </v>
          </cell>
        </row>
        <row r="71">
          <cell r="A71">
            <v>35909140289</v>
          </cell>
          <cell r="B71" t="str">
            <v>Olav</v>
          </cell>
          <cell r="C71" t="str">
            <v>Berk</v>
          </cell>
          <cell r="D71" t="str">
            <v>Viljandi</v>
          </cell>
          <cell r="E71" t="str">
            <v>Paekaare 58-51</v>
          </cell>
          <cell r="F71" t="str">
            <v>lesk</v>
          </cell>
          <cell r="G71" t="str">
            <v>Tootmine</v>
          </cell>
          <cell r="H71" t="str">
            <v>tööline</v>
          </cell>
          <cell r="I71">
            <v>870</v>
          </cell>
          <cell r="J71" t="str">
            <v>käsitöö</v>
          </cell>
          <cell r="K71" t="str">
            <v>koer</v>
          </cell>
          <cell r="L71" t="str">
            <v>mees</v>
          </cell>
          <cell r="M71">
            <v>21807</v>
          </cell>
          <cell r="N71">
            <v>64</v>
          </cell>
          <cell r="O71">
            <v>45183</v>
          </cell>
          <cell r="P71" t="str">
            <v>Neitsi</v>
          </cell>
          <cell r="Q71" t="str">
            <v>september</v>
          </cell>
          <cell r="R71" t="str">
            <v>sügis</v>
          </cell>
          <cell r="S71" t="str">
            <v xml:space="preserve"> </v>
          </cell>
        </row>
        <row r="72">
          <cell r="A72">
            <v>48306070961</v>
          </cell>
          <cell r="B72" t="str">
            <v>Erna</v>
          </cell>
          <cell r="C72" t="str">
            <v>Eek</v>
          </cell>
          <cell r="D72" t="str">
            <v>Narva</v>
          </cell>
          <cell r="E72" t="str">
            <v>Õismäe tee 21-10</v>
          </cell>
          <cell r="F72" t="str">
            <v>abielus</v>
          </cell>
          <cell r="G72" t="str">
            <v>Tootmine</v>
          </cell>
          <cell r="H72" t="str">
            <v>tööline</v>
          </cell>
          <cell r="I72">
            <v>830</v>
          </cell>
          <cell r="J72" t="str">
            <v>jalgpall</v>
          </cell>
          <cell r="K72" t="str">
            <v>koer</v>
          </cell>
          <cell r="L72" t="str">
            <v>naine</v>
          </cell>
          <cell r="M72">
            <v>30474</v>
          </cell>
          <cell r="N72">
            <v>40</v>
          </cell>
          <cell r="O72">
            <v>45084</v>
          </cell>
          <cell r="P72" t="str">
            <v>Kaksikud</v>
          </cell>
          <cell r="Q72" t="str">
            <v>juuni</v>
          </cell>
          <cell r="R72" t="str">
            <v>suvi</v>
          </cell>
          <cell r="S72" t="str">
            <v>jah</v>
          </cell>
        </row>
        <row r="73">
          <cell r="A73">
            <v>48205090295</v>
          </cell>
          <cell r="B73" t="str">
            <v>Aadu</v>
          </cell>
          <cell r="C73" t="str">
            <v>Elson</v>
          </cell>
          <cell r="D73" t="str">
            <v>Haapsalu</v>
          </cell>
          <cell r="E73" t="str">
            <v>Puhangu 4-14</v>
          </cell>
          <cell r="F73" t="str">
            <v>abielus</v>
          </cell>
          <cell r="G73" t="str">
            <v>Tootmine</v>
          </cell>
          <cell r="H73" t="str">
            <v>tööline</v>
          </cell>
          <cell r="I73">
            <v>1120</v>
          </cell>
          <cell r="J73" t="str">
            <v>lumelauasõit</v>
          </cell>
          <cell r="K73" t="str">
            <v>kass</v>
          </cell>
          <cell r="L73" t="str">
            <v>naine</v>
          </cell>
          <cell r="M73">
            <v>30080</v>
          </cell>
          <cell r="N73">
            <v>41</v>
          </cell>
          <cell r="O73">
            <v>45055</v>
          </cell>
          <cell r="P73" t="str">
            <v>Sõnn</v>
          </cell>
          <cell r="Q73" t="str">
            <v>mai</v>
          </cell>
          <cell r="R73" t="str">
            <v>kevad</v>
          </cell>
          <cell r="S73" t="str">
            <v xml:space="preserve"> </v>
          </cell>
        </row>
        <row r="74">
          <cell r="A74">
            <v>48105180669</v>
          </cell>
          <cell r="B74" t="str">
            <v>Leida</v>
          </cell>
          <cell r="C74" t="str">
            <v>Jaanus</v>
          </cell>
          <cell r="D74" t="str">
            <v>Tartu</v>
          </cell>
          <cell r="E74" t="str">
            <v>Kihnu 16-39</v>
          </cell>
          <cell r="F74" t="str">
            <v>vabaabielus</v>
          </cell>
          <cell r="G74" t="str">
            <v>Tootmine</v>
          </cell>
          <cell r="H74" t="str">
            <v>tööline</v>
          </cell>
          <cell r="I74">
            <v>960</v>
          </cell>
          <cell r="J74" t="str">
            <v>jalgrattasport</v>
          </cell>
          <cell r="K74" t="str">
            <v>kass</v>
          </cell>
          <cell r="L74" t="str">
            <v>naine</v>
          </cell>
          <cell r="M74">
            <v>29724</v>
          </cell>
          <cell r="N74">
            <v>42</v>
          </cell>
          <cell r="O74">
            <v>45064</v>
          </cell>
          <cell r="P74" t="str">
            <v>Sõnn</v>
          </cell>
          <cell r="Q74" t="str">
            <v>mai</v>
          </cell>
          <cell r="R74" t="str">
            <v>kevad</v>
          </cell>
          <cell r="S74" t="str">
            <v xml:space="preserve"> </v>
          </cell>
        </row>
        <row r="75">
          <cell r="A75">
            <v>36809190988</v>
          </cell>
          <cell r="B75" t="str">
            <v>Meelis</v>
          </cell>
          <cell r="C75" t="str">
            <v>Kalju</v>
          </cell>
          <cell r="D75" t="str">
            <v>Jõgeva</v>
          </cell>
          <cell r="E75" t="str">
            <v>Vuti 67</v>
          </cell>
          <cell r="F75" t="str">
            <v>vallaline</v>
          </cell>
          <cell r="G75" t="str">
            <v>Ladu</v>
          </cell>
          <cell r="H75" t="str">
            <v>tööline</v>
          </cell>
          <cell r="I75">
            <v>770</v>
          </cell>
          <cell r="J75" t="str">
            <v>võrkpall</v>
          </cell>
          <cell r="K75" t="str">
            <v>kass</v>
          </cell>
          <cell r="L75" t="str">
            <v>mees</v>
          </cell>
          <cell r="M75">
            <v>25100</v>
          </cell>
          <cell r="N75">
            <v>55</v>
          </cell>
          <cell r="O75">
            <v>45188</v>
          </cell>
          <cell r="P75" t="str">
            <v>Neitsi</v>
          </cell>
          <cell r="Q75" t="str">
            <v>september</v>
          </cell>
          <cell r="R75" t="str">
            <v>sügis</v>
          </cell>
          <cell r="S75" t="str">
            <v xml:space="preserve"> </v>
          </cell>
        </row>
        <row r="76">
          <cell r="A76">
            <v>47712170754</v>
          </cell>
          <cell r="B76" t="str">
            <v>Sirje</v>
          </cell>
          <cell r="C76" t="str">
            <v>Kreen</v>
          </cell>
          <cell r="D76" t="str">
            <v>Tallinn</v>
          </cell>
          <cell r="E76" t="str">
            <v>Ümera 6 -- 53</v>
          </cell>
          <cell r="F76" t="str">
            <v>lahutatud</v>
          </cell>
          <cell r="G76" t="str">
            <v>Tootmine</v>
          </cell>
          <cell r="H76" t="str">
            <v>tööline</v>
          </cell>
          <cell r="I76">
            <v>850</v>
          </cell>
          <cell r="J76" t="str">
            <v>käsitöö</v>
          </cell>
          <cell r="K76" t="str">
            <v>koer</v>
          </cell>
          <cell r="L76" t="str">
            <v>naine</v>
          </cell>
          <cell r="M76">
            <v>28476</v>
          </cell>
          <cell r="N76">
            <v>45</v>
          </cell>
          <cell r="O76">
            <v>45277</v>
          </cell>
          <cell r="P76" t="str">
            <v>Ambur</v>
          </cell>
          <cell r="Q76" t="str">
            <v>detsember</v>
          </cell>
          <cell r="R76" t="str">
            <v>talv</v>
          </cell>
          <cell r="S76" t="str">
            <v xml:space="preserve"> </v>
          </cell>
        </row>
        <row r="77">
          <cell r="A77">
            <v>37408230939</v>
          </cell>
          <cell r="B77" t="str">
            <v>Riho</v>
          </cell>
          <cell r="C77" t="str">
            <v>Kuusk</v>
          </cell>
          <cell r="D77" t="str">
            <v>Saku</v>
          </cell>
          <cell r="E77" t="str">
            <v>Mustamäe tee 195-102</v>
          </cell>
          <cell r="F77" t="str">
            <v>lesk</v>
          </cell>
          <cell r="G77" t="str">
            <v>Tootmine</v>
          </cell>
          <cell r="H77" t="str">
            <v>tööline</v>
          </cell>
          <cell r="I77">
            <v>1030</v>
          </cell>
          <cell r="J77" t="str">
            <v>kalapüük</v>
          </cell>
          <cell r="K77" t="str">
            <v>meresiga</v>
          </cell>
          <cell r="L77" t="str">
            <v>mees</v>
          </cell>
          <cell r="M77">
            <v>27264</v>
          </cell>
          <cell r="N77">
            <v>49</v>
          </cell>
          <cell r="O77">
            <v>45161</v>
          </cell>
          <cell r="P77" t="str">
            <v>Lõvi</v>
          </cell>
          <cell r="Q77" t="str">
            <v>august</v>
          </cell>
          <cell r="R77" t="str">
            <v>suvi</v>
          </cell>
          <cell r="S77" t="str">
            <v xml:space="preserve"> </v>
          </cell>
        </row>
        <row r="78">
          <cell r="A78">
            <v>37007260696</v>
          </cell>
          <cell r="B78" t="str">
            <v>Einar</v>
          </cell>
          <cell r="C78" t="str">
            <v>Laanepõld</v>
          </cell>
          <cell r="D78" t="str">
            <v>Kadrina</v>
          </cell>
          <cell r="E78" t="str">
            <v>Tartu mnt 32-22</v>
          </cell>
          <cell r="F78" t="str">
            <v>abielus</v>
          </cell>
          <cell r="G78" t="str">
            <v>Ladu</v>
          </cell>
          <cell r="H78" t="str">
            <v>tööline</v>
          </cell>
          <cell r="I78">
            <v>750</v>
          </cell>
          <cell r="J78" t="str">
            <v>jalgrattasport</v>
          </cell>
          <cell r="K78" t="str">
            <v>ei ole</v>
          </cell>
          <cell r="L78" t="str">
            <v>mees</v>
          </cell>
          <cell r="M78">
            <v>25775</v>
          </cell>
          <cell r="N78">
            <v>53</v>
          </cell>
          <cell r="O78">
            <v>45133</v>
          </cell>
          <cell r="P78" t="str">
            <v>Lõvi</v>
          </cell>
          <cell r="Q78" t="str">
            <v>juuli</v>
          </cell>
          <cell r="R78" t="str">
            <v>suvi</v>
          </cell>
          <cell r="S78" t="str">
            <v xml:space="preserve"> </v>
          </cell>
        </row>
        <row r="79">
          <cell r="A79">
            <v>48311130833</v>
          </cell>
          <cell r="B79" t="str">
            <v>Heli</v>
          </cell>
          <cell r="C79" t="str">
            <v>Lind</v>
          </cell>
          <cell r="D79" t="str">
            <v>Saue</v>
          </cell>
          <cell r="E79" t="str">
            <v>Järveotsa tee 43-15</v>
          </cell>
          <cell r="F79" t="str">
            <v>abielus</v>
          </cell>
          <cell r="G79" t="str">
            <v>Tootmine</v>
          </cell>
          <cell r="H79" t="str">
            <v>tööline</v>
          </cell>
          <cell r="I79">
            <v>750</v>
          </cell>
          <cell r="J79" t="str">
            <v>raamatu lugemine</v>
          </cell>
          <cell r="K79" t="str">
            <v>kass</v>
          </cell>
          <cell r="L79" t="str">
            <v>naine</v>
          </cell>
          <cell r="M79">
            <v>30633</v>
          </cell>
          <cell r="N79">
            <v>39</v>
          </cell>
          <cell r="O79">
            <v>45243</v>
          </cell>
          <cell r="P79" t="str">
            <v>Skorpion</v>
          </cell>
          <cell r="Q79" t="str">
            <v>november</v>
          </cell>
          <cell r="R79" t="str">
            <v>sügis</v>
          </cell>
          <cell r="S79" t="str">
            <v xml:space="preserve"> </v>
          </cell>
        </row>
        <row r="80">
          <cell r="A80">
            <v>47608150058</v>
          </cell>
          <cell r="B80" t="str">
            <v>Raivo</v>
          </cell>
          <cell r="C80" t="str">
            <v>Lokk</v>
          </cell>
          <cell r="D80" t="str">
            <v>Türi</v>
          </cell>
          <cell r="E80" t="str">
            <v>Koorti 18-24</v>
          </cell>
          <cell r="F80" t="str">
            <v>abielus</v>
          </cell>
          <cell r="G80" t="str">
            <v>Tootmine</v>
          </cell>
          <cell r="H80" t="str">
            <v>tööline</v>
          </cell>
          <cell r="I80">
            <v>970</v>
          </cell>
          <cell r="J80" t="str">
            <v>sulgpall</v>
          </cell>
          <cell r="K80" t="str">
            <v>hamster</v>
          </cell>
          <cell r="L80" t="str">
            <v>naine</v>
          </cell>
          <cell r="M80">
            <v>27987</v>
          </cell>
          <cell r="N80">
            <v>47</v>
          </cell>
          <cell r="O80">
            <v>45153</v>
          </cell>
          <cell r="P80" t="str">
            <v>Lõvi</v>
          </cell>
          <cell r="Q80" t="str">
            <v>august</v>
          </cell>
          <cell r="R80" t="str">
            <v>suvi</v>
          </cell>
          <cell r="S80" t="str">
            <v xml:space="preserve"> </v>
          </cell>
        </row>
        <row r="81">
          <cell r="A81">
            <v>34304170615</v>
          </cell>
          <cell r="B81" t="str">
            <v>Eino</v>
          </cell>
          <cell r="C81" t="str">
            <v>Luige</v>
          </cell>
          <cell r="D81" t="str">
            <v>Saku</v>
          </cell>
          <cell r="E81" t="str">
            <v>Sõpruse pst 246-40</v>
          </cell>
          <cell r="F81" t="str">
            <v>abielus</v>
          </cell>
          <cell r="G81" t="str">
            <v>Tootmine</v>
          </cell>
          <cell r="H81" t="str">
            <v>tööline</v>
          </cell>
          <cell r="I81">
            <v>760</v>
          </cell>
          <cell r="J81" t="str">
            <v>raamatu lugemine</v>
          </cell>
          <cell r="K81" t="str">
            <v>ei ole</v>
          </cell>
          <cell r="L81" t="str">
            <v>mees</v>
          </cell>
          <cell r="M81">
            <v>15813</v>
          </cell>
          <cell r="N81">
            <v>80</v>
          </cell>
          <cell r="O81">
            <v>45033</v>
          </cell>
          <cell r="P81" t="str">
            <v>Jäär</v>
          </cell>
          <cell r="Q81" t="str">
            <v>aprill</v>
          </cell>
          <cell r="R81" t="str">
            <v>kevad</v>
          </cell>
          <cell r="S81" t="str">
            <v xml:space="preserve"> </v>
          </cell>
        </row>
        <row r="82">
          <cell r="A82">
            <v>35810100356</v>
          </cell>
          <cell r="B82" t="str">
            <v>Madis</v>
          </cell>
          <cell r="C82" t="str">
            <v>Maasalu</v>
          </cell>
          <cell r="D82" t="str">
            <v>Sindi</v>
          </cell>
          <cell r="E82" t="str">
            <v>Ehte 5-28</v>
          </cell>
          <cell r="F82" t="str">
            <v>abielus</v>
          </cell>
          <cell r="G82" t="str">
            <v>Tootmine</v>
          </cell>
          <cell r="H82" t="str">
            <v>tööline</v>
          </cell>
          <cell r="I82">
            <v>1080</v>
          </cell>
          <cell r="J82" t="str">
            <v>rahvatants</v>
          </cell>
          <cell r="K82" t="str">
            <v>ei ole</v>
          </cell>
          <cell r="L82" t="str">
            <v>mees</v>
          </cell>
          <cell r="M82">
            <v>21468</v>
          </cell>
          <cell r="N82">
            <v>64</v>
          </cell>
          <cell r="O82">
            <v>45209</v>
          </cell>
          <cell r="P82" t="str">
            <v>Kaalud</v>
          </cell>
          <cell r="Q82" t="str">
            <v>oktoober</v>
          </cell>
          <cell r="R82" t="str">
            <v>sügis</v>
          </cell>
          <cell r="S82" t="str">
            <v>jah</v>
          </cell>
        </row>
        <row r="83">
          <cell r="A83">
            <v>36002200391</v>
          </cell>
          <cell r="B83" t="str">
            <v>Margus</v>
          </cell>
          <cell r="C83" t="str">
            <v>Maasalu</v>
          </cell>
          <cell r="D83" t="str">
            <v>Vändra</v>
          </cell>
          <cell r="E83" t="str">
            <v>Kagu 13-4</v>
          </cell>
          <cell r="F83" t="str">
            <v>abielus</v>
          </cell>
          <cell r="G83" t="str">
            <v>Tootmine</v>
          </cell>
          <cell r="H83" t="str">
            <v>tööline</v>
          </cell>
          <cell r="I83">
            <v>1070</v>
          </cell>
          <cell r="J83" t="str">
            <v>lumelauasõit</v>
          </cell>
          <cell r="K83" t="str">
            <v>ei ole</v>
          </cell>
          <cell r="L83" t="str">
            <v>mees</v>
          </cell>
          <cell r="M83">
            <v>21966</v>
          </cell>
          <cell r="N83">
            <v>63</v>
          </cell>
          <cell r="O83">
            <v>44977</v>
          </cell>
          <cell r="P83" t="str">
            <v>Kalad</v>
          </cell>
          <cell r="Q83" t="str">
            <v>veebruar</v>
          </cell>
          <cell r="R83" t="str">
            <v>talv</v>
          </cell>
          <cell r="S83" t="str">
            <v>jah</v>
          </cell>
        </row>
        <row r="84">
          <cell r="A84">
            <v>46407080393</v>
          </cell>
          <cell r="B84" t="str">
            <v>Tiina</v>
          </cell>
          <cell r="C84" t="str">
            <v>Markus</v>
          </cell>
          <cell r="D84" t="str">
            <v>Kohtla-Järve</v>
          </cell>
          <cell r="E84" t="str">
            <v>Mustamäe tee 195-102</v>
          </cell>
          <cell r="F84" t="str">
            <v>abielus</v>
          </cell>
          <cell r="G84" t="str">
            <v>Ladu</v>
          </cell>
          <cell r="H84" t="str">
            <v>tööline</v>
          </cell>
          <cell r="I84">
            <v>750</v>
          </cell>
          <cell r="J84" t="str">
            <v>jalgrattasport</v>
          </cell>
          <cell r="K84" t="str">
            <v>kass</v>
          </cell>
          <cell r="L84" t="str">
            <v>naine</v>
          </cell>
          <cell r="M84">
            <v>23566</v>
          </cell>
          <cell r="N84">
            <v>59</v>
          </cell>
          <cell r="O84">
            <v>45115</v>
          </cell>
          <cell r="P84" t="str">
            <v>Vähk</v>
          </cell>
          <cell r="Q84" t="str">
            <v>juuli</v>
          </cell>
          <cell r="R84" t="str">
            <v>suvi</v>
          </cell>
          <cell r="S84" t="str">
            <v xml:space="preserve"> </v>
          </cell>
        </row>
        <row r="85">
          <cell r="A85">
            <v>37705040659</v>
          </cell>
          <cell r="B85" t="str">
            <v>Reijo</v>
          </cell>
          <cell r="C85" t="str">
            <v>Meigas</v>
          </cell>
          <cell r="D85" t="str">
            <v>Rapla</v>
          </cell>
          <cell r="E85" t="str">
            <v>Ehitajate tee 68-21</v>
          </cell>
          <cell r="F85" t="str">
            <v>abielus</v>
          </cell>
          <cell r="G85" t="str">
            <v>Ladu</v>
          </cell>
          <cell r="H85" t="str">
            <v>tööline</v>
          </cell>
          <cell r="I85">
            <v>960</v>
          </cell>
          <cell r="J85" t="str">
            <v>rahvatants</v>
          </cell>
          <cell r="K85" t="str">
            <v>koer</v>
          </cell>
          <cell r="L85" t="str">
            <v>mees</v>
          </cell>
          <cell r="M85">
            <v>28249</v>
          </cell>
          <cell r="N85">
            <v>46</v>
          </cell>
          <cell r="O85">
            <v>45050</v>
          </cell>
          <cell r="P85" t="str">
            <v>Sõnn</v>
          </cell>
          <cell r="Q85" t="str">
            <v>mai</v>
          </cell>
          <cell r="R85" t="str">
            <v>kevad</v>
          </cell>
          <cell r="S85" t="str">
            <v xml:space="preserve"> </v>
          </cell>
        </row>
        <row r="86">
          <cell r="A86">
            <v>47211150090</v>
          </cell>
          <cell r="B86" t="str">
            <v>Kersti</v>
          </cell>
          <cell r="C86" t="str">
            <v>Miller</v>
          </cell>
          <cell r="D86" t="str">
            <v>Kunda</v>
          </cell>
          <cell r="E86" t="str">
            <v>Langu 5-27</v>
          </cell>
          <cell r="F86" t="str">
            <v>lahutatud</v>
          </cell>
          <cell r="G86" t="str">
            <v>Tootmine</v>
          </cell>
          <cell r="H86" t="str">
            <v>tööline</v>
          </cell>
          <cell r="I86">
            <v>850</v>
          </cell>
          <cell r="J86" t="str">
            <v>kergejõustik</v>
          </cell>
          <cell r="K86" t="str">
            <v>kass</v>
          </cell>
          <cell r="L86" t="str">
            <v>naine</v>
          </cell>
          <cell r="M86">
            <v>26618</v>
          </cell>
          <cell r="N86">
            <v>50</v>
          </cell>
          <cell r="O86">
            <v>45245</v>
          </cell>
          <cell r="P86" t="str">
            <v>Skorpion</v>
          </cell>
          <cell r="Q86" t="str">
            <v>november</v>
          </cell>
          <cell r="R86" t="str">
            <v>sügis</v>
          </cell>
          <cell r="S86" t="str">
            <v xml:space="preserve"> </v>
          </cell>
        </row>
        <row r="87">
          <cell r="A87">
            <v>34112150956</v>
          </cell>
          <cell r="B87" t="str">
            <v>Reijo</v>
          </cell>
          <cell r="C87" t="str">
            <v>Muld</v>
          </cell>
          <cell r="D87" t="str">
            <v>Haapsalu</v>
          </cell>
          <cell r="E87" t="str">
            <v>Liinamäe 35-37</v>
          </cell>
          <cell r="F87" t="str">
            <v>vabaabielus</v>
          </cell>
          <cell r="G87" t="str">
            <v>Tootmine</v>
          </cell>
          <cell r="H87" t="str">
            <v>tööline</v>
          </cell>
          <cell r="I87">
            <v>1190</v>
          </cell>
          <cell r="J87" t="str">
            <v>rahvatants</v>
          </cell>
          <cell r="K87" t="str">
            <v>kass</v>
          </cell>
          <cell r="L87" t="str">
            <v>mees</v>
          </cell>
          <cell r="M87">
            <v>15325</v>
          </cell>
          <cell r="N87">
            <v>81</v>
          </cell>
          <cell r="O87">
            <v>45275</v>
          </cell>
          <cell r="P87" t="str">
            <v>Ambur</v>
          </cell>
          <cell r="Q87" t="str">
            <v>detsember</v>
          </cell>
          <cell r="R87" t="str">
            <v>talv</v>
          </cell>
          <cell r="S87" t="str">
            <v xml:space="preserve"> </v>
          </cell>
        </row>
        <row r="88">
          <cell r="A88">
            <v>38204220473</v>
          </cell>
          <cell r="B88" t="str">
            <v>Arnold</v>
          </cell>
          <cell r="C88" t="str">
            <v>Norak</v>
          </cell>
          <cell r="D88" t="str">
            <v>Kuressaare</v>
          </cell>
          <cell r="E88" t="str">
            <v>Kivila 16-71</v>
          </cell>
          <cell r="F88" t="str">
            <v>vallaline</v>
          </cell>
          <cell r="G88" t="str">
            <v>Tootmine</v>
          </cell>
          <cell r="H88" t="str">
            <v>tööline</v>
          </cell>
          <cell r="I88">
            <v>1070</v>
          </cell>
          <cell r="J88" t="str">
            <v>kergejõustik</v>
          </cell>
          <cell r="K88" t="str">
            <v>koer</v>
          </cell>
          <cell r="L88" t="str">
            <v>mees</v>
          </cell>
          <cell r="M88">
            <v>30063</v>
          </cell>
          <cell r="N88">
            <v>41</v>
          </cell>
          <cell r="O88">
            <v>45038</v>
          </cell>
          <cell r="P88" t="str">
            <v>Sõnn</v>
          </cell>
          <cell r="Q88" t="str">
            <v>aprill</v>
          </cell>
          <cell r="R88" t="str">
            <v>kevad</v>
          </cell>
          <cell r="S88" t="str">
            <v xml:space="preserve"> </v>
          </cell>
        </row>
        <row r="89">
          <cell r="A89">
            <v>37211200348</v>
          </cell>
          <cell r="B89" t="str">
            <v>Aarne</v>
          </cell>
          <cell r="C89" t="str">
            <v>Norak</v>
          </cell>
          <cell r="D89" t="str">
            <v>Tallinn</v>
          </cell>
          <cell r="E89" t="str">
            <v>Paasiku 4-101</v>
          </cell>
          <cell r="F89" t="str">
            <v>abielus</v>
          </cell>
          <cell r="G89" t="str">
            <v>Tootmine</v>
          </cell>
          <cell r="H89" t="str">
            <v>tööline</v>
          </cell>
          <cell r="I89">
            <v>930</v>
          </cell>
          <cell r="J89" t="str">
            <v>rahvatants</v>
          </cell>
          <cell r="K89" t="str">
            <v>kass</v>
          </cell>
          <cell r="L89" t="str">
            <v>mees</v>
          </cell>
          <cell r="M89">
            <v>26623</v>
          </cell>
          <cell r="N89">
            <v>50</v>
          </cell>
          <cell r="O89">
            <v>45250</v>
          </cell>
          <cell r="P89" t="str">
            <v>Skorpion</v>
          </cell>
          <cell r="Q89" t="str">
            <v>november</v>
          </cell>
          <cell r="R89" t="str">
            <v>sügis</v>
          </cell>
          <cell r="S89" t="str">
            <v xml:space="preserve"> </v>
          </cell>
        </row>
        <row r="90">
          <cell r="A90">
            <v>34910190405</v>
          </cell>
          <cell r="B90" t="str">
            <v>Hanno</v>
          </cell>
          <cell r="C90" t="str">
            <v>Pajusaar</v>
          </cell>
          <cell r="D90" t="str">
            <v>Kunda</v>
          </cell>
          <cell r="E90" t="str">
            <v>Linnamäe 25-204</v>
          </cell>
          <cell r="F90" t="str">
            <v>vabaabielus</v>
          </cell>
          <cell r="G90" t="str">
            <v>Tootmine</v>
          </cell>
          <cell r="H90" t="str">
            <v>tööline</v>
          </cell>
          <cell r="I90">
            <v>1140</v>
          </cell>
          <cell r="J90" t="str">
            <v>lumelauasõit</v>
          </cell>
          <cell r="K90" t="str">
            <v>kass</v>
          </cell>
          <cell r="L90" t="str">
            <v>mees</v>
          </cell>
          <cell r="M90">
            <v>18190</v>
          </cell>
          <cell r="N90">
            <v>73</v>
          </cell>
          <cell r="O90">
            <v>45218</v>
          </cell>
          <cell r="P90" t="str">
            <v>Kaalud</v>
          </cell>
          <cell r="Q90" t="str">
            <v>oktoober</v>
          </cell>
          <cell r="R90" t="str">
            <v>sügis</v>
          </cell>
          <cell r="S90" t="str">
            <v xml:space="preserve"> </v>
          </cell>
        </row>
        <row r="91">
          <cell r="A91">
            <v>44911280456</v>
          </cell>
          <cell r="B91" t="str">
            <v>Selma</v>
          </cell>
          <cell r="C91" t="str">
            <v>Parre</v>
          </cell>
          <cell r="D91" t="str">
            <v>Vändra</v>
          </cell>
          <cell r="E91" t="str">
            <v>Kalevipoja 11-110</v>
          </cell>
          <cell r="F91" t="str">
            <v>abielus</v>
          </cell>
          <cell r="G91" t="str">
            <v>Ladu</v>
          </cell>
          <cell r="H91" t="str">
            <v>tööline</v>
          </cell>
          <cell r="I91">
            <v>1070</v>
          </cell>
          <cell r="J91" t="str">
            <v>pillimäng</v>
          </cell>
          <cell r="K91" t="str">
            <v>koer</v>
          </cell>
          <cell r="L91" t="str">
            <v>naine</v>
          </cell>
          <cell r="M91">
            <v>18230</v>
          </cell>
          <cell r="N91">
            <v>73</v>
          </cell>
          <cell r="O91">
            <v>45258</v>
          </cell>
          <cell r="P91" t="str">
            <v>Ambur</v>
          </cell>
          <cell r="Q91" t="str">
            <v>november</v>
          </cell>
          <cell r="R91" t="str">
            <v>sügis</v>
          </cell>
          <cell r="S91" t="str">
            <v xml:space="preserve"> </v>
          </cell>
        </row>
        <row r="92">
          <cell r="A92">
            <v>37205220288</v>
          </cell>
          <cell r="B92" t="str">
            <v>Madis</v>
          </cell>
          <cell r="C92" t="str">
            <v>Paulus</v>
          </cell>
          <cell r="D92" t="str">
            <v>Viljandi</v>
          </cell>
          <cell r="E92" t="str">
            <v>Sõle 5-10</v>
          </cell>
          <cell r="F92" t="str">
            <v>vabaabielus</v>
          </cell>
          <cell r="G92" t="str">
            <v>Tootmine</v>
          </cell>
          <cell r="H92" t="str">
            <v>tööline</v>
          </cell>
          <cell r="I92">
            <v>1130</v>
          </cell>
          <cell r="J92" t="str">
            <v>raamatu lugemine</v>
          </cell>
          <cell r="K92" t="str">
            <v>papagoi</v>
          </cell>
          <cell r="L92" t="str">
            <v>mees</v>
          </cell>
          <cell r="M92">
            <v>26441</v>
          </cell>
          <cell r="N92">
            <v>51</v>
          </cell>
          <cell r="O92">
            <v>45068</v>
          </cell>
          <cell r="P92" t="str">
            <v>Kaksikud</v>
          </cell>
          <cell r="Q92" t="str">
            <v>mai</v>
          </cell>
          <cell r="R92" t="str">
            <v>kevad</v>
          </cell>
          <cell r="S92" t="str">
            <v xml:space="preserve"> </v>
          </cell>
        </row>
        <row r="93">
          <cell r="A93">
            <v>37106180544</v>
          </cell>
          <cell r="B93" t="str">
            <v>Meelis</v>
          </cell>
          <cell r="C93" t="str">
            <v>Petrov</v>
          </cell>
          <cell r="D93" t="str">
            <v>Sindi</v>
          </cell>
          <cell r="E93" t="str">
            <v>Raadiku 1 - 23</v>
          </cell>
          <cell r="F93" t="str">
            <v>vabaabielus</v>
          </cell>
          <cell r="G93" t="str">
            <v>Tootmine</v>
          </cell>
          <cell r="H93" t="str">
            <v>tööline</v>
          </cell>
          <cell r="I93">
            <v>860</v>
          </cell>
          <cell r="J93" t="str">
            <v>sulgpall</v>
          </cell>
          <cell r="K93" t="str">
            <v>koer</v>
          </cell>
          <cell r="L93" t="str">
            <v>mees</v>
          </cell>
          <cell r="M93">
            <v>26102</v>
          </cell>
          <cell r="N93">
            <v>52</v>
          </cell>
          <cell r="O93">
            <v>45095</v>
          </cell>
          <cell r="P93" t="str">
            <v>Kaksikud</v>
          </cell>
          <cell r="Q93" t="str">
            <v>juuni</v>
          </cell>
          <cell r="R93" t="str">
            <v>suvi</v>
          </cell>
          <cell r="S93" t="str">
            <v xml:space="preserve"> </v>
          </cell>
        </row>
        <row r="94">
          <cell r="A94">
            <v>44707080463</v>
          </cell>
          <cell r="B94" t="str">
            <v>Irma</v>
          </cell>
          <cell r="C94" t="str">
            <v>Piirsalu</v>
          </cell>
          <cell r="D94" t="str">
            <v>Keila</v>
          </cell>
          <cell r="E94" t="str">
            <v>Raadiku 1 - 23</v>
          </cell>
          <cell r="F94" t="str">
            <v>vabaabielus</v>
          </cell>
          <cell r="G94" t="str">
            <v>Tootmine</v>
          </cell>
          <cell r="H94" t="str">
            <v>tööline</v>
          </cell>
          <cell r="I94">
            <v>1050</v>
          </cell>
          <cell r="J94" t="str">
            <v>ratsutamine</v>
          </cell>
          <cell r="K94" t="str">
            <v>koer</v>
          </cell>
          <cell r="L94" t="str">
            <v>naine</v>
          </cell>
          <cell r="M94">
            <v>17356</v>
          </cell>
          <cell r="N94">
            <v>76</v>
          </cell>
          <cell r="O94">
            <v>45115</v>
          </cell>
          <cell r="P94" t="str">
            <v>Vähk</v>
          </cell>
          <cell r="Q94" t="str">
            <v>juuli</v>
          </cell>
          <cell r="R94" t="str">
            <v>suvi</v>
          </cell>
          <cell r="S94" t="str">
            <v xml:space="preserve"> </v>
          </cell>
        </row>
        <row r="95">
          <cell r="A95">
            <v>44701210234</v>
          </cell>
          <cell r="B95" t="str">
            <v>Malle</v>
          </cell>
          <cell r="C95" t="str">
            <v>Põldmaa</v>
          </cell>
          <cell r="D95" t="str">
            <v>Kallaste</v>
          </cell>
          <cell r="E95" t="str">
            <v>Paekaare 62-53</v>
          </cell>
          <cell r="F95" t="str">
            <v>lahutatud</v>
          </cell>
          <cell r="G95" t="str">
            <v>Tootmine</v>
          </cell>
          <cell r="H95" t="str">
            <v>tööline</v>
          </cell>
          <cell r="I95">
            <v>970</v>
          </cell>
          <cell r="J95" t="str">
            <v>rahvatants</v>
          </cell>
          <cell r="K95" t="str">
            <v>kass</v>
          </cell>
          <cell r="L95" t="str">
            <v>naine</v>
          </cell>
          <cell r="M95">
            <v>17188</v>
          </cell>
          <cell r="N95">
            <v>76</v>
          </cell>
          <cell r="O95">
            <v>44947</v>
          </cell>
          <cell r="P95" t="str">
            <v>Veevalaja</v>
          </cell>
          <cell r="Q95" t="str">
            <v>jaanuar</v>
          </cell>
          <cell r="R95" t="str">
            <v>talv</v>
          </cell>
          <cell r="S95" t="str">
            <v xml:space="preserve"> </v>
          </cell>
        </row>
        <row r="96">
          <cell r="A96">
            <v>35309010485</v>
          </cell>
          <cell r="B96" t="str">
            <v>Argo</v>
          </cell>
          <cell r="C96" t="str">
            <v>Salu</v>
          </cell>
          <cell r="D96" t="str">
            <v>Jõgeva</v>
          </cell>
          <cell r="E96" t="str">
            <v>Keskuse 14-44</v>
          </cell>
          <cell r="F96" t="str">
            <v>lesk</v>
          </cell>
          <cell r="G96" t="str">
            <v>Tootmine</v>
          </cell>
          <cell r="H96" t="str">
            <v>tööline</v>
          </cell>
          <cell r="I96">
            <v>1160</v>
          </cell>
          <cell r="J96" t="str">
            <v>kalapüük</v>
          </cell>
          <cell r="K96" t="str">
            <v>koer</v>
          </cell>
          <cell r="L96" t="str">
            <v>mees</v>
          </cell>
          <cell r="M96">
            <v>19603</v>
          </cell>
          <cell r="N96">
            <v>70</v>
          </cell>
          <cell r="O96">
            <v>45170</v>
          </cell>
          <cell r="P96" t="str">
            <v>Neitsi</v>
          </cell>
          <cell r="Q96" t="str">
            <v>september</v>
          </cell>
          <cell r="R96" t="str">
            <v>sügis</v>
          </cell>
          <cell r="S96" t="str">
            <v xml:space="preserve"> </v>
          </cell>
        </row>
        <row r="97">
          <cell r="A97">
            <v>36001050084</v>
          </cell>
          <cell r="B97" t="str">
            <v>Kustav</v>
          </cell>
          <cell r="C97" t="str">
            <v>Salu</v>
          </cell>
          <cell r="D97" t="str">
            <v>Jõhvi</v>
          </cell>
          <cell r="E97" t="str">
            <v>Vikerlase 17-87</v>
          </cell>
          <cell r="F97" t="str">
            <v>abielus</v>
          </cell>
          <cell r="G97" t="str">
            <v>Tootmine</v>
          </cell>
          <cell r="H97" t="str">
            <v>tööline</v>
          </cell>
          <cell r="I97">
            <v>1160</v>
          </cell>
          <cell r="J97" t="str">
            <v>lumelauasõit</v>
          </cell>
          <cell r="K97" t="str">
            <v>koer</v>
          </cell>
          <cell r="L97" t="str">
            <v>mees</v>
          </cell>
          <cell r="M97">
            <v>21920</v>
          </cell>
          <cell r="N97">
            <v>63</v>
          </cell>
          <cell r="O97">
            <v>44931</v>
          </cell>
          <cell r="P97" t="str">
            <v>Kaljukits</v>
          </cell>
          <cell r="Q97" t="str">
            <v>jaanuar</v>
          </cell>
          <cell r="R97" t="str">
            <v>talv</v>
          </cell>
          <cell r="S97" t="str">
            <v xml:space="preserve"> </v>
          </cell>
        </row>
        <row r="98">
          <cell r="A98">
            <v>36504170054</v>
          </cell>
          <cell r="B98" t="str">
            <v>Kaspar</v>
          </cell>
          <cell r="C98" t="str">
            <v>Veesimaa</v>
          </cell>
          <cell r="D98" t="str">
            <v>Tapa</v>
          </cell>
          <cell r="E98" t="str">
            <v>Vana-Kalamaja 20-16a</v>
          </cell>
          <cell r="F98" t="str">
            <v>abielus</v>
          </cell>
          <cell r="G98" t="str">
            <v>Tootmine</v>
          </cell>
          <cell r="H98" t="str">
            <v>tööline</v>
          </cell>
          <cell r="I98">
            <v>870</v>
          </cell>
          <cell r="J98" t="str">
            <v>rahvatants</v>
          </cell>
          <cell r="K98" t="str">
            <v>koer</v>
          </cell>
          <cell r="L98" t="str">
            <v>mees</v>
          </cell>
          <cell r="M98">
            <v>23849</v>
          </cell>
          <cell r="N98">
            <v>58</v>
          </cell>
          <cell r="O98">
            <v>45033</v>
          </cell>
          <cell r="P98" t="str">
            <v>Jäär</v>
          </cell>
          <cell r="Q98" t="str">
            <v>aprill</v>
          </cell>
          <cell r="R98" t="str">
            <v>kevad</v>
          </cell>
          <cell r="S98" t="str">
            <v xml:space="preserve"> </v>
          </cell>
        </row>
        <row r="99">
          <cell r="A99">
            <v>35412110930</v>
          </cell>
          <cell r="B99" t="str">
            <v>Arvi</v>
          </cell>
          <cell r="C99" t="str">
            <v>Väljas</v>
          </cell>
          <cell r="D99" t="str">
            <v>Tallinn</v>
          </cell>
          <cell r="E99" t="str">
            <v>Kibuvitsa 3-3</v>
          </cell>
          <cell r="F99" t="str">
            <v>lahutatud</v>
          </cell>
          <cell r="G99" t="str">
            <v>Tootmine</v>
          </cell>
          <cell r="H99" t="str">
            <v>tööline</v>
          </cell>
          <cell r="I99">
            <v>870</v>
          </cell>
          <cell r="J99" t="str">
            <v>võrkpall</v>
          </cell>
          <cell r="K99" t="str">
            <v>kass</v>
          </cell>
          <cell r="L99" t="str">
            <v>mees</v>
          </cell>
          <cell r="M99">
            <v>20069</v>
          </cell>
          <cell r="N99">
            <v>68</v>
          </cell>
          <cell r="O99">
            <v>45271</v>
          </cell>
          <cell r="P99" t="str">
            <v>Ambur</v>
          </cell>
          <cell r="Q99" t="str">
            <v>detsember</v>
          </cell>
          <cell r="R99" t="str">
            <v>talv</v>
          </cell>
          <cell r="S99" t="str">
            <v xml:space="preserve"> </v>
          </cell>
        </row>
        <row r="100">
          <cell r="A100">
            <v>36604060863</v>
          </cell>
          <cell r="B100" t="str">
            <v>Aadu</v>
          </cell>
          <cell r="C100" t="str">
            <v>Pulk</v>
          </cell>
          <cell r="D100" t="str">
            <v>Kohtla-Järve</v>
          </cell>
          <cell r="E100" t="str">
            <v>Raudla 30A-20</v>
          </cell>
          <cell r="F100" t="str">
            <v>lesk</v>
          </cell>
          <cell r="G100" t="str">
            <v>Transport</v>
          </cell>
          <cell r="H100" t="str">
            <v>valvur</v>
          </cell>
          <cell r="I100">
            <v>670</v>
          </cell>
          <cell r="J100" t="str">
            <v>kalapüük</v>
          </cell>
          <cell r="K100" t="str">
            <v>hamster</v>
          </cell>
          <cell r="L100" t="str">
            <v>mees</v>
          </cell>
          <cell r="M100">
            <v>24203</v>
          </cell>
          <cell r="N100">
            <v>57</v>
          </cell>
          <cell r="O100">
            <v>45022</v>
          </cell>
          <cell r="P100" t="str">
            <v>Jäär</v>
          </cell>
          <cell r="Q100" t="str">
            <v>aprill</v>
          </cell>
          <cell r="R100" t="str">
            <v>kevad</v>
          </cell>
          <cell r="S100" t="str">
            <v xml:space="preserve"> </v>
          </cell>
        </row>
      </sheetData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x" refreshedDate="45192.673693750003" createdVersion="5" refreshedVersion="5" minRefreshableVersion="3" recordCount="97" xr:uid="{00000000-000A-0000-FFFF-FFFF07000000}">
  <cacheSource type="worksheet">
    <worksheetSource ref="A1:C97" sheet="risttabel"/>
  </cacheSource>
  <cacheFields count="3">
    <cacheField name="Linn" numFmtId="0">
      <sharedItems count="31">
        <s v="Jõgeva"/>
        <s v="Paide"/>
        <s v="Rakvere"/>
        <s v="Saue"/>
        <s v="Paldiski"/>
        <s v="Keila"/>
        <s v="Tamsalu"/>
        <s v="Kunda"/>
        <s v="Tõrva"/>
        <s v="Kallaste"/>
        <s v="Tallinn"/>
        <s v="Kadrina"/>
        <s v="Kohtla-Järve"/>
        <s v="Viljandi"/>
        <s v="Kiili"/>
        <s v="Võru"/>
        <s v="Pärnu"/>
        <s v="Kuressaare"/>
        <s v="Loksa"/>
        <s v="Tartu"/>
        <s v="Valga"/>
        <s v="Vändra"/>
        <s v="Haapsalu"/>
        <s v="Tapa"/>
        <s v="Jõhvi"/>
        <s v="Saku"/>
        <s v="Põlva"/>
        <s v="Türi"/>
        <s v="Rapla"/>
        <s v="Narva"/>
        <s v="Sindi"/>
      </sharedItems>
    </cacheField>
    <cacheField name="Osakond" numFmtId="0">
      <sharedItems count="7">
        <s v="Transport"/>
        <s v="Müük"/>
        <s v="Ladu"/>
        <s v="Majandus"/>
        <s v="Tootmine"/>
        <s v="Finants"/>
        <s v="Ost"/>
      </sharedItems>
    </cacheField>
    <cacheField name="Hobi" numFmtId="3">
      <sharedItems count="16">
        <s v="programmeerimine"/>
        <s v="raamatu lugemine"/>
        <s v="kalapüük"/>
        <s v="karate"/>
        <s v="käsitöö"/>
        <s v="ratsutamine"/>
        <s v="pillimäng"/>
        <s v="võrkpall"/>
        <s v="kergejõustik"/>
        <s v="lumelauasõit"/>
        <s v="golfimäng"/>
        <s v="sulgpall"/>
        <s v="rahvatants"/>
        <s v="jalgrattasport"/>
        <s v="jalgpall"/>
        <s v="korvpal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7">
  <r>
    <x v="0"/>
    <x v="0"/>
    <x v="0"/>
  </r>
  <r>
    <x v="1"/>
    <x v="0"/>
    <x v="1"/>
  </r>
  <r>
    <x v="2"/>
    <x v="0"/>
    <x v="2"/>
  </r>
  <r>
    <x v="3"/>
    <x v="0"/>
    <x v="3"/>
  </r>
  <r>
    <x v="4"/>
    <x v="0"/>
    <x v="3"/>
  </r>
  <r>
    <x v="5"/>
    <x v="0"/>
    <x v="4"/>
  </r>
  <r>
    <x v="6"/>
    <x v="0"/>
    <x v="0"/>
  </r>
  <r>
    <x v="7"/>
    <x v="0"/>
    <x v="5"/>
  </r>
  <r>
    <x v="4"/>
    <x v="0"/>
    <x v="1"/>
  </r>
  <r>
    <x v="8"/>
    <x v="0"/>
    <x v="6"/>
  </r>
  <r>
    <x v="9"/>
    <x v="0"/>
    <x v="3"/>
  </r>
  <r>
    <x v="3"/>
    <x v="1"/>
    <x v="6"/>
  </r>
  <r>
    <x v="10"/>
    <x v="1"/>
    <x v="7"/>
  </r>
  <r>
    <x v="11"/>
    <x v="1"/>
    <x v="0"/>
  </r>
  <r>
    <x v="10"/>
    <x v="1"/>
    <x v="8"/>
  </r>
  <r>
    <x v="2"/>
    <x v="0"/>
    <x v="2"/>
  </r>
  <r>
    <x v="12"/>
    <x v="0"/>
    <x v="9"/>
  </r>
  <r>
    <x v="13"/>
    <x v="0"/>
    <x v="0"/>
  </r>
  <r>
    <x v="2"/>
    <x v="2"/>
    <x v="2"/>
  </r>
  <r>
    <x v="14"/>
    <x v="3"/>
    <x v="10"/>
  </r>
  <r>
    <x v="15"/>
    <x v="4"/>
    <x v="10"/>
  </r>
  <r>
    <x v="10"/>
    <x v="5"/>
    <x v="10"/>
  </r>
  <r>
    <x v="16"/>
    <x v="2"/>
    <x v="2"/>
  </r>
  <r>
    <x v="16"/>
    <x v="6"/>
    <x v="6"/>
  </r>
  <r>
    <x v="17"/>
    <x v="1"/>
    <x v="11"/>
  </r>
  <r>
    <x v="16"/>
    <x v="5"/>
    <x v="6"/>
  </r>
  <r>
    <x v="18"/>
    <x v="2"/>
    <x v="12"/>
  </r>
  <r>
    <x v="4"/>
    <x v="2"/>
    <x v="5"/>
  </r>
  <r>
    <x v="19"/>
    <x v="3"/>
    <x v="4"/>
  </r>
  <r>
    <x v="7"/>
    <x v="3"/>
    <x v="4"/>
  </r>
  <r>
    <x v="18"/>
    <x v="3"/>
    <x v="6"/>
  </r>
  <r>
    <x v="20"/>
    <x v="4"/>
    <x v="8"/>
  </r>
  <r>
    <x v="17"/>
    <x v="4"/>
    <x v="4"/>
  </r>
  <r>
    <x v="20"/>
    <x v="4"/>
    <x v="9"/>
  </r>
  <r>
    <x v="21"/>
    <x v="4"/>
    <x v="12"/>
  </r>
  <r>
    <x v="6"/>
    <x v="4"/>
    <x v="9"/>
  </r>
  <r>
    <x v="22"/>
    <x v="4"/>
    <x v="13"/>
  </r>
  <r>
    <x v="6"/>
    <x v="4"/>
    <x v="0"/>
  </r>
  <r>
    <x v="23"/>
    <x v="4"/>
    <x v="14"/>
  </r>
  <r>
    <x v="10"/>
    <x v="1"/>
    <x v="15"/>
  </r>
  <r>
    <x v="18"/>
    <x v="1"/>
    <x v="1"/>
  </r>
  <r>
    <x v="14"/>
    <x v="5"/>
    <x v="0"/>
  </r>
  <r>
    <x v="1"/>
    <x v="5"/>
    <x v="13"/>
  </r>
  <r>
    <x v="20"/>
    <x v="5"/>
    <x v="3"/>
  </r>
  <r>
    <x v="24"/>
    <x v="5"/>
    <x v="9"/>
  </r>
  <r>
    <x v="14"/>
    <x v="5"/>
    <x v="1"/>
  </r>
  <r>
    <x v="19"/>
    <x v="5"/>
    <x v="13"/>
  </r>
  <r>
    <x v="16"/>
    <x v="1"/>
    <x v="1"/>
  </r>
  <r>
    <x v="10"/>
    <x v="3"/>
    <x v="4"/>
  </r>
  <r>
    <x v="25"/>
    <x v="6"/>
    <x v="13"/>
  </r>
  <r>
    <x v="10"/>
    <x v="6"/>
    <x v="2"/>
  </r>
  <r>
    <x v="13"/>
    <x v="1"/>
    <x v="1"/>
  </r>
  <r>
    <x v="26"/>
    <x v="1"/>
    <x v="11"/>
  </r>
  <r>
    <x v="18"/>
    <x v="1"/>
    <x v="9"/>
  </r>
  <r>
    <x v="25"/>
    <x v="6"/>
    <x v="4"/>
  </r>
  <r>
    <x v="10"/>
    <x v="3"/>
    <x v="8"/>
  </r>
  <r>
    <x v="22"/>
    <x v="3"/>
    <x v="12"/>
  </r>
  <r>
    <x v="19"/>
    <x v="1"/>
    <x v="7"/>
  </r>
  <r>
    <x v="9"/>
    <x v="1"/>
    <x v="4"/>
  </r>
  <r>
    <x v="10"/>
    <x v="6"/>
    <x v="6"/>
  </r>
  <r>
    <x v="24"/>
    <x v="4"/>
    <x v="5"/>
  </r>
  <r>
    <x v="27"/>
    <x v="4"/>
    <x v="5"/>
  </r>
  <r>
    <x v="23"/>
    <x v="4"/>
    <x v="4"/>
  </r>
  <r>
    <x v="11"/>
    <x v="4"/>
    <x v="5"/>
  </r>
  <r>
    <x v="10"/>
    <x v="4"/>
    <x v="14"/>
  </r>
  <r>
    <x v="19"/>
    <x v="4"/>
    <x v="3"/>
  </r>
  <r>
    <x v="28"/>
    <x v="2"/>
    <x v="9"/>
  </r>
  <r>
    <x v="13"/>
    <x v="4"/>
    <x v="4"/>
  </r>
  <r>
    <x v="29"/>
    <x v="4"/>
    <x v="14"/>
  </r>
  <r>
    <x v="22"/>
    <x v="4"/>
    <x v="9"/>
  </r>
  <r>
    <x v="19"/>
    <x v="4"/>
    <x v="13"/>
  </r>
  <r>
    <x v="0"/>
    <x v="2"/>
    <x v="7"/>
  </r>
  <r>
    <x v="10"/>
    <x v="4"/>
    <x v="4"/>
  </r>
  <r>
    <x v="25"/>
    <x v="4"/>
    <x v="2"/>
  </r>
  <r>
    <x v="11"/>
    <x v="2"/>
    <x v="13"/>
  </r>
  <r>
    <x v="3"/>
    <x v="4"/>
    <x v="1"/>
  </r>
  <r>
    <x v="27"/>
    <x v="4"/>
    <x v="11"/>
  </r>
  <r>
    <x v="25"/>
    <x v="4"/>
    <x v="1"/>
  </r>
  <r>
    <x v="30"/>
    <x v="4"/>
    <x v="12"/>
  </r>
  <r>
    <x v="21"/>
    <x v="4"/>
    <x v="9"/>
  </r>
  <r>
    <x v="12"/>
    <x v="2"/>
    <x v="13"/>
  </r>
  <r>
    <x v="28"/>
    <x v="2"/>
    <x v="12"/>
  </r>
  <r>
    <x v="7"/>
    <x v="4"/>
    <x v="8"/>
  </r>
  <r>
    <x v="22"/>
    <x v="4"/>
    <x v="12"/>
  </r>
  <r>
    <x v="17"/>
    <x v="4"/>
    <x v="8"/>
  </r>
  <r>
    <x v="10"/>
    <x v="4"/>
    <x v="12"/>
  </r>
  <r>
    <x v="7"/>
    <x v="4"/>
    <x v="9"/>
  </r>
  <r>
    <x v="21"/>
    <x v="2"/>
    <x v="6"/>
  </r>
  <r>
    <x v="13"/>
    <x v="4"/>
    <x v="1"/>
  </r>
  <r>
    <x v="30"/>
    <x v="4"/>
    <x v="11"/>
  </r>
  <r>
    <x v="5"/>
    <x v="4"/>
    <x v="5"/>
  </r>
  <r>
    <x v="9"/>
    <x v="4"/>
    <x v="12"/>
  </r>
  <r>
    <x v="0"/>
    <x v="4"/>
    <x v="2"/>
  </r>
  <r>
    <x v="24"/>
    <x v="4"/>
    <x v="9"/>
  </r>
  <r>
    <x v="23"/>
    <x v="4"/>
    <x v="12"/>
  </r>
  <r>
    <x v="10"/>
    <x v="4"/>
    <x v="7"/>
  </r>
  <r>
    <x v="12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PivotTable-liigendtabel5" cacheId="0" applyNumberFormats="0" applyBorderFormats="0" applyFontFormats="0" applyPatternFormats="0" applyAlignmentFormats="0" applyWidthHeightFormats="1" dataCaption="Väärtused" updatedVersion="5" minRefreshableVersion="3" useAutoFormatting="1" itemPrintTitles="1" createdVersion="5" indent="0" outline="1" outlineData="1" multipleFieldFilters="0" chartFormat="1">
  <location ref="X13:AO90" firstHeaderRow="1" firstDataRow="2" firstDataCol="1"/>
  <pivotFields count="3">
    <pivotField axis="axisRow" showAll="0">
      <items count="32">
        <item x="22"/>
        <item x="0"/>
        <item x="24"/>
        <item x="11"/>
        <item x="9"/>
        <item x="5"/>
        <item x="14"/>
        <item x="12"/>
        <item x="7"/>
        <item x="17"/>
        <item x="18"/>
        <item x="29"/>
        <item x="1"/>
        <item x="4"/>
        <item x="26"/>
        <item x="16"/>
        <item x="2"/>
        <item x="28"/>
        <item x="25"/>
        <item x="3"/>
        <item x="30"/>
        <item x="10"/>
        <item x="6"/>
        <item x="23"/>
        <item x="19"/>
        <item x="8"/>
        <item x="27"/>
        <item x="20"/>
        <item x="13"/>
        <item x="15"/>
        <item x="21"/>
        <item t="default"/>
      </items>
    </pivotField>
    <pivotField axis="axisRow" showAll="0">
      <items count="8">
        <item x="5"/>
        <item x="2"/>
        <item x="3"/>
        <item x="1"/>
        <item x="6"/>
        <item x="4"/>
        <item x="0"/>
        <item t="default"/>
      </items>
    </pivotField>
    <pivotField axis="axisCol" dataField="1" showAll="0">
      <items count="17">
        <item x="10"/>
        <item x="14"/>
        <item x="13"/>
        <item x="2"/>
        <item x="3"/>
        <item x="8"/>
        <item x="15"/>
        <item x="4"/>
        <item x="9"/>
        <item x="6"/>
        <item x="0"/>
        <item x="1"/>
        <item x="12"/>
        <item x="5"/>
        <item x="11"/>
        <item x="7"/>
        <item t="default"/>
      </items>
    </pivotField>
  </pivotFields>
  <rowFields count="2">
    <field x="1"/>
    <field x="0"/>
  </rowFields>
  <rowItems count="76">
    <i>
      <x/>
    </i>
    <i r="1">
      <x v="2"/>
    </i>
    <i r="1">
      <x v="6"/>
    </i>
    <i r="1">
      <x v="12"/>
    </i>
    <i r="1">
      <x v="15"/>
    </i>
    <i r="1">
      <x v="21"/>
    </i>
    <i r="1">
      <x v="24"/>
    </i>
    <i r="1">
      <x v="27"/>
    </i>
    <i>
      <x v="1"/>
    </i>
    <i r="1">
      <x v="1"/>
    </i>
    <i r="1">
      <x v="3"/>
    </i>
    <i r="1">
      <x v="7"/>
    </i>
    <i r="1">
      <x v="10"/>
    </i>
    <i r="1">
      <x v="13"/>
    </i>
    <i r="1">
      <x v="15"/>
    </i>
    <i r="1">
      <x v="16"/>
    </i>
    <i r="1">
      <x v="17"/>
    </i>
    <i r="1">
      <x v="30"/>
    </i>
    <i>
      <x v="2"/>
    </i>
    <i r="1">
      <x/>
    </i>
    <i r="1">
      <x v="6"/>
    </i>
    <i r="1">
      <x v="8"/>
    </i>
    <i r="1">
      <x v="10"/>
    </i>
    <i r="1">
      <x v="21"/>
    </i>
    <i r="1">
      <x v="24"/>
    </i>
    <i>
      <x v="3"/>
    </i>
    <i r="1">
      <x v="3"/>
    </i>
    <i r="1">
      <x v="4"/>
    </i>
    <i r="1">
      <x v="9"/>
    </i>
    <i r="1">
      <x v="10"/>
    </i>
    <i r="1">
      <x v="14"/>
    </i>
    <i r="1">
      <x v="15"/>
    </i>
    <i r="1">
      <x v="19"/>
    </i>
    <i r="1">
      <x v="21"/>
    </i>
    <i r="1">
      <x v="24"/>
    </i>
    <i r="1">
      <x v="28"/>
    </i>
    <i>
      <x v="4"/>
    </i>
    <i r="1">
      <x v="15"/>
    </i>
    <i r="1">
      <x v="18"/>
    </i>
    <i r="1">
      <x v="2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8"/>
    </i>
    <i r="1">
      <x v="9"/>
    </i>
    <i r="1">
      <x v="11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>
      <x v="6"/>
    </i>
    <i r="1">
      <x v="1"/>
    </i>
    <i r="1">
      <x v="4"/>
    </i>
    <i r="1">
      <x v="5"/>
    </i>
    <i r="1">
      <x v="7"/>
    </i>
    <i r="1">
      <x v="8"/>
    </i>
    <i r="1">
      <x v="12"/>
    </i>
    <i r="1">
      <x v="13"/>
    </i>
    <i r="1">
      <x v="16"/>
    </i>
    <i r="1">
      <x v="19"/>
    </i>
    <i r="1">
      <x v="22"/>
    </i>
    <i r="1">
      <x v="25"/>
    </i>
    <i r="1">
      <x v="28"/>
    </i>
    <i t="grand">
      <x/>
    </i>
  </rowItems>
  <colFields count="1">
    <field x="2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Loendus kogusummast Hobi" fld="2" subtotal="count" baseField="0" baseItem="0"/>
  </dataFields>
  <formats count="6">
    <format dxfId="7">
      <pivotArea type="all" dataOnly="0" outline="0" fieldPosition="0"/>
    </format>
    <format dxfId="6">
      <pivotArea outline="0" collapsedLevelsAreSubtotals="1" fieldPosition="0"/>
    </format>
    <format dxfId="5">
      <pivotArea dataOnly="0" labelOnly="1" fieldPosition="0">
        <references count="1">
          <reference field="1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2" count="0"/>
        </references>
      </pivotArea>
    </format>
    <format dxfId="2">
      <pivotArea dataOnly="0" labelOnly="1" grandCol="1" outline="0" fieldPosition="0"/>
    </format>
  </format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-liigendtabel4" cacheId="0" applyNumberFormats="0" applyBorderFormats="0" applyFontFormats="0" applyPatternFormats="0" applyAlignmentFormats="0" applyWidthHeightFormats="1" dataCaption="Väärtused" updatedVersion="7" minRefreshableVersion="3" useAutoFormatting="1" itemPrintTitles="1" createdVersion="5" indent="0" outline="1" outlineData="1" multipleFieldFilters="0" chartFormat="1">
  <location ref="X2:AO11" firstHeaderRow="1" firstDataRow="2" firstDataCol="1"/>
  <pivotFields count="3">
    <pivotField showAll="0"/>
    <pivotField axis="axisRow" showAll="0">
      <items count="8">
        <item x="5"/>
        <item x="2"/>
        <item x="3"/>
        <item x="1"/>
        <item x="6"/>
        <item x="4"/>
        <item x="0"/>
        <item t="default"/>
      </items>
    </pivotField>
    <pivotField axis="axisCol" dataField="1" showAll="0">
      <items count="17">
        <item x="10"/>
        <item x="14"/>
        <item x="13"/>
        <item x="2"/>
        <item x="3"/>
        <item x="8"/>
        <item x="15"/>
        <item x="4"/>
        <item x="9"/>
        <item x="6"/>
        <item x="0"/>
        <item x="1"/>
        <item x="12"/>
        <item x="5"/>
        <item x="11"/>
        <item x="7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Loendus kogusummast Hobi" fld="2" subtotal="count" baseField="0" baseItem="0"/>
  </dataFields>
  <formats count="1">
    <format dxfId="8">
      <pivotArea type="all" dataOnly="0" outline="0" fieldPosition="0"/>
    </format>
  </format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-liigendtabel2" cacheId="0" applyNumberFormats="0" applyBorderFormats="0" applyFontFormats="0" applyPatternFormats="0" applyAlignmentFormats="0" applyWidthHeightFormats="1" dataCaption="Väärtused" updatedVersion="5" minRefreshableVersion="3" useAutoFormatting="1" itemPrintTitles="1" createdVersion="5" indent="0" outline="1" outlineData="1" multipleFieldFilters="0" chartFormat="1">
  <location ref="E3:V36" firstHeaderRow="1" firstDataRow="2" firstDataCol="1"/>
  <pivotFields count="3">
    <pivotField axis="axisRow" showAll="0">
      <items count="32">
        <item x="22"/>
        <item x="0"/>
        <item x="24"/>
        <item x="11"/>
        <item x="9"/>
        <item x="5"/>
        <item x="14"/>
        <item x="12"/>
        <item x="7"/>
        <item x="17"/>
        <item x="18"/>
        <item x="29"/>
        <item x="1"/>
        <item x="4"/>
        <item x="26"/>
        <item x="16"/>
        <item x="2"/>
        <item x="28"/>
        <item x="25"/>
        <item x="3"/>
        <item x="30"/>
        <item x="10"/>
        <item x="6"/>
        <item x="23"/>
        <item x="19"/>
        <item x="8"/>
        <item x="27"/>
        <item x="20"/>
        <item x="13"/>
        <item x="15"/>
        <item x="21"/>
        <item t="default"/>
      </items>
    </pivotField>
    <pivotField showAll="0">
      <items count="8">
        <item x="5"/>
        <item x="2"/>
        <item x="3"/>
        <item x="1"/>
        <item x="6"/>
        <item x="4"/>
        <item x="0"/>
        <item t="default"/>
      </items>
    </pivotField>
    <pivotField axis="axisCol" dataField="1" showAll="0">
      <items count="17">
        <item x="10"/>
        <item x="14"/>
        <item x="13"/>
        <item x="2"/>
        <item x="3"/>
        <item x="8"/>
        <item x="15"/>
        <item x="4"/>
        <item x="9"/>
        <item x="6"/>
        <item x="0"/>
        <item x="1"/>
        <item x="12"/>
        <item x="5"/>
        <item x="11"/>
        <item x="7"/>
        <item t="default"/>
      </items>
    </pivotField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2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Loendus kogusummast Hobi" fld="2" subtotal="count" baseField="0" baseItem="0"/>
  </dataFields>
  <formats count="1">
    <format dxfId="9">
      <pivotArea type="all" dataOnly="0" outline="0" fieldPosition="0"/>
    </format>
  </format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G9"/>
  <sheetViews>
    <sheetView showGridLines="0" workbookViewId="0">
      <selection activeCell="I37" sqref="I37"/>
    </sheetView>
  </sheetViews>
  <sheetFormatPr defaultRowHeight="14.4"/>
  <cols>
    <col min="1" max="1" width="4.88671875" customWidth="1"/>
    <col min="7" max="7" width="11.44140625" customWidth="1"/>
  </cols>
  <sheetData>
    <row r="6" spans="7:7">
      <c r="G6" s="2"/>
    </row>
    <row r="7" spans="7:7">
      <c r="G7" s="1"/>
    </row>
    <row r="8" spans="7:7">
      <c r="G8" s="2"/>
    </row>
    <row r="9" spans="7:7">
      <c r="G9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"/>
  <sheetViews>
    <sheetView workbookViewId="0">
      <selection activeCell="B2" sqref="B2"/>
    </sheetView>
  </sheetViews>
  <sheetFormatPr defaultRowHeight="14.4"/>
  <sheetData>
    <row r="1" spans="1:3">
      <c r="A1" t="s">
        <v>420</v>
      </c>
      <c r="B1" t="s">
        <v>417</v>
      </c>
      <c r="C1" t="s">
        <v>487</v>
      </c>
    </row>
    <row r="2" spans="1:3">
      <c r="A2" s="37" t="s">
        <v>120</v>
      </c>
      <c r="B2" s="35" t="s">
        <v>92</v>
      </c>
      <c r="C2" s="34" t="s">
        <v>301</v>
      </c>
    </row>
    <row r="3" spans="1:3">
      <c r="A3" s="37" t="s">
        <v>298</v>
      </c>
      <c r="B3" s="35" t="s">
        <v>92</v>
      </c>
      <c r="C3" s="34" t="s">
        <v>137</v>
      </c>
    </row>
    <row r="4" spans="1:3">
      <c r="A4" s="37" t="s">
        <v>372</v>
      </c>
      <c r="B4" s="35" t="s">
        <v>92</v>
      </c>
      <c r="C4" s="34" t="s">
        <v>90</v>
      </c>
    </row>
    <row r="5" spans="1:3">
      <c r="A5" s="37" t="s">
        <v>188</v>
      </c>
      <c r="B5" s="35" t="s">
        <v>92</v>
      </c>
      <c r="C5" s="34" t="s">
        <v>220</v>
      </c>
    </row>
    <row r="6" spans="1:3">
      <c r="A6" s="37" t="s">
        <v>345</v>
      </c>
      <c r="B6" s="35" t="s">
        <v>92</v>
      </c>
      <c r="C6" s="34" t="s">
        <v>220</v>
      </c>
    </row>
    <row r="7" spans="1:3">
      <c r="A7" s="37" t="s">
        <v>129</v>
      </c>
      <c r="B7" s="35" t="s">
        <v>92</v>
      </c>
      <c r="C7" s="34" t="s">
        <v>198</v>
      </c>
    </row>
    <row r="8" spans="1:3">
      <c r="A8" s="37" t="s">
        <v>318</v>
      </c>
      <c r="B8" s="35" t="s">
        <v>92</v>
      </c>
      <c r="C8" s="34" t="s">
        <v>301</v>
      </c>
    </row>
    <row r="9" spans="1:3">
      <c r="A9" s="37" t="s">
        <v>149</v>
      </c>
      <c r="B9" s="35" t="s">
        <v>92</v>
      </c>
      <c r="C9" s="34" t="s">
        <v>126</v>
      </c>
    </row>
    <row r="10" spans="1:3">
      <c r="A10" s="37" t="s">
        <v>345</v>
      </c>
      <c r="B10" s="35" t="s">
        <v>92</v>
      </c>
      <c r="C10" s="34" t="s">
        <v>137</v>
      </c>
    </row>
    <row r="11" spans="1:3">
      <c r="A11" s="37" t="s">
        <v>307</v>
      </c>
      <c r="B11" s="35" t="s">
        <v>92</v>
      </c>
      <c r="C11" s="41" t="s">
        <v>142</v>
      </c>
    </row>
    <row r="12" spans="1:3">
      <c r="A12" s="37" t="s">
        <v>123</v>
      </c>
      <c r="B12" s="35" t="s">
        <v>92</v>
      </c>
      <c r="C12" s="34" t="s">
        <v>220</v>
      </c>
    </row>
    <row r="13" spans="1:3">
      <c r="A13" s="37" t="s">
        <v>188</v>
      </c>
      <c r="B13" s="35" t="s">
        <v>244</v>
      </c>
      <c r="C13" s="34" t="s">
        <v>142</v>
      </c>
    </row>
    <row r="14" spans="1:3">
      <c r="A14" s="37" t="s">
        <v>104</v>
      </c>
      <c r="B14" s="35" t="s">
        <v>244</v>
      </c>
      <c r="C14" s="34" t="s">
        <v>99</v>
      </c>
    </row>
    <row r="15" spans="1:3">
      <c r="A15" s="37" t="s">
        <v>192</v>
      </c>
      <c r="B15" s="35" t="s">
        <v>244</v>
      </c>
      <c r="C15" s="34" t="s">
        <v>301</v>
      </c>
    </row>
    <row r="16" spans="1:3">
      <c r="A16" s="37" t="s">
        <v>104</v>
      </c>
      <c r="B16" s="35" t="s">
        <v>244</v>
      </c>
      <c r="C16" s="34" t="s">
        <v>155</v>
      </c>
    </row>
    <row r="17" spans="1:3">
      <c r="A17" s="37" t="s">
        <v>372</v>
      </c>
      <c r="B17" s="35" t="s">
        <v>92</v>
      </c>
      <c r="C17" s="40" t="s">
        <v>90</v>
      </c>
    </row>
    <row r="18" spans="1:3">
      <c r="A18" s="37" t="s">
        <v>95</v>
      </c>
      <c r="B18" s="35" t="s">
        <v>92</v>
      </c>
      <c r="C18" s="34" t="s">
        <v>114</v>
      </c>
    </row>
    <row r="19" spans="1:3">
      <c r="A19" s="37" t="s">
        <v>139</v>
      </c>
      <c r="B19" s="35" t="s">
        <v>92</v>
      </c>
      <c r="C19" s="34" t="s">
        <v>301</v>
      </c>
    </row>
    <row r="20" spans="1:3">
      <c r="A20" s="37" t="s">
        <v>372</v>
      </c>
      <c r="B20" s="35" t="s">
        <v>143</v>
      </c>
      <c r="C20" s="34" t="s">
        <v>90</v>
      </c>
    </row>
    <row r="21" spans="1:3">
      <c r="A21" s="37" t="s">
        <v>286</v>
      </c>
      <c r="B21" s="35" t="s">
        <v>249</v>
      </c>
      <c r="C21" s="34" t="s">
        <v>361</v>
      </c>
    </row>
    <row r="22" spans="1:3">
      <c r="A22" s="37" t="s">
        <v>365</v>
      </c>
      <c r="B22" s="35" t="s">
        <v>101</v>
      </c>
      <c r="C22" s="34" t="s">
        <v>361</v>
      </c>
    </row>
    <row r="23" spans="1:3">
      <c r="A23" s="37" t="s">
        <v>104</v>
      </c>
      <c r="B23" s="39" t="s">
        <v>281</v>
      </c>
      <c r="C23" s="34" t="s">
        <v>361</v>
      </c>
    </row>
    <row r="24" spans="1:3">
      <c r="A24" s="37" t="s">
        <v>277</v>
      </c>
      <c r="B24" s="35" t="s">
        <v>143</v>
      </c>
      <c r="C24" s="34" t="s">
        <v>90</v>
      </c>
    </row>
    <row r="25" spans="1:3">
      <c r="A25" s="37" t="s">
        <v>277</v>
      </c>
      <c r="B25" s="35" t="s">
        <v>239</v>
      </c>
      <c r="C25" s="34" t="s">
        <v>142</v>
      </c>
    </row>
    <row r="26" spans="1:3">
      <c r="A26" s="37" t="s">
        <v>158</v>
      </c>
      <c r="B26" s="35" t="s">
        <v>244</v>
      </c>
      <c r="C26" s="34" t="s">
        <v>132</v>
      </c>
    </row>
    <row r="27" spans="1:3">
      <c r="A27" s="37" t="s">
        <v>277</v>
      </c>
      <c r="B27" s="35" t="s">
        <v>281</v>
      </c>
      <c r="C27" s="34" t="s">
        <v>142</v>
      </c>
    </row>
    <row r="28" spans="1:3">
      <c r="A28" s="37" t="s">
        <v>260</v>
      </c>
      <c r="B28" s="35" t="s">
        <v>143</v>
      </c>
      <c r="C28" s="34" t="s">
        <v>108</v>
      </c>
    </row>
    <row r="29" spans="1:3">
      <c r="A29" s="37" t="s">
        <v>345</v>
      </c>
      <c r="B29" s="35" t="s">
        <v>143</v>
      </c>
      <c r="C29" s="34" t="s">
        <v>126</v>
      </c>
    </row>
    <row r="30" spans="1:3">
      <c r="A30" s="37" t="s">
        <v>205</v>
      </c>
      <c r="B30" s="35" t="s">
        <v>249</v>
      </c>
      <c r="C30" s="34" t="s">
        <v>198</v>
      </c>
    </row>
    <row r="31" spans="1:3">
      <c r="A31" s="37" t="s">
        <v>149</v>
      </c>
      <c r="B31" s="35" t="s">
        <v>249</v>
      </c>
      <c r="C31" s="34" t="s">
        <v>198</v>
      </c>
    </row>
    <row r="32" spans="1:3">
      <c r="A32" s="37" t="s">
        <v>260</v>
      </c>
      <c r="B32" s="35" t="s">
        <v>249</v>
      </c>
      <c r="C32" s="34" t="s">
        <v>142</v>
      </c>
    </row>
    <row r="33" spans="1:3">
      <c r="A33" s="37" t="s">
        <v>294</v>
      </c>
      <c r="B33" s="35" t="s">
        <v>101</v>
      </c>
      <c r="C33" s="34" t="s">
        <v>155</v>
      </c>
    </row>
    <row r="34" spans="1:3">
      <c r="A34" s="37" t="s">
        <v>158</v>
      </c>
      <c r="B34" s="35" t="s">
        <v>101</v>
      </c>
      <c r="C34" s="34" t="s">
        <v>198</v>
      </c>
    </row>
    <row r="35" spans="1:3">
      <c r="A35" s="37" t="s">
        <v>294</v>
      </c>
      <c r="B35" s="35" t="s">
        <v>101</v>
      </c>
      <c r="C35" s="34" t="s">
        <v>114</v>
      </c>
    </row>
    <row r="36" spans="1:3">
      <c r="A36" s="37" t="s">
        <v>145</v>
      </c>
      <c r="B36" s="35" t="s">
        <v>101</v>
      </c>
      <c r="C36" s="34" t="s">
        <v>108</v>
      </c>
    </row>
    <row r="37" spans="1:3">
      <c r="A37" s="37" t="s">
        <v>318</v>
      </c>
      <c r="B37" s="35" t="s">
        <v>101</v>
      </c>
      <c r="C37" s="34" t="s">
        <v>114</v>
      </c>
    </row>
    <row r="38" spans="1:3">
      <c r="A38" s="37" t="s">
        <v>161</v>
      </c>
      <c r="B38" s="35" t="s">
        <v>101</v>
      </c>
      <c r="C38" s="34" t="s">
        <v>170</v>
      </c>
    </row>
    <row r="39" spans="1:3">
      <c r="A39" s="37" t="s">
        <v>318</v>
      </c>
      <c r="B39" s="35" t="s">
        <v>101</v>
      </c>
      <c r="C39" s="34" t="s">
        <v>301</v>
      </c>
    </row>
    <row r="40" spans="1:3">
      <c r="A40" s="37" t="s">
        <v>111</v>
      </c>
      <c r="B40" s="35" t="s">
        <v>101</v>
      </c>
      <c r="C40" s="34" t="s">
        <v>210</v>
      </c>
    </row>
    <row r="41" spans="1:3">
      <c r="A41" s="37" t="s">
        <v>104</v>
      </c>
      <c r="B41" s="35" t="s">
        <v>244</v>
      </c>
      <c r="C41" s="34" t="s">
        <v>311</v>
      </c>
    </row>
    <row r="42" spans="1:3">
      <c r="A42" s="37" t="s">
        <v>260</v>
      </c>
      <c r="B42" s="35" t="s">
        <v>244</v>
      </c>
      <c r="C42" s="34" t="s">
        <v>137</v>
      </c>
    </row>
    <row r="43" spans="1:3">
      <c r="A43" s="37" t="s">
        <v>286</v>
      </c>
      <c r="B43" s="35" t="s">
        <v>281</v>
      </c>
      <c r="C43" s="34" t="s">
        <v>301</v>
      </c>
    </row>
    <row r="44" spans="1:3">
      <c r="A44" s="37" t="s">
        <v>298</v>
      </c>
      <c r="B44" s="35" t="s">
        <v>281</v>
      </c>
      <c r="C44" s="34" t="s">
        <v>170</v>
      </c>
    </row>
    <row r="45" spans="1:3">
      <c r="A45" s="37" t="s">
        <v>294</v>
      </c>
      <c r="B45" s="35" t="s">
        <v>281</v>
      </c>
      <c r="C45" s="34" t="s">
        <v>220</v>
      </c>
    </row>
    <row r="46" spans="1:3">
      <c r="A46" s="37" t="s">
        <v>116</v>
      </c>
      <c r="B46" s="35" t="s">
        <v>281</v>
      </c>
      <c r="C46" s="34" t="s">
        <v>114</v>
      </c>
    </row>
    <row r="47" spans="1:3">
      <c r="A47" s="37" t="s">
        <v>286</v>
      </c>
      <c r="B47" s="35" t="s">
        <v>281</v>
      </c>
      <c r="C47" s="34" t="s">
        <v>137</v>
      </c>
    </row>
    <row r="48" spans="1:3">
      <c r="A48" s="37" t="s">
        <v>205</v>
      </c>
      <c r="B48" s="35" t="s">
        <v>281</v>
      </c>
      <c r="C48" s="34" t="s">
        <v>170</v>
      </c>
    </row>
    <row r="49" spans="1:3">
      <c r="A49" s="37" t="s">
        <v>277</v>
      </c>
      <c r="B49" s="35" t="s">
        <v>244</v>
      </c>
      <c r="C49" s="34" t="s">
        <v>137</v>
      </c>
    </row>
    <row r="50" spans="1:3">
      <c r="A50" s="37" t="s">
        <v>104</v>
      </c>
      <c r="B50" s="35" t="s">
        <v>249</v>
      </c>
      <c r="C50" s="34" t="s">
        <v>198</v>
      </c>
    </row>
    <row r="51" spans="1:3">
      <c r="A51" s="37" t="s">
        <v>180</v>
      </c>
      <c r="B51" s="35" t="s">
        <v>239</v>
      </c>
      <c r="C51" s="34" t="s">
        <v>170</v>
      </c>
    </row>
    <row r="52" spans="1:3">
      <c r="A52" s="37" t="s">
        <v>104</v>
      </c>
      <c r="B52" s="35" t="s">
        <v>239</v>
      </c>
      <c r="C52" s="34" t="s">
        <v>90</v>
      </c>
    </row>
    <row r="53" spans="1:3">
      <c r="A53" s="37" t="s">
        <v>139</v>
      </c>
      <c r="B53" s="35" t="s">
        <v>244</v>
      </c>
      <c r="C53" s="34" t="s">
        <v>137</v>
      </c>
    </row>
    <row r="54" spans="1:3">
      <c r="A54" s="37" t="s">
        <v>264</v>
      </c>
      <c r="B54" s="35" t="s">
        <v>244</v>
      </c>
      <c r="C54" s="34" t="s">
        <v>132</v>
      </c>
    </row>
    <row r="55" spans="1:3">
      <c r="A55" s="37" t="s">
        <v>260</v>
      </c>
      <c r="B55" s="35" t="s">
        <v>244</v>
      </c>
      <c r="C55" s="34" t="s">
        <v>114</v>
      </c>
    </row>
    <row r="56" spans="1:3">
      <c r="A56" s="37" t="s">
        <v>180</v>
      </c>
      <c r="B56" s="35" t="s">
        <v>239</v>
      </c>
      <c r="C56" s="34" t="s">
        <v>198</v>
      </c>
    </row>
    <row r="57" spans="1:3">
      <c r="A57" s="37" t="s">
        <v>104</v>
      </c>
      <c r="B57" s="35" t="s">
        <v>249</v>
      </c>
      <c r="C57" s="34" t="s">
        <v>155</v>
      </c>
    </row>
    <row r="58" spans="1:3">
      <c r="A58" s="37" t="s">
        <v>161</v>
      </c>
      <c r="B58" s="35" t="s">
        <v>249</v>
      </c>
      <c r="C58" s="34" t="s">
        <v>108</v>
      </c>
    </row>
    <row r="59" spans="1:3">
      <c r="A59" s="37" t="s">
        <v>205</v>
      </c>
      <c r="B59" s="35" t="s">
        <v>244</v>
      </c>
      <c r="C59" s="34" t="s">
        <v>99</v>
      </c>
    </row>
    <row r="60" spans="1:3">
      <c r="A60" s="37" t="s">
        <v>123</v>
      </c>
      <c r="B60" s="35" t="s">
        <v>244</v>
      </c>
      <c r="C60" s="34" t="s">
        <v>198</v>
      </c>
    </row>
    <row r="61" spans="1:3">
      <c r="A61" s="37" t="s">
        <v>104</v>
      </c>
      <c r="B61" s="35" t="s">
        <v>239</v>
      </c>
      <c r="C61" s="34" t="s">
        <v>142</v>
      </c>
    </row>
    <row r="62" spans="1:3">
      <c r="A62" s="37" t="s">
        <v>116</v>
      </c>
      <c r="B62" s="39" t="s">
        <v>101</v>
      </c>
      <c r="C62" s="34" t="s">
        <v>126</v>
      </c>
    </row>
    <row r="63" spans="1:3">
      <c r="A63" s="37" t="s">
        <v>184</v>
      </c>
      <c r="B63" s="39" t="s">
        <v>101</v>
      </c>
      <c r="C63" s="34" t="s">
        <v>126</v>
      </c>
    </row>
    <row r="64" spans="1:3">
      <c r="A64" s="37" t="s">
        <v>111</v>
      </c>
      <c r="B64" s="35" t="s">
        <v>101</v>
      </c>
      <c r="C64" s="34" t="s">
        <v>198</v>
      </c>
    </row>
    <row r="65" spans="1:3">
      <c r="A65" s="37" t="s">
        <v>192</v>
      </c>
      <c r="B65" s="35" t="s">
        <v>101</v>
      </c>
      <c r="C65" s="34" t="s">
        <v>126</v>
      </c>
    </row>
    <row r="66" spans="1:3">
      <c r="A66" s="37" t="s">
        <v>104</v>
      </c>
      <c r="B66" s="39" t="s">
        <v>101</v>
      </c>
      <c r="C66" s="34" t="s">
        <v>210</v>
      </c>
    </row>
    <row r="67" spans="1:3">
      <c r="A67" s="37" t="s">
        <v>205</v>
      </c>
      <c r="B67" s="35" t="s">
        <v>101</v>
      </c>
      <c r="C67" s="34" t="s">
        <v>220</v>
      </c>
    </row>
    <row r="68" spans="1:3">
      <c r="A68" s="37" t="s">
        <v>168</v>
      </c>
      <c r="B68" s="35" t="s">
        <v>143</v>
      </c>
      <c r="C68" s="34" t="s">
        <v>114</v>
      </c>
    </row>
    <row r="69" spans="1:3">
      <c r="A69" s="37" t="s">
        <v>139</v>
      </c>
      <c r="B69" s="39" t="s">
        <v>101</v>
      </c>
      <c r="C69" s="34" t="s">
        <v>198</v>
      </c>
    </row>
    <row r="70" spans="1:3">
      <c r="A70" s="37" t="s">
        <v>212</v>
      </c>
      <c r="B70" s="35" t="s">
        <v>101</v>
      </c>
      <c r="C70" s="34" t="s">
        <v>210</v>
      </c>
    </row>
    <row r="71" spans="1:3">
      <c r="A71" s="37" t="s">
        <v>161</v>
      </c>
      <c r="B71" s="35" t="s">
        <v>101</v>
      </c>
      <c r="C71" s="34" t="s">
        <v>114</v>
      </c>
    </row>
    <row r="72" spans="1:3">
      <c r="A72" s="37" t="s">
        <v>205</v>
      </c>
      <c r="B72" s="35" t="s">
        <v>101</v>
      </c>
      <c r="C72" s="34" t="s">
        <v>170</v>
      </c>
    </row>
    <row r="73" spans="1:3">
      <c r="A73" s="37" t="s">
        <v>120</v>
      </c>
      <c r="B73" s="35" t="s">
        <v>143</v>
      </c>
      <c r="C73" s="34" t="s">
        <v>99</v>
      </c>
    </row>
    <row r="74" spans="1:3">
      <c r="A74" s="37" t="s">
        <v>104</v>
      </c>
      <c r="B74" s="35" t="s">
        <v>101</v>
      </c>
      <c r="C74" s="34" t="s">
        <v>198</v>
      </c>
    </row>
    <row r="75" spans="1:3">
      <c r="A75" s="37" t="s">
        <v>180</v>
      </c>
      <c r="B75" s="39" t="s">
        <v>101</v>
      </c>
      <c r="C75" s="34" t="s">
        <v>90</v>
      </c>
    </row>
    <row r="76" spans="1:3">
      <c r="A76" s="37" t="s">
        <v>192</v>
      </c>
      <c r="B76" s="39" t="s">
        <v>143</v>
      </c>
      <c r="C76" s="34" t="s">
        <v>170</v>
      </c>
    </row>
    <row r="77" spans="1:3">
      <c r="A77" s="37" t="s">
        <v>188</v>
      </c>
      <c r="B77" s="35" t="s">
        <v>101</v>
      </c>
      <c r="C77" s="34" t="s">
        <v>137</v>
      </c>
    </row>
    <row r="78" spans="1:3">
      <c r="A78" s="37" t="s">
        <v>184</v>
      </c>
      <c r="B78" s="35" t="s">
        <v>101</v>
      </c>
      <c r="C78" s="34" t="s">
        <v>132</v>
      </c>
    </row>
    <row r="79" spans="1:3">
      <c r="A79" s="37" t="s">
        <v>180</v>
      </c>
      <c r="B79" s="35" t="s">
        <v>101</v>
      </c>
      <c r="C79" s="34" t="s">
        <v>137</v>
      </c>
    </row>
    <row r="80" spans="1:3">
      <c r="A80" s="37" t="s">
        <v>133</v>
      </c>
      <c r="B80" s="35" t="s">
        <v>101</v>
      </c>
      <c r="C80" s="34" t="s">
        <v>108</v>
      </c>
    </row>
    <row r="81" spans="1:3">
      <c r="A81" s="37" t="s">
        <v>145</v>
      </c>
      <c r="B81" s="35" t="s">
        <v>101</v>
      </c>
      <c r="C81" s="34" t="s">
        <v>114</v>
      </c>
    </row>
    <row r="82" spans="1:3">
      <c r="A82" s="37" t="s">
        <v>95</v>
      </c>
      <c r="B82" s="35" t="s">
        <v>143</v>
      </c>
      <c r="C82" s="34" t="s">
        <v>170</v>
      </c>
    </row>
    <row r="83" spans="1:3">
      <c r="A83" s="37" t="s">
        <v>168</v>
      </c>
      <c r="B83" s="35" t="s">
        <v>143</v>
      </c>
      <c r="C83" s="34" t="s">
        <v>108</v>
      </c>
    </row>
    <row r="84" spans="1:3">
      <c r="A84" s="37" t="s">
        <v>149</v>
      </c>
      <c r="B84" s="35" t="s">
        <v>101</v>
      </c>
      <c r="C84" s="34" t="s">
        <v>155</v>
      </c>
    </row>
    <row r="85" spans="1:3">
      <c r="A85" s="37" t="s">
        <v>161</v>
      </c>
      <c r="B85" s="35" t="s">
        <v>101</v>
      </c>
      <c r="C85" s="34" t="s">
        <v>108</v>
      </c>
    </row>
    <row r="86" spans="1:3">
      <c r="A86" s="37" t="s">
        <v>158</v>
      </c>
      <c r="B86" s="35" t="s">
        <v>101</v>
      </c>
      <c r="C86" s="34" t="s">
        <v>155</v>
      </c>
    </row>
    <row r="87" spans="1:3">
      <c r="A87" s="37" t="s">
        <v>104</v>
      </c>
      <c r="B87" s="35" t="s">
        <v>101</v>
      </c>
      <c r="C87" s="34" t="s">
        <v>108</v>
      </c>
    </row>
    <row r="88" spans="1:3">
      <c r="A88" s="37" t="s">
        <v>149</v>
      </c>
      <c r="B88" s="35" t="s">
        <v>101</v>
      </c>
      <c r="C88" s="34" t="s">
        <v>114</v>
      </c>
    </row>
    <row r="89" spans="1:3">
      <c r="A89" s="37" t="s">
        <v>145</v>
      </c>
      <c r="B89" s="35" t="s">
        <v>143</v>
      </c>
      <c r="C89" s="34" t="s">
        <v>142</v>
      </c>
    </row>
    <row r="90" spans="1:3">
      <c r="A90" s="37" t="s">
        <v>139</v>
      </c>
      <c r="B90" s="35" t="s">
        <v>101</v>
      </c>
      <c r="C90" s="34" t="s">
        <v>137</v>
      </c>
    </row>
    <row r="91" spans="1:3">
      <c r="A91" s="37" t="s">
        <v>133</v>
      </c>
      <c r="B91" s="35" t="s">
        <v>101</v>
      </c>
      <c r="C91" s="34" t="s">
        <v>132</v>
      </c>
    </row>
    <row r="92" spans="1:3">
      <c r="A92" s="37" t="s">
        <v>129</v>
      </c>
      <c r="B92" s="35" t="s">
        <v>101</v>
      </c>
      <c r="C92" s="34" t="s">
        <v>126</v>
      </c>
    </row>
    <row r="93" spans="1:3">
      <c r="A93" s="37" t="s">
        <v>123</v>
      </c>
      <c r="B93" s="35" t="s">
        <v>101</v>
      </c>
      <c r="C93" s="34" t="s">
        <v>108</v>
      </c>
    </row>
    <row r="94" spans="1:3">
      <c r="A94" s="37" t="s">
        <v>120</v>
      </c>
      <c r="B94" s="35" t="s">
        <v>101</v>
      </c>
      <c r="C94" s="34" t="s">
        <v>90</v>
      </c>
    </row>
    <row r="95" spans="1:3">
      <c r="A95" s="37" t="s">
        <v>116</v>
      </c>
      <c r="B95" s="35" t="s">
        <v>101</v>
      </c>
      <c r="C95" s="34" t="s">
        <v>114</v>
      </c>
    </row>
    <row r="96" spans="1:3">
      <c r="A96" s="37" t="s">
        <v>111</v>
      </c>
      <c r="B96" s="35" t="s">
        <v>101</v>
      </c>
      <c r="C96" s="34" t="s">
        <v>108</v>
      </c>
    </row>
    <row r="97" spans="1:3">
      <c r="A97" s="37" t="s">
        <v>104</v>
      </c>
      <c r="B97" s="35" t="s">
        <v>101</v>
      </c>
      <c r="C97" s="34" t="s">
        <v>99</v>
      </c>
    </row>
    <row r="98" spans="1:3">
      <c r="A98" s="37" t="s">
        <v>95</v>
      </c>
      <c r="B98" s="35" t="s">
        <v>92</v>
      </c>
      <c r="C98" s="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tabSelected="1" workbookViewId="0">
      <selection activeCell="A5" sqref="A5"/>
    </sheetView>
  </sheetViews>
  <sheetFormatPr defaultRowHeight="14.4"/>
  <cols>
    <col min="1" max="7" width="20.77734375" customWidth="1"/>
  </cols>
  <sheetData>
    <row r="1" spans="1:7" s="86" customFormat="1" ht="51" customHeight="1" thickBot="1">
      <c r="A1" s="85" t="s">
        <v>84</v>
      </c>
    </row>
    <row r="2" spans="1:7">
      <c r="A2" s="16" t="s">
        <v>50</v>
      </c>
    </row>
    <row r="4" spans="1:7">
      <c r="A4" s="73" t="s">
        <v>423</v>
      </c>
      <c r="B4" s="73" t="s">
        <v>421</v>
      </c>
      <c r="C4" s="73" t="s">
        <v>419</v>
      </c>
      <c r="D4" s="73" t="s">
        <v>413</v>
      </c>
      <c r="E4" s="73" t="s">
        <v>474</v>
      </c>
      <c r="F4" s="73" t="s">
        <v>476</v>
      </c>
    </row>
    <row r="5" spans="1:7">
      <c r="A5" s="73">
        <v>34808140585</v>
      </c>
      <c r="B5" s="73" t="str">
        <f>VLOOKUP(A5,töötajad,3,FALSE)</f>
        <v>Malva</v>
      </c>
      <c r="C5" s="73" t="str">
        <f>VLOOKUP(A5,töötajad,5,FALSE)</f>
        <v>Läänemere 62-68</v>
      </c>
      <c r="D5" s="73" t="str">
        <f>VLOOKUP(A5,töötajad,11,FALSE)</f>
        <v>ei ole</v>
      </c>
      <c r="E5" s="73" t="str">
        <f>VLOOKUP(A5,töötajad,12,FALSE)</f>
        <v>mees</v>
      </c>
      <c r="F5" s="73">
        <f>VLOOKUP(A5,töötajad,14,FALSE)</f>
        <v>75</v>
      </c>
      <c r="G5" s="75"/>
    </row>
    <row r="6" spans="1:7">
      <c r="A6" s="79">
        <v>48804250911</v>
      </c>
      <c r="B6" s="73" t="str">
        <f>VLOOKUP($A$6,Töötajad!$A$1:$R$100,3,FALSE)</f>
        <v>Danilov</v>
      </c>
      <c r="C6" s="73" t="str">
        <f>VLOOKUP(A6,Töötajad!$A$1:$R$100,5,FALSE)</f>
        <v>Linnamäe tee 85-21</v>
      </c>
      <c r="D6" s="73" t="str">
        <f>VLOOKUP(A6,Töötajad!$A$1:$R$100,11,FALSE)</f>
        <v>ei ole</v>
      </c>
      <c r="E6" s="73" t="str">
        <f>VLOOKUP(A6,Töötajad!$A$1:$R$100,12,FALSE)</f>
        <v>naine</v>
      </c>
      <c r="F6" s="73">
        <f ca="1">VLOOKUP(A6,Töötajad!$A$1:$R$100,14,FALSE)</f>
        <v>35</v>
      </c>
      <c r="G6" s="75"/>
    </row>
    <row r="7" spans="1:7">
      <c r="A7" s="79">
        <v>34808140585</v>
      </c>
      <c r="B7" s="79" t="str">
        <f>VLOOKUP($A$7,Töötajad!$A$1:$R$100,3,FALSE)</f>
        <v>Malva</v>
      </c>
      <c r="C7" s="73" t="str">
        <f>VLOOKUP(A7,Töötajad!$A$1:$R$100,5,FALSE)</f>
        <v>Läänemere 62-68</v>
      </c>
      <c r="D7" s="73" t="str">
        <f>VLOOKUP(A7,Töötajad!$A$1:$R$100,11,FALSE)</f>
        <v>ei ole</v>
      </c>
      <c r="E7" s="73" t="str">
        <f>VLOOKUP(A7,Töötajad!$A$1:$R$100,12,FALSE)</f>
        <v>mees</v>
      </c>
      <c r="F7" s="73">
        <f ca="1">VLOOKUP(A7,Töötajad!$A$1:$R$100,14,FALSE)</f>
        <v>75</v>
      </c>
      <c r="G7" s="75"/>
    </row>
    <row r="8" spans="1:7">
      <c r="A8" s="79">
        <v>47608150058</v>
      </c>
      <c r="B8" s="79" t="str">
        <f>VLOOKUP(A8,Töötajad!$A$1:$R$100,3,FALSE)</f>
        <v>Lokk</v>
      </c>
      <c r="C8" s="73" t="str">
        <f>VLOOKUP(A8,Töötajad!$A$1:$R$100,5,FALSE)</f>
        <v>Koorti 18-24</v>
      </c>
      <c r="D8" s="73" t="str">
        <f>VLOOKUP(A8,Töötajad!$A$1:$R$100,11,FALSE)</f>
        <v>hamster</v>
      </c>
      <c r="E8" s="73" t="str">
        <f>VLOOKUP(A8,Töötajad!$A$1:$R$100,12,FALSE)</f>
        <v>naine</v>
      </c>
      <c r="F8" s="73">
        <f ca="1">VLOOKUP(A8,Töötajad!$A$1:$R$100,14,FALSE)</f>
        <v>47</v>
      </c>
      <c r="G8" s="75"/>
    </row>
    <row r="9" spans="1:7">
      <c r="A9" s="79">
        <v>36604060863</v>
      </c>
      <c r="B9" s="79" t="str">
        <f>VLOOKUP(A9,Töötajad!$A$1:$R$100,3,FALSE)</f>
        <v>Pulk</v>
      </c>
      <c r="C9" s="73" t="str">
        <f>VLOOKUP(A9,Töötajad!$A$1:$R$100,5,FALSE)</f>
        <v>Raudla 30A-20</v>
      </c>
      <c r="D9" s="73" t="str">
        <f>VLOOKUP(A9,Töötajad!$A$1:$R$100,11,FALSE)</f>
        <v>hamster</v>
      </c>
      <c r="E9" s="73" t="str">
        <f>VLOOKUP(A9,Töötajad!$A$1:$R$100,12,FALSE)</f>
        <v>mees</v>
      </c>
      <c r="F9" s="73">
        <f ca="1">VLOOKUP(A9,Töötajad!$A$1:$R$100,14,FALSE)</f>
        <v>57</v>
      </c>
      <c r="G9" s="75"/>
    </row>
    <row r="12" spans="1:7">
      <c r="A12" s="73"/>
      <c r="B12" s="73"/>
      <c r="C12" s="73"/>
      <c r="D12" s="73"/>
      <c r="E12" s="73"/>
      <c r="F12" s="73"/>
    </row>
    <row r="13" spans="1:7">
      <c r="A13" s="79"/>
    </row>
    <row r="14" spans="1:7">
      <c r="A14" s="79"/>
    </row>
    <row r="16" spans="1:7">
      <c r="A16" s="79"/>
    </row>
  </sheetData>
  <dataConsolidate>
    <dataRefs count="1">
      <dataRef name="ISIKUKOOD"/>
    </dataRefs>
  </dataConsolidate>
  <mergeCells count="1">
    <mergeCell ref="A1:XFD1"/>
  </mergeCells>
  <dataValidations count="1">
    <dataValidation type="list" allowBlank="1" showInputMessage="1" showErrorMessage="1" sqref="A16 A5:A9 A12:A14" xr:uid="{00000000-0002-0000-0200-000000000000}">
      <formula1>Isikukood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4" sqref="C4"/>
    </sheetView>
  </sheetViews>
  <sheetFormatPr defaultRowHeight="14.4"/>
  <sheetData>
    <row r="1" spans="1:3" s="88" customFormat="1" ht="26.4" customHeight="1" thickBot="1">
      <c r="A1" s="87" t="s">
        <v>48</v>
      </c>
    </row>
    <row r="3" spans="1:3">
      <c r="A3" t="s">
        <v>494</v>
      </c>
      <c r="B3" t="s">
        <v>416</v>
      </c>
      <c r="C3" t="s">
        <v>495</v>
      </c>
    </row>
    <row r="4" spans="1:3">
      <c r="A4" t="s">
        <v>109</v>
      </c>
      <c r="B4" t="s">
        <v>100</v>
      </c>
      <c r="C4">
        <f>COUNTIFS(Pereseis,A4,Amet,B4)</f>
        <v>15</v>
      </c>
    </row>
  </sheetData>
  <mergeCells count="1">
    <mergeCell ref="A1:XFD1"/>
  </mergeCells>
  <dataValidations count="1">
    <dataValidation type="list" allowBlank="1" showInputMessage="1" showErrorMessage="1" sqref="A4" xr:uid="{00000000-0002-0000-0300-000000000000}">
      <formula1>Pereseis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B6" sqref="B6"/>
    </sheetView>
  </sheetViews>
  <sheetFormatPr defaultRowHeight="14.4"/>
  <cols>
    <col min="1" max="1" width="16.77734375" customWidth="1"/>
    <col min="2" max="2" width="13.33203125" customWidth="1"/>
    <col min="3" max="3" width="13" customWidth="1"/>
  </cols>
  <sheetData>
    <row r="1" spans="1:4" s="91" customFormat="1" ht="52.8" customHeight="1" thickBot="1">
      <c r="A1" s="89" t="s">
        <v>85</v>
      </c>
      <c r="B1" s="90"/>
    </row>
    <row r="2" spans="1:4" s="93" customFormat="1" ht="36" customHeight="1">
      <c r="A2" s="92" t="s">
        <v>51</v>
      </c>
      <c r="B2" s="92"/>
    </row>
    <row r="4" spans="1:4">
      <c r="A4" t="s">
        <v>489</v>
      </c>
      <c r="B4" t="s">
        <v>492</v>
      </c>
    </row>
    <row r="5" spans="1:4">
      <c r="A5" s="79">
        <v>47202200902</v>
      </c>
      <c r="B5" t="str">
        <f>VLOOKUP(A5,Töötajad!$A$2:$R$100,11,FALSE)</f>
        <v>kass</v>
      </c>
      <c r="C5" s="10"/>
      <c r="D5" s="10"/>
    </row>
    <row r="6" spans="1:4">
      <c r="B6" s="81"/>
      <c r="C6" s="77"/>
      <c r="D6" s="77"/>
    </row>
    <row r="10" spans="1:4">
      <c r="B10" s="8"/>
      <c r="C10" s="10"/>
    </row>
    <row r="11" spans="1:4">
      <c r="B11" s="76"/>
      <c r="C11" s="77"/>
    </row>
    <row r="12" spans="1:4">
      <c r="B12" s="77"/>
      <c r="C12" s="77"/>
    </row>
    <row r="13" spans="1:4">
      <c r="B13" s="77"/>
      <c r="C13" s="77"/>
    </row>
    <row r="14" spans="1:4">
      <c r="B14" s="78"/>
      <c r="C14" s="77"/>
    </row>
    <row r="15" spans="1:4">
      <c r="B15" s="77"/>
      <c r="C15" s="77"/>
    </row>
  </sheetData>
  <mergeCells count="2">
    <mergeCell ref="A1:XFD1"/>
    <mergeCell ref="A2:XFD2"/>
  </mergeCells>
  <dataValidations count="1">
    <dataValidation type="list" allowBlank="1" showInputMessage="1" showErrorMessage="1" sqref="B6 B11 A5" xr:uid="{00000000-0002-0000-0400-000000000000}">
      <formula1>Isikukood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1"/>
  <sheetViews>
    <sheetView topLeftCell="B1" zoomScale="55" zoomScaleNormal="55" workbookViewId="0">
      <selection activeCell="Y2" sqref="Y2"/>
    </sheetView>
  </sheetViews>
  <sheetFormatPr defaultRowHeight="14.4"/>
  <cols>
    <col min="1" max="1" width="20.6640625" bestFit="1" customWidth="1"/>
    <col min="2" max="2" width="11.5546875" customWidth="1"/>
    <col min="3" max="3" width="17.21875" customWidth="1"/>
    <col min="5" max="5" width="9.5546875" customWidth="1"/>
    <col min="6" max="23" width="4.77734375" customWidth="1"/>
    <col min="24" max="24" width="25.109375" customWidth="1"/>
    <col min="25" max="25" width="15.5546875" bestFit="1" customWidth="1"/>
    <col min="26" max="26" width="7" bestFit="1" customWidth="1"/>
    <col min="27" max="27" width="12.33203125" bestFit="1" customWidth="1"/>
    <col min="28" max="28" width="8.77734375" bestFit="1" customWidth="1"/>
    <col min="29" max="29" width="6.33203125" bestFit="1" customWidth="1"/>
    <col min="30" max="30" width="11.33203125" bestFit="1" customWidth="1"/>
    <col min="31" max="31" width="7.77734375" bestFit="1" customWidth="1"/>
    <col min="32" max="32" width="7.109375" bestFit="1" customWidth="1"/>
    <col min="33" max="33" width="11.77734375" bestFit="1" customWidth="1"/>
    <col min="34" max="34" width="8.6640625" bestFit="1" customWidth="1"/>
    <col min="35" max="35" width="17.44140625" bestFit="1" customWidth="1"/>
    <col min="36" max="36" width="16.44140625" bestFit="1" customWidth="1"/>
    <col min="37" max="37" width="10" bestFit="1" customWidth="1"/>
    <col min="38" max="38" width="11.109375" bestFit="1" customWidth="1"/>
    <col min="39" max="39" width="7.33203125" bestFit="1" customWidth="1"/>
    <col min="40" max="40" width="7.77734375" bestFit="1" customWidth="1"/>
    <col min="41" max="41" width="10.77734375" bestFit="1" customWidth="1"/>
    <col min="42" max="42" width="9.109375" customWidth="1"/>
    <col min="43" max="43" width="17.77734375" bestFit="1" customWidth="1"/>
    <col min="44" max="44" width="10.6640625" customWidth="1"/>
    <col min="45" max="45" width="5.109375" customWidth="1"/>
    <col min="46" max="46" width="9.44140625" customWidth="1"/>
    <col min="47" max="47" width="6" customWidth="1"/>
    <col min="48" max="48" width="3.77734375" customWidth="1"/>
    <col min="49" max="49" width="9.109375" customWidth="1"/>
    <col min="50" max="50" width="14.5546875" bestFit="1" customWidth="1"/>
    <col min="51" max="51" width="19.44140625" bestFit="1" customWidth="1"/>
    <col min="52" max="52" width="6" customWidth="1"/>
    <col min="53" max="54" width="9.109375" customWidth="1"/>
    <col min="55" max="55" width="23.33203125" customWidth="1"/>
    <col min="56" max="56" width="18.44140625" customWidth="1"/>
    <col min="57" max="57" width="6" customWidth="1"/>
    <col min="58" max="59" width="9.109375" customWidth="1"/>
    <col min="60" max="60" width="22.44140625" customWidth="1"/>
    <col min="61" max="61" width="12" bestFit="1" customWidth="1"/>
    <col min="62" max="62" width="9.44140625" customWidth="1"/>
    <col min="63" max="63" width="9.109375" customWidth="1"/>
    <col min="64" max="64" width="15.88671875" customWidth="1"/>
    <col min="65" max="65" width="13.109375" bestFit="1" customWidth="1"/>
    <col min="66" max="67" width="9.109375" customWidth="1"/>
    <col min="68" max="68" width="17" bestFit="1" customWidth="1"/>
    <col min="69" max="69" width="9.33203125" bestFit="1" customWidth="1"/>
    <col min="70" max="70" width="9.109375" bestFit="1" customWidth="1"/>
    <col min="71" max="71" width="13.21875" bestFit="1" customWidth="1"/>
    <col min="72" max="72" width="9.77734375" bestFit="1" customWidth="1"/>
    <col min="73" max="73" width="6" customWidth="1"/>
    <col min="74" max="74" width="9.109375" bestFit="1" customWidth="1"/>
    <col min="75" max="75" width="13.6640625" bestFit="1" customWidth="1"/>
    <col min="76" max="76" width="12.88671875" bestFit="1" customWidth="1"/>
  </cols>
  <sheetData>
    <row r="1" spans="1:41" s="94" customFormat="1" ht="34.799999999999997" customHeight="1">
      <c r="A1" s="87" t="s">
        <v>491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</row>
    <row r="2" spans="1:41"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71" t="s">
        <v>488</v>
      </c>
      <c r="Y2" s="71" t="s">
        <v>496</v>
      </c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</row>
    <row r="3" spans="1:41">
      <c r="E3" s="71" t="s">
        <v>488</v>
      </c>
      <c r="F3" s="71" t="s">
        <v>486</v>
      </c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61"/>
      <c r="X3" s="71" t="s">
        <v>497</v>
      </c>
      <c r="Y3" s="72" t="s">
        <v>361</v>
      </c>
      <c r="Z3" s="72" t="s">
        <v>210</v>
      </c>
      <c r="AA3" s="72" t="s">
        <v>170</v>
      </c>
      <c r="AB3" s="72" t="s">
        <v>90</v>
      </c>
      <c r="AC3" s="72" t="s">
        <v>220</v>
      </c>
      <c r="AD3" s="72" t="s">
        <v>155</v>
      </c>
      <c r="AE3" s="72" t="s">
        <v>311</v>
      </c>
      <c r="AF3" s="72" t="s">
        <v>198</v>
      </c>
      <c r="AG3" s="72" t="s">
        <v>114</v>
      </c>
      <c r="AH3" s="72" t="s">
        <v>142</v>
      </c>
      <c r="AI3" s="72" t="s">
        <v>301</v>
      </c>
      <c r="AJ3" s="72" t="s">
        <v>137</v>
      </c>
      <c r="AK3" s="72" t="s">
        <v>108</v>
      </c>
      <c r="AL3" s="72" t="s">
        <v>126</v>
      </c>
      <c r="AM3" s="72" t="s">
        <v>132</v>
      </c>
      <c r="AN3" s="72" t="s">
        <v>99</v>
      </c>
      <c r="AO3" s="72" t="s">
        <v>498</v>
      </c>
    </row>
    <row r="4" spans="1:41">
      <c r="E4" s="71" t="s">
        <v>484</v>
      </c>
      <c r="F4" s="72" t="s">
        <v>361</v>
      </c>
      <c r="G4" s="72" t="s">
        <v>210</v>
      </c>
      <c r="H4" s="72" t="s">
        <v>170</v>
      </c>
      <c r="I4" s="72" t="s">
        <v>90</v>
      </c>
      <c r="J4" s="72" t="s">
        <v>220</v>
      </c>
      <c r="K4" s="72" t="s">
        <v>155</v>
      </c>
      <c r="L4" s="72" t="s">
        <v>311</v>
      </c>
      <c r="M4" s="72" t="s">
        <v>198</v>
      </c>
      <c r="N4" s="72" t="s">
        <v>114</v>
      </c>
      <c r="O4" s="72" t="s">
        <v>142</v>
      </c>
      <c r="P4" s="72" t="s">
        <v>301</v>
      </c>
      <c r="Q4" s="72" t="s">
        <v>137</v>
      </c>
      <c r="R4" s="72" t="s">
        <v>108</v>
      </c>
      <c r="S4" s="72" t="s">
        <v>126</v>
      </c>
      <c r="T4" s="72" t="s">
        <v>132</v>
      </c>
      <c r="U4" s="72" t="s">
        <v>99</v>
      </c>
      <c r="V4" s="72" t="s">
        <v>485</v>
      </c>
      <c r="W4" s="61"/>
      <c r="X4" s="73" t="s">
        <v>281</v>
      </c>
      <c r="Y4" s="80">
        <v>1</v>
      </c>
      <c r="Z4" s="80"/>
      <c r="AA4" s="80">
        <v>2</v>
      </c>
      <c r="AB4" s="80"/>
      <c r="AC4" s="80">
        <v>1</v>
      </c>
      <c r="AD4" s="80"/>
      <c r="AE4" s="80"/>
      <c r="AF4" s="80"/>
      <c r="AG4" s="80">
        <v>1</v>
      </c>
      <c r="AH4" s="80">
        <v>1</v>
      </c>
      <c r="AI4" s="80">
        <v>1</v>
      </c>
      <c r="AJ4" s="80">
        <v>1</v>
      </c>
      <c r="AK4" s="80"/>
      <c r="AL4" s="80"/>
      <c r="AM4" s="80"/>
      <c r="AN4" s="80"/>
      <c r="AO4" s="80">
        <v>8</v>
      </c>
    </row>
    <row r="5" spans="1:41" ht="24" customHeight="1">
      <c r="E5" s="73" t="s">
        <v>161</v>
      </c>
      <c r="F5" s="80"/>
      <c r="G5" s="80"/>
      <c r="H5" s="80">
        <v>1</v>
      </c>
      <c r="I5" s="80"/>
      <c r="J5" s="80"/>
      <c r="K5" s="80"/>
      <c r="L5" s="80"/>
      <c r="M5" s="80"/>
      <c r="N5" s="80">
        <v>1</v>
      </c>
      <c r="O5" s="80"/>
      <c r="P5" s="80"/>
      <c r="Q5" s="80"/>
      <c r="R5" s="80">
        <v>2</v>
      </c>
      <c r="S5" s="80"/>
      <c r="T5" s="80"/>
      <c r="U5" s="80"/>
      <c r="V5" s="80">
        <v>4</v>
      </c>
      <c r="W5" s="61"/>
      <c r="X5" s="73" t="s">
        <v>143</v>
      </c>
      <c r="Y5" s="80"/>
      <c r="Z5" s="80"/>
      <c r="AA5" s="80">
        <v>2</v>
      </c>
      <c r="AB5" s="80">
        <v>2</v>
      </c>
      <c r="AC5" s="80"/>
      <c r="AD5" s="80"/>
      <c r="AE5" s="80"/>
      <c r="AF5" s="80"/>
      <c r="AG5" s="80">
        <v>1</v>
      </c>
      <c r="AH5" s="80">
        <v>1</v>
      </c>
      <c r="AI5" s="80"/>
      <c r="AJ5" s="80"/>
      <c r="AK5" s="80">
        <v>2</v>
      </c>
      <c r="AL5" s="80">
        <v>1</v>
      </c>
      <c r="AM5" s="80"/>
      <c r="AN5" s="80">
        <v>1</v>
      </c>
      <c r="AO5" s="80">
        <v>10</v>
      </c>
    </row>
    <row r="6" spans="1:41">
      <c r="E6" s="73" t="s">
        <v>120</v>
      </c>
      <c r="F6" s="80"/>
      <c r="G6" s="80"/>
      <c r="H6" s="80"/>
      <c r="I6" s="80">
        <v>1</v>
      </c>
      <c r="J6" s="80"/>
      <c r="K6" s="80"/>
      <c r="L6" s="80"/>
      <c r="M6" s="80"/>
      <c r="N6" s="80"/>
      <c r="O6" s="80"/>
      <c r="P6" s="80">
        <v>1</v>
      </c>
      <c r="Q6" s="80"/>
      <c r="R6" s="80"/>
      <c r="S6" s="80"/>
      <c r="T6" s="80"/>
      <c r="U6" s="80">
        <v>1</v>
      </c>
      <c r="V6" s="80">
        <v>3</v>
      </c>
      <c r="W6" s="61"/>
      <c r="X6" s="73" t="s">
        <v>249</v>
      </c>
      <c r="Y6" s="80">
        <v>1</v>
      </c>
      <c r="Z6" s="80"/>
      <c r="AA6" s="80"/>
      <c r="AB6" s="80"/>
      <c r="AC6" s="80"/>
      <c r="AD6" s="80">
        <v>1</v>
      </c>
      <c r="AE6" s="80"/>
      <c r="AF6" s="80">
        <v>3</v>
      </c>
      <c r="AG6" s="80"/>
      <c r="AH6" s="80">
        <v>1</v>
      </c>
      <c r="AI6" s="80"/>
      <c r="AJ6" s="80"/>
      <c r="AK6" s="80">
        <v>1</v>
      </c>
      <c r="AL6" s="80"/>
      <c r="AM6" s="80"/>
      <c r="AN6" s="80"/>
      <c r="AO6" s="80">
        <v>7</v>
      </c>
    </row>
    <row r="7" spans="1:41">
      <c r="E7" s="73" t="s">
        <v>116</v>
      </c>
      <c r="F7" s="80"/>
      <c r="G7" s="80"/>
      <c r="H7" s="80"/>
      <c r="I7" s="80"/>
      <c r="J7" s="80"/>
      <c r="K7" s="80"/>
      <c r="L7" s="80"/>
      <c r="M7" s="80"/>
      <c r="N7" s="80">
        <v>2</v>
      </c>
      <c r="O7" s="80"/>
      <c r="P7" s="80"/>
      <c r="Q7" s="80"/>
      <c r="R7" s="80"/>
      <c r="S7" s="80">
        <v>1</v>
      </c>
      <c r="T7" s="80"/>
      <c r="U7" s="80"/>
      <c r="V7" s="80">
        <v>3</v>
      </c>
      <c r="W7" s="61"/>
      <c r="X7" s="73" t="s">
        <v>244</v>
      </c>
      <c r="Y7" s="80"/>
      <c r="Z7" s="80"/>
      <c r="AA7" s="80"/>
      <c r="AB7" s="80"/>
      <c r="AC7" s="80"/>
      <c r="AD7" s="80">
        <v>1</v>
      </c>
      <c r="AE7" s="80">
        <v>1</v>
      </c>
      <c r="AF7" s="80">
        <v>1</v>
      </c>
      <c r="AG7" s="80">
        <v>1</v>
      </c>
      <c r="AH7" s="80">
        <v>1</v>
      </c>
      <c r="AI7" s="80">
        <v>1</v>
      </c>
      <c r="AJ7" s="80">
        <v>3</v>
      </c>
      <c r="AK7" s="80"/>
      <c r="AL7" s="80"/>
      <c r="AM7" s="80">
        <v>2</v>
      </c>
      <c r="AN7" s="80">
        <v>2</v>
      </c>
      <c r="AO7" s="80">
        <v>13</v>
      </c>
    </row>
    <row r="8" spans="1:41">
      <c r="E8" s="73" t="s">
        <v>192</v>
      </c>
      <c r="F8" s="80"/>
      <c r="G8" s="80"/>
      <c r="H8" s="80">
        <v>1</v>
      </c>
      <c r="I8" s="80"/>
      <c r="J8" s="80"/>
      <c r="K8" s="80"/>
      <c r="L8" s="80"/>
      <c r="M8" s="80"/>
      <c r="N8" s="80"/>
      <c r="O8" s="80"/>
      <c r="P8" s="80">
        <v>1</v>
      </c>
      <c r="Q8" s="80"/>
      <c r="R8" s="80"/>
      <c r="S8" s="80">
        <v>1</v>
      </c>
      <c r="T8" s="80"/>
      <c r="U8" s="80"/>
      <c r="V8" s="80">
        <v>3</v>
      </c>
      <c r="W8" s="61"/>
      <c r="X8" s="73" t="s">
        <v>239</v>
      </c>
      <c r="Y8" s="80"/>
      <c r="Z8" s="80"/>
      <c r="AA8" s="80">
        <v>1</v>
      </c>
      <c r="AB8" s="80">
        <v>1</v>
      </c>
      <c r="AC8" s="80"/>
      <c r="AD8" s="80"/>
      <c r="AE8" s="80"/>
      <c r="AF8" s="80">
        <v>1</v>
      </c>
      <c r="AG8" s="80"/>
      <c r="AH8" s="80">
        <v>2</v>
      </c>
      <c r="AI8" s="80"/>
      <c r="AJ8" s="80"/>
      <c r="AK8" s="80"/>
      <c r="AL8" s="80"/>
      <c r="AM8" s="80"/>
      <c r="AN8" s="80"/>
      <c r="AO8" s="80">
        <v>5</v>
      </c>
    </row>
    <row r="9" spans="1:41">
      <c r="E9" s="73" t="s">
        <v>123</v>
      </c>
      <c r="F9" s="80"/>
      <c r="G9" s="80"/>
      <c r="H9" s="80"/>
      <c r="I9" s="80"/>
      <c r="J9" s="80">
        <v>1</v>
      </c>
      <c r="K9" s="80"/>
      <c r="L9" s="80"/>
      <c r="M9" s="80">
        <v>1</v>
      </c>
      <c r="N9" s="80"/>
      <c r="O9" s="80"/>
      <c r="P9" s="80"/>
      <c r="Q9" s="80"/>
      <c r="R9" s="80">
        <v>1</v>
      </c>
      <c r="S9" s="80"/>
      <c r="T9" s="80"/>
      <c r="U9" s="80"/>
      <c r="V9" s="80">
        <v>3</v>
      </c>
      <c r="W9" s="61"/>
      <c r="X9" s="73" t="s">
        <v>101</v>
      </c>
      <c r="Y9" s="80">
        <v>1</v>
      </c>
      <c r="Z9" s="80">
        <v>3</v>
      </c>
      <c r="AA9" s="80">
        <v>2</v>
      </c>
      <c r="AB9" s="80">
        <v>2</v>
      </c>
      <c r="AC9" s="80">
        <v>1</v>
      </c>
      <c r="AD9" s="80">
        <v>3</v>
      </c>
      <c r="AE9" s="80"/>
      <c r="AF9" s="80">
        <v>4</v>
      </c>
      <c r="AG9" s="80">
        <v>6</v>
      </c>
      <c r="AH9" s="80"/>
      <c r="AI9" s="80">
        <v>1</v>
      </c>
      <c r="AJ9" s="80">
        <v>3</v>
      </c>
      <c r="AK9" s="80">
        <v>6</v>
      </c>
      <c r="AL9" s="80">
        <v>4</v>
      </c>
      <c r="AM9" s="80">
        <v>2</v>
      </c>
      <c r="AN9" s="80">
        <v>1</v>
      </c>
      <c r="AO9" s="80">
        <v>39</v>
      </c>
    </row>
    <row r="10" spans="1:41">
      <c r="E10" s="73" t="s">
        <v>129</v>
      </c>
      <c r="F10" s="80"/>
      <c r="G10" s="80"/>
      <c r="H10" s="80"/>
      <c r="I10" s="80"/>
      <c r="J10" s="80"/>
      <c r="K10" s="80"/>
      <c r="L10" s="80"/>
      <c r="M10" s="80">
        <v>1</v>
      </c>
      <c r="N10" s="80"/>
      <c r="O10" s="80"/>
      <c r="P10" s="80"/>
      <c r="Q10" s="80"/>
      <c r="R10" s="80"/>
      <c r="S10" s="80">
        <v>1</v>
      </c>
      <c r="T10" s="80"/>
      <c r="U10" s="80"/>
      <c r="V10" s="80">
        <v>2</v>
      </c>
      <c r="W10" s="61"/>
      <c r="X10" s="73" t="s">
        <v>92</v>
      </c>
      <c r="Y10" s="80"/>
      <c r="Z10" s="80"/>
      <c r="AA10" s="80"/>
      <c r="AB10" s="80">
        <v>3</v>
      </c>
      <c r="AC10" s="80">
        <v>3</v>
      </c>
      <c r="AD10" s="80"/>
      <c r="AE10" s="80"/>
      <c r="AF10" s="80">
        <v>1</v>
      </c>
      <c r="AG10" s="80">
        <v>1</v>
      </c>
      <c r="AH10" s="80">
        <v>1</v>
      </c>
      <c r="AI10" s="80">
        <v>3</v>
      </c>
      <c r="AJ10" s="80">
        <v>2</v>
      </c>
      <c r="AK10" s="80"/>
      <c r="AL10" s="80">
        <v>1</v>
      </c>
      <c r="AM10" s="80"/>
      <c r="AN10" s="80"/>
      <c r="AO10" s="80">
        <v>15</v>
      </c>
    </row>
    <row r="11" spans="1:41">
      <c r="E11" s="73" t="s">
        <v>286</v>
      </c>
      <c r="F11" s="80">
        <v>1</v>
      </c>
      <c r="G11" s="80"/>
      <c r="H11" s="80"/>
      <c r="I11" s="80"/>
      <c r="J11" s="80"/>
      <c r="K11" s="80"/>
      <c r="L11" s="80"/>
      <c r="M11" s="80"/>
      <c r="N11" s="80"/>
      <c r="O11" s="80"/>
      <c r="P11" s="80">
        <v>1</v>
      </c>
      <c r="Q11" s="80">
        <v>1</v>
      </c>
      <c r="R11" s="80"/>
      <c r="S11" s="80"/>
      <c r="T11" s="80"/>
      <c r="U11" s="80"/>
      <c r="V11" s="80">
        <v>3</v>
      </c>
      <c r="W11" s="61"/>
      <c r="X11" s="73" t="s">
        <v>498</v>
      </c>
      <c r="Y11" s="80">
        <v>3</v>
      </c>
      <c r="Z11" s="80">
        <v>3</v>
      </c>
      <c r="AA11" s="80">
        <v>7</v>
      </c>
      <c r="AB11" s="80">
        <v>8</v>
      </c>
      <c r="AC11" s="80">
        <v>5</v>
      </c>
      <c r="AD11" s="80">
        <v>5</v>
      </c>
      <c r="AE11" s="80">
        <v>1</v>
      </c>
      <c r="AF11" s="80">
        <v>10</v>
      </c>
      <c r="AG11" s="80">
        <v>10</v>
      </c>
      <c r="AH11" s="80">
        <v>7</v>
      </c>
      <c r="AI11" s="80">
        <v>6</v>
      </c>
      <c r="AJ11" s="80">
        <v>9</v>
      </c>
      <c r="AK11" s="80">
        <v>9</v>
      </c>
      <c r="AL11" s="80">
        <v>6</v>
      </c>
      <c r="AM11" s="80">
        <v>4</v>
      </c>
      <c r="AN11" s="80">
        <v>4</v>
      </c>
      <c r="AO11" s="80">
        <v>97</v>
      </c>
    </row>
    <row r="12" spans="1:41">
      <c r="E12" s="73" t="s">
        <v>95</v>
      </c>
      <c r="F12" s="80"/>
      <c r="G12" s="80"/>
      <c r="H12" s="80">
        <v>1</v>
      </c>
      <c r="I12" s="80">
        <v>1</v>
      </c>
      <c r="J12" s="80"/>
      <c r="K12" s="80"/>
      <c r="L12" s="80"/>
      <c r="M12" s="80"/>
      <c r="N12" s="80">
        <v>1</v>
      </c>
      <c r="O12" s="80"/>
      <c r="P12" s="80"/>
      <c r="Q12" s="80"/>
      <c r="R12" s="80"/>
      <c r="S12" s="80"/>
      <c r="T12" s="80"/>
      <c r="U12" s="80"/>
      <c r="V12" s="80">
        <v>3</v>
      </c>
      <c r="W12" s="61"/>
    </row>
    <row r="13" spans="1:41">
      <c r="E13" s="73" t="s">
        <v>149</v>
      </c>
      <c r="F13" s="80"/>
      <c r="G13" s="80"/>
      <c r="H13" s="80"/>
      <c r="I13" s="80"/>
      <c r="J13" s="80"/>
      <c r="K13" s="80">
        <v>1</v>
      </c>
      <c r="L13" s="80"/>
      <c r="M13" s="80">
        <v>1</v>
      </c>
      <c r="N13" s="80">
        <v>1</v>
      </c>
      <c r="O13" s="80"/>
      <c r="P13" s="80"/>
      <c r="Q13" s="80"/>
      <c r="R13" s="80"/>
      <c r="S13" s="80">
        <v>1</v>
      </c>
      <c r="T13" s="80"/>
      <c r="U13" s="80"/>
      <c r="V13" s="80">
        <v>4</v>
      </c>
      <c r="W13" s="61"/>
      <c r="X13" s="71" t="s">
        <v>488</v>
      </c>
      <c r="Y13" s="71" t="s">
        <v>486</v>
      </c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</row>
    <row r="14" spans="1:41">
      <c r="E14" s="73" t="s">
        <v>158</v>
      </c>
      <c r="F14" s="80"/>
      <c r="G14" s="80"/>
      <c r="H14" s="80"/>
      <c r="I14" s="80"/>
      <c r="J14" s="80"/>
      <c r="K14" s="80">
        <v>1</v>
      </c>
      <c r="L14" s="80"/>
      <c r="M14" s="80">
        <v>1</v>
      </c>
      <c r="N14" s="80"/>
      <c r="O14" s="80"/>
      <c r="P14" s="80"/>
      <c r="Q14" s="80"/>
      <c r="R14" s="80"/>
      <c r="S14" s="80"/>
      <c r="T14" s="80">
        <v>1</v>
      </c>
      <c r="U14" s="80"/>
      <c r="V14" s="80">
        <v>3</v>
      </c>
      <c r="W14" s="61"/>
      <c r="X14" s="71" t="s">
        <v>484</v>
      </c>
      <c r="Y14" s="72" t="s">
        <v>361</v>
      </c>
      <c r="Z14" s="72" t="s">
        <v>210</v>
      </c>
      <c r="AA14" s="72" t="s">
        <v>170</v>
      </c>
      <c r="AB14" s="72" t="s">
        <v>90</v>
      </c>
      <c r="AC14" s="72" t="s">
        <v>220</v>
      </c>
      <c r="AD14" s="72" t="s">
        <v>155</v>
      </c>
      <c r="AE14" s="72" t="s">
        <v>311</v>
      </c>
      <c r="AF14" s="72" t="s">
        <v>198</v>
      </c>
      <c r="AG14" s="72" t="s">
        <v>114</v>
      </c>
      <c r="AH14" s="72" t="s">
        <v>142</v>
      </c>
      <c r="AI14" s="72" t="s">
        <v>301</v>
      </c>
      <c r="AJ14" s="72" t="s">
        <v>137</v>
      </c>
      <c r="AK14" s="72" t="s">
        <v>108</v>
      </c>
      <c r="AL14" s="72" t="s">
        <v>126</v>
      </c>
      <c r="AM14" s="72" t="s">
        <v>132</v>
      </c>
      <c r="AN14" s="72" t="s">
        <v>99</v>
      </c>
      <c r="AO14" s="72" t="s">
        <v>485</v>
      </c>
    </row>
    <row r="15" spans="1:41">
      <c r="E15" s="73" t="s">
        <v>260</v>
      </c>
      <c r="F15" s="80"/>
      <c r="G15" s="80"/>
      <c r="H15" s="80"/>
      <c r="I15" s="80"/>
      <c r="J15" s="80"/>
      <c r="K15" s="80"/>
      <c r="L15" s="80"/>
      <c r="M15" s="80"/>
      <c r="N15" s="80">
        <v>1</v>
      </c>
      <c r="O15" s="80">
        <v>1</v>
      </c>
      <c r="P15" s="80"/>
      <c r="Q15" s="80">
        <v>1</v>
      </c>
      <c r="R15" s="80">
        <v>1</v>
      </c>
      <c r="S15" s="80"/>
      <c r="T15" s="80"/>
      <c r="U15" s="80"/>
      <c r="V15" s="80">
        <v>4</v>
      </c>
      <c r="W15" s="61"/>
      <c r="X15" s="73" t="s">
        <v>281</v>
      </c>
      <c r="Y15" s="80">
        <v>1</v>
      </c>
      <c r="Z15" s="80"/>
      <c r="AA15" s="80">
        <v>2</v>
      </c>
      <c r="AB15" s="80"/>
      <c r="AC15" s="80">
        <v>1</v>
      </c>
      <c r="AD15" s="80"/>
      <c r="AE15" s="80"/>
      <c r="AF15" s="80"/>
      <c r="AG15" s="80">
        <v>1</v>
      </c>
      <c r="AH15" s="80">
        <v>1</v>
      </c>
      <c r="AI15" s="80">
        <v>1</v>
      </c>
      <c r="AJ15" s="80">
        <v>1</v>
      </c>
      <c r="AK15" s="80"/>
      <c r="AL15" s="80"/>
      <c r="AM15" s="80"/>
      <c r="AN15" s="80"/>
      <c r="AO15" s="80">
        <v>8</v>
      </c>
    </row>
    <row r="16" spans="1:41">
      <c r="E16" s="73" t="s">
        <v>212</v>
      </c>
      <c r="F16" s="80"/>
      <c r="G16" s="80">
        <v>1</v>
      </c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>
        <v>1</v>
      </c>
      <c r="W16" s="61"/>
      <c r="X16" s="74" t="s">
        <v>116</v>
      </c>
      <c r="Y16" s="80"/>
      <c r="Z16" s="80"/>
      <c r="AA16" s="80"/>
      <c r="AB16" s="80"/>
      <c r="AC16" s="80"/>
      <c r="AD16" s="80"/>
      <c r="AE16" s="80"/>
      <c r="AF16" s="80"/>
      <c r="AG16" s="80">
        <v>1</v>
      </c>
      <c r="AH16" s="80"/>
      <c r="AI16" s="80"/>
      <c r="AJ16" s="80"/>
      <c r="AK16" s="80"/>
      <c r="AL16" s="80"/>
      <c r="AM16" s="80"/>
      <c r="AN16" s="80"/>
      <c r="AO16" s="80">
        <v>1</v>
      </c>
    </row>
    <row r="17" spans="5:41">
      <c r="E17" s="73" t="s">
        <v>298</v>
      </c>
      <c r="F17" s="80"/>
      <c r="G17" s="80"/>
      <c r="H17" s="80">
        <v>1</v>
      </c>
      <c r="I17" s="80"/>
      <c r="J17" s="80"/>
      <c r="K17" s="80"/>
      <c r="L17" s="80"/>
      <c r="M17" s="80"/>
      <c r="N17" s="80"/>
      <c r="O17" s="80"/>
      <c r="P17" s="80"/>
      <c r="Q17" s="80">
        <v>1</v>
      </c>
      <c r="R17" s="80"/>
      <c r="S17" s="80"/>
      <c r="T17" s="80"/>
      <c r="U17" s="80"/>
      <c r="V17" s="80">
        <v>2</v>
      </c>
      <c r="W17" s="61"/>
      <c r="X17" s="74" t="s">
        <v>286</v>
      </c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>
        <v>1</v>
      </c>
      <c r="AJ17" s="80">
        <v>1</v>
      </c>
      <c r="AK17" s="80"/>
      <c r="AL17" s="80"/>
      <c r="AM17" s="80"/>
      <c r="AN17" s="80"/>
      <c r="AO17" s="80">
        <v>2</v>
      </c>
    </row>
    <row r="18" spans="5:41">
      <c r="E18" s="73" t="s">
        <v>345</v>
      </c>
      <c r="F18" s="80"/>
      <c r="G18" s="80"/>
      <c r="H18" s="80"/>
      <c r="I18" s="80"/>
      <c r="J18" s="80">
        <v>1</v>
      </c>
      <c r="K18" s="80"/>
      <c r="L18" s="80"/>
      <c r="M18" s="80"/>
      <c r="N18" s="80"/>
      <c r="O18" s="80"/>
      <c r="P18" s="80"/>
      <c r="Q18" s="80">
        <v>1</v>
      </c>
      <c r="R18" s="80"/>
      <c r="S18" s="80">
        <v>1</v>
      </c>
      <c r="T18" s="80"/>
      <c r="U18" s="80"/>
      <c r="V18" s="80">
        <v>3</v>
      </c>
      <c r="W18" s="61"/>
      <c r="X18" s="74" t="s">
        <v>298</v>
      </c>
      <c r="Y18" s="80"/>
      <c r="Z18" s="80"/>
      <c r="AA18" s="80">
        <v>1</v>
      </c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>
        <v>1</v>
      </c>
    </row>
    <row r="19" spans="5:41">
      <c r="E19" s="73" t="s">
        <v>264</v>
      </c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>
        <v>1</v>
      </c>
      <c r="U19" s="80"/>
      <c r="V19" s="80">
        <v>1</v>
      </c>
      <c r="W19" s="61"/>
      <c r="X19" s="74" t="s">
        <v>277</v>
      </c>
      <c r="Y19" s="80"/>
      <c r="Z19" s="80"/>
      <c r="AA19" s="80"/>
      <c r="AB19" s="80"/>
      <c r="AC19" s="80"/>
      <c r="AD19" s="80"/>
      <c r="AE19" s="80"/>
      <c r="AF19" s="80"/>
      <c r="AG19" s="80"/>
      <c r="AH19" s="80">
        <v>1</v>
      </c>
      <c r="AI19" s="80"/>
      <c r="AJ19" s="80"/>
      <c r="AK19" s="80"/>
      <c r="AL19" s="80"/>
      <c r="AM19" s="80"/>
      <c r="AN19" s="80"/>
      <c r="AO19" s="80">
        <v>1</v>
      </c>
    </row>
    <row r="20" spans="5:41">
      <c r="E20" s="73" t="s">
        <v>277</v>
      </c>
      <c r="F20" s="80"/>
      <c r="G20" s="80"/>
      <c r="H20" s="80"/>
      <c r="I20" s="80">
        <v>1</v>
      </c>
      <c r="J20" s="80"/>
      <c r="K20" s="80"/>
      <c r="L20" s="80"/>
      <c r="M20" s="80"/>
      <c r="N20" s="80"/>
      <c r="O20" s="80">
        <v>2</v>
      </c>
      <c r="P20" s="80"/>
      <c r="Q20" s="80">
        <v>1</v>
      </c>
      <c r="R20" s="80"/>
      <c r="S20" s="80"/>
      <c r="T20" s="80"/>
      <c r="U20" s="80"/>
      <c r="V20" s="80">
        <v>4</v>
      </c>
      <c r="W20" s="61"/>
      <c r="X20" s="74" t="s">
        <v>104</v>
      </c>
      <c r="Y20" s="80">
        <v>1</v>
      </c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>
        <v>1</v>
      </c>
    </row>
    <row r="21" spans="5:41">
      <c r="E21" s="73" t="s">
        <v>372</v>
      </c>
      <c r="F21" s="80"/>
      <c r="G21" s="80"/>
      <c r="H21" s="80"/>
      <c r="I21" s="80">
        <v>3</v>
      </c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>
        <v>3</v>
      </c>
      <c r="W21" s="61"/>
      <c r="X21" s="74" t="s">
        <v>205</v>
      </c>
      <c r="Y21" s="80"/>
      <c r="Z21" s="80"/>
      <c r="AA21" s="80">
        <v>1</v>
      </c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>
        <v>1</v>
      </c>
    </row>
    <row r="22" spans="5:41">
      <c r="E22" s="73" t="s">
        <v>168</v>
      </c>
      <c r="F22" s="80"/>
      <c r="G22" s="80"/>
      <c r="H22" s="80"/>
      <c r="I22" s="80"/>
      <c r="J22" s="80"/>
      <c r="K22" s="80"/>
      <c r="L22" s="80"/>
      <c r="M22" s="80"/>
      <c r="N22" s="80">
        <v>1</v>
      </c>
      <c r="O22" s="80"/>
      <c r="P22" s="80"/>
      <c r="Q22" s="80"/>
      <c r="R22" s="80">
        <v>1</v>
      </c>
      <c r="S22" s="80"/>
      <c r="T22" s="80"/>
      <c r="U22" s="80"/>
      <c r="V22" s="80">
        <v>2</v>
      </c>
      <c r="W22" s="61"/>
      <c r="X22" s="74" t="s">
        <v>294</v>
      </c>
      <c r="Y22" s="80"/>
      <c r="Z22" s="80"/>
      <c r="AA22" s="80"/>
      <c r="AB22" s="80"/>
      <c r="AC22" s="80">
        <v>1</v>
      </c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>
        <v>1</v>
      </c>
    </row>
    <row r="23" spans="5:41">
      <c r="E23" s="73" t="s">
        <v>180</v>
      </c>
      <c r="F23" s="80"/>
      <c r="G23" s="80"/>
      <c r="H23" s="80">
        <v>1</v>
      </c>
      <c r="I23" s="80">
        <v>1</v>
      </c>
      <c r="J23" s="80"/>
      <c r="K23" s="80"/>
      <c r="L23" s="80"/>
      <c r="M23" s="80">
        <v>1</v>
      </c>
      <c r="N23" s="80"/>
      <c r="O23" s="80"/>
      <c r="P23" s="80"/>
      <c r="Q23" s="80">
        <v>1</v>
      </c>
      <c r="R23" s="80"/>
      <c r="S23" s="80"/>
      <c r="T23" s="80"/>
      <c r="U23" s="80"/>
      <c r="V23" s="80">
        <v>4</v>
      </c>
      <c r="W23" s="61"/>
      <c r="X23" s="73" t="s">
        <v>143</v>
      </c>
      <c r="Y23" s="80"/>
      <c r="Z23" s="80"/>
      <c r="AA23" s="80">
        <v>2</v>
      </c>
      <c r="AB23" s="80">
        <v>2</v>
      </c>
      <c r="AC23" s="80"/>
      <c r="AD23" s="80"/>
      <c r="AE23" s="80"/>
      <c r="AF23" s="80"/>
      <c r="AG23" s="80">
        <v>1</v>
      </c>
      <c r="AH23" s="80">
        <v>1</v>
      </c>
      <c r="AI23" s="80"/>
      <c r="AJ23" s="80"/>
      <c r="AK23" s="80">
        <v>2</v>
      </c>
      <c r="AL23" s="80">
        <v>1</v>
      </c>
      <c r="AM23" s="80"/>
      <c r="AN23" s="80">
        <v>1</v>
      </c>
      <c r="AO23" s="80">
        <v>10</v>
      </c>
    </row>
    <row r="24" spans="5:41">
      <c r="E24" s="73" t="s">
        <v>188</v>
      </c>
      <c r="F24" s="80"/>
      <c r="G24" s="80"/>
      <c r="H24" s="80"/>
      <c r="I24" s="80"/>
      <c r="J24" s="80">
        <v>1</v>
      </c>
      <c r="K24" s="80"/>
      <c r="L24" s="80"/>
      <c r="M24" s="80"/>
      <c r="N24" s="80"/>
      <c r="O24" s="80">
        <v>1</v>
      </c>
      <c r="P24" s="80"/>
      <c r="Q24" s="80">
        <v>1</v>
      </c>
      <c r="R24" s="80"/>
      <c r="S24" s="80"/>
      <c r="T24" s="80"/>
      <c r="U24" s="80"/>
      <c r="V24" s="80">
        <v>3</v>
      </c>
      <c r="W24" s="61"/>
      <c r="X24" s="74" t="s">
        <v>120</v>
      </c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>
        <v>1</v>
      </c>
      <c r="AO24" s="80">
        <v>1</v>
      </c>
    </row>
    <row r="25" spans="5:41">
      <c r="E25" s="73" t="s">
        <v>133</v>
      </c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>
        <v>1</v>
      </c>
      <c r="S25" s="80"/>
      <c r="T25" s="80">
        <v>1</v>
      </c>
      <c r="U25" s="80"/>
      <c r="V25" s="80">
        <v>2</v>
      </c>
      <c r="W25" s="61"/>
      <c r="X25" s="74" t="s">
        <v>192</v>
      </c>
      <c r="Y25" s="80"/>
      <c r="Z25" s="80"/>
      <c r="AA25" s="80">
        <v>1</v>
      </c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>
        <v>1</v>
      </c>
    </row>
    <row r="26" spans="5:41">
      <c r="E26" s="73" t="s">
        <v>104</v>
      </c>
      <c r="F26" s="80">
        <v>1</v>
      </c>
      <c r="G26" s="80">
        <v>1</v>
      </c>
      <c r="H26" s="80"/>
      <c r="I26" s="80">
        <v>1</v>
      </c>
      <c r="J26" s="80"/>
      <c r="K26" s="80">
        <v>2</v>
      </c>
      <c r="L26" s="80">
        <v>1</v>
      </c>
      <c r="M26" s="80">
        <v>2</v>
      </c>
      <c r="N26" s="80"/>
      <c r="O26" s="80">
        <v>1</v>
      </c>
      <c r="P26" s="80"/>
      <c r="Q26" s="80"/>
      <c r="R26" s="80">
        <v>1</v>
      </c>
      <c r="S26" s="80"/>
      <c r="T26" s="80"/>
      <c r="U26" s="80">
        <v>2</v>
      </c>
      <c r="V26" s="80">
        <v>12</v>
      </c>
      <c r="W26" s="61"/>
      <c r="X26" s="74" t="s">
        <v>95</v>
      </c>
      <c r="Y26" s="80"/>
      <c r="Z26" s="80"/>
      <c r="AA26" s="80">
        <v>1</v>
      </c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>
        <v>1</v>
      </c>
    </row>
    <row r="27" spans="5:41">
      <c r="E27" s="73" t="s">
        <v>318</v>
      </c>
      <c r="F27" s="80"/>
      <c r="G27" s="80"/>
      <c r="H27" s="80"/>
      <c r="I27" s="80"/>
      <c r="J27" s="80"/>
      <c r="K27" s="80"/>
      <c r="L27" s="80"/>
      <c r="M27" s="80"/>
      <c r="N27" s="80">
        <v>1</v>
      </c>
      <c r="O27" s="80"/>
      <c r="P27" s="80">
        <v>2</v>
      </c>
      <c r="Q27" s="80"/>
      <c r="R27" s="80"/>
      <c r="S27" s="80"/>
      <c r="T27" s="80"/>
      <c r="U27" s="80"/>
      <c r="V27" s="80">
        <v>3</v>
      </c>
      <c r="W27" s="61"/>
      <c r="X27" s="74" t="s">
        <v>260</v>
      </c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>
        <v>1</v>
      </c>
      <c r="AL27" s="80"/>
      <c r="AM27" s="80"/>
      <c r="AN27" s="80"/>
      <c r="AO27" s="80">
        <v>1</v>
      </c>
    </row>
    <row r="28" spans="5:41">
      <c r="E28" s="73" t="s">
        <v>111</v>
      </c>
      <c r="F28" s="80"/>
      <c r="G28" s="80">
        <v>1</v>
      </c>
      <c r="H28" s="80"/>
      <c r="I28" s="80"/>
      <c r="J28" s="80"/>
      <c r="K28" s="80"/>
      <c r="L28" s="80"/>
      <c r="M28" s="80">
        <v>1</v>
      </c>
      <c r="N28" s="80"/>
      <c r="O28" s="80"/>
      <c r="P28" s="80"/>
      <c r="Q28" s="80"/>
      <c r="R28" s="80">
        <v>1</v>
      </c>
      <c r="S28" s="80"/>
      <c r="T28" s="80"/>
      <c r="U28" s="80"/>
      <c r="V28" s="80">
        <v>3</v>
      </c>
      <c r="W28" s="61"/>
      <c r="X28" s="74" t="s">
        <v>345</v>
      </c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>
        <v>1</v>
      </c>
      <c r="AM28" s="80"/>
      <c r="AN28" s="80"/>
      <c r="AO28" s="80">
        <v>1</v>
      </c>
    </row>
    <row r="29" spans="5:41">
      <c r="E29" s="73" t="s">
        <v>205</v>
      </c>
      <c r="F29" s="80"/>
      <c r="G29" s="80"/>
      <c r="H29" s="80">
        <v>2</v>
      </c>
      <c r="I29" s="80"/>
      <c r="J29" s="80">
        <v>1</v>
      </c>
      <c r="K29" s="80"/>
      <c r="L29" s="80"/>
      <c r="M29" s="80">
        <v>1</v>
      </c>
      <c r="N29" s="80"/>
      <c r="O29" s="80"/>
      <c r="P29" s="80"/>
      <c r="Q29" s="80"/>
      <c r="R29" s="80"/>
      <c r="S29" s="80"/>
      <c r="T29" s="80"/>
      <c r="U29" s="80">
        <v>1</v>
      </c>
      <c r="V29" s="80">
        <v>5</v>
      </c>
      <c r="W29" s="61"/>
      <c r="X29" s="74" t="s">
        <v>277</v>
      </c>
      <c r="Y29" s="80"/>
      <c r="Z29" s="80"/>
      <c r="AA29" s="80"/>
      <c r="AB29" s="80">
        <v>1</v>
      </c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>
        <v>1</v>
      </c>
    </row>
    <row r="30" spans="5:41">
      <c r="E30" s="73" t="s">
        <v>307</v>
      </c>
      <c r="F30" s="80"/>
      <c r="G30" s="80"/>
      <c r="H30" s="80"/>
      <c r="I30" s="80"/>
      <c r="J30" s="80"/>
      <c r="K30" s="80"/>
      <c r="L30" s="80"/>
      <c r="M30" s="80"/>
      <c r="N30" s="80"/>
      <c r="O30" s="80">
        <v>1</v>
      </c>
      <c r="P30" s="80"/>
      <c r="Q30" s="80"/>
      <c r="R30" s="80"/>
      <c r="S30" s="80"/>
      <c r="T30" s="80"/>
      <c r="U30" s="80"/>
      <c r="V30" s="80">
        <v>1</v>
      </c>
      <c r="W30" s="61"/>
      <c r="X30" s="74" t="s">
        <v>372</v>
      </c>
      <c r="Y30" s="80"/>
      <c r="Z30" s="80"/>
      <c r="AA30" s="80"/>
      <c r="AB30" s="80">
        <v>1</v>
      </c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>
        <v>1</v>
      </c>
    </row>
    <row r="31" spans="5:41">
      <c r="E31" s="73" t="s">
        <v>184</v>
      </c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>
        <v>1</v>
      </c>
      <c r="T31" s="80">
        <v>1</v>
      </c>
      <c r="U31" s="80"/>
      <c r="V31" s="80">
        <v>2</v>
      </c>
      <c r="W31" s="61"/>
      <c r="X31" s="74" t="s">
        <v>168</v>
      </c>
      <c r="Y31" s="80"/>
      <c r="Z31" s="80"/>
      <c r="AA31" s="80"/>
      <c r="AB31" s="80"/>
      <c r="AC31" s="80"/>
      <c r="AD31" s="80"/>
      <c r="AE31" s="80"/>
      <c r="AF31" s="80"/>
      <c r="AG31" s="80">
        <v>1</v>
      </c>
      <c r="AH31" s="80"/>
      <c r="AI31" s="80"/>
      <c r="AJ31" s="80"/>
      <c r="AK31" s="80">
        <v>1</v>
      </c>
      <c r="AL31" s="80"/>
      <c r="AM31" s="80"/>
      <c r="AN31" s="80"/>
      <c r="AO31" s="80">
        <v>2</v>
      </c>
    </row>
    <row r="32" spans="5:41">
      <c r="E32" s="73" t="s">
        <v>294</v>
      </c>
      <c r="F32" s="80"/>
      <c r="G32" s="80"/>
      <c r="H32" s="80"/>
      <c r="I32" s="80"/>
      <c r="J32" s="80">
        <v>1</v>
      </c>
      <c r="K32" s="80">
        <v>1</v>
      </c>
      <c r="L32" s="80"/>
      <c r="M32" s="80"/>
      <c r="N32" s="80">
        <v>1</v>
      </c>
      <c r="O32" s="80"/>
      <c r="P32" s="80"/>
      <c r="Q32" s="80"/>
      <c r="R32" s="80"/>
      <c r="S32" s="80"/>
      <c r="T32" s="80"/>
      <c r="U32" s="80"/>
      <c r="V32" s="80">
        <v>3</v>
      </c>
      <c r="W32" s="61"/>
      <c r="X32" s="74" t="s">
        <v>145</v>
      </c>
      <c r="Y32" s="80"/>
      <c r="Z32" s="80"/>
      <c r="AA32" s="80"/>
      <c r="AB32" s="80"/>
      <c r="AC32" s="80"/>
      <c r="AD32" s="80"/>
      <c r="AE32" s="80"/>
      <c r="AF32" s="80"/>
      <c r="AG32" s="80"/>
      <c r="AH32" s="80">
        <v>1</v>
      </c>
      <c r="AI32" s="80"/>
      <c r="AJ32" s="80"/>
      <c r="AK32" s="80"/>
      <c r="AL32" s="80"/>
      <c r="AM32" s="80"/>
      <c r="AN32" s="80"/>
      <c r="AO32" s="80">
        <v>1</v>
      </c>
    </row>
    <row r="33" spans="5:41">
      <c r="E33" s="73" t="s">
        <v>139</v>
      </c>
      <c r="F33" s="80"/>
      <c r="G33" s="80"/>
      <c r="H33" s="80"/>
      <c r="I33" s="80"/>
      <c r="J33" s="80"/>
      <c r="K33" s="80"/>
      <c r="L33" s="80"/>
      <c r="M33" s="80">
        <v>1</v>
      </c>
      <c r="N33" s="80"/>
      <c r="O33" s="80"/>
      <c r="P33" s="80">
        <v>1</v>
      </c>
      <c r="Q33" s="80">
        <v>2</v>
      </c>
      <c r="R33" s="80"/>
      <c r="S33" s="80"/>
      <c r="T33" s="80"/>
      <c r="U33" s="80"/>
      <c r="V33" s="80">
        <v>4</v>
      </c>
      <c r="W33" s="61"/>
      <c r="X33" s="73" t="s">
        <v>249</v>
      </c>
      <c r="Y33" s="80">
        <v>1</v>
      </c>
      <c r="Z33" s="80"/>
      <c r="AA33" s="80"/>
      <c r="AB33" s="80"/>
      <c r="AC33" s="80"/>
      <c r="AD33" s="80">
        <v>1</v>
      </c>
      <c r="AE33" s="80"/>
      <c r="AF33" s="80">
        <v>3</v>
      </c>
      <c r="AG33" s="80"/>
      <c r="AH33" s="80">
        <v>1</v>
      </c>
      <c r="AI33" s="80"/>
      <c r="AJ33" s="80"/>
      <c r="AK33" s="80">
        <v>1</v>
      </c>
      <c r="AL33" s="80"/>
      <c r="AM33" s="80"/>
      <c r="AN33" s="80"/>
      <c r="AO33" s="80">
        <v>7</v>
      </c>
    </row>
    <row r="34" spans="5:41">
      <c r="E34" s="73" t="s">
        <v>365</v>
      </c>
      <c r="F34" s="80">
        <v>1</v>
      </c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>
        <v>1</v>
      </c>
      <c r="W34" s="61"/>
      <c r="X34" s="74" t="s">
        <v>161</v>
      </c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>
        <v>1</v>
      </c>
      <c r="AL34" s="80"/>
      <c r="AM34" s="80"/>
      <c r="AN34" s="80"/>
      <c r="AO34" s="80">
        <v>1</v>
      </c>
    </row>
    <row r="35" spans="5:41">
      <c r="E35" s="73" t="s">
        <v>145</v>
      </c>
      <c r="F35" s="80"/>
      <c r="G35" s="80"/>
      <c r="H35" s="80"/>
      <c r="I35" s="80"/>
      <c r="J35" s="80"/>
      <c r="K35" s="80"/>
      <c r="L35" s="80"/>
      <c r="M35" s="80"/>
      <c r="N35" s="80">
        <v>1</v>
      </c>
      <c r="O35" s="80">
        <v>1</v>
      </c>
      <c r="P35" s="80"/>
      <c r="Q35" s="80"/>
      <c r="R35" s="80">
        <v>1</v>
      </c>
      <c r="S35" s="80"/>
      <c r="T35" s="80"/>
      <c r="U35" s="80"/>
      <c r="V35" s="80">
        <v>3</v>
      </c>
      <c r="W35" s="61"/>
      <c r="X35" s="74" t="s">
        <v>286</v>
      </c>
      <c r="Y35" s="80">
        <v>1</v>
      </c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>
        <v>1</v>
      </c>
    </row>
    <row r="36" spans="5:41">
      <c r="E36" s="73" t="s">
        <v>485</v>
      </c>
      <c r="F36" s="80">
        <v>3</v>
      </c>
      <c r="G36" s="80">
        <v>3</v>
      </c>
      <c r="H36" s="80">
        <v>7</v>
      </c>
      <c r="I36" s="80">
        <v>8</v>
      </c>
      <c r="J36" s="80">
        <v>5</v>
      </c>
      <c r="K36" s="80">
        <v>5</v>
      </c>
      <c r="L36" s="80">
        <v>1</v>
      </c>
      <c r="M36" s="80">
        <v>10</v>
      </c>
      <c r="N36" s="80">
        <v>10</v>
      </c>
      <c r="O36" s="80">
        <v>7</v>
      </c>
      <c r="P36" s="80">
        <v>6</v>
      </c>
      <c r="Q36" s="80">
        <v>9</v>
      </c>
      <c r="R36" s="80">
        <v>9</v>
      </c>
      <c r="S36" s="80">
        <v>6</v>
      </c>
      <c r="T36" s="80">
        <v>4</v>
      </c>
      <c r="U36" s="80">
        <v>4</v>
      </c>
      <c r="V36" s="80">
        <v>97</v>
      </c>
      <c r="W36" s="61"/>
      <c r="X36" s="74" t="s">
        <v>149</v>
      </c>
      <c r="Y36" s="80"/>
      <c r="Z36" s="80"/>
      <c r="AA36" s="80"/>
      <c r="AB36" s="80"/>
      <c r="AC36" s="80"/>
      <c r="AD36" s="80"/>
      <c r="AE36" s="80"/>
      <c r="AF36" s="80">
        <v>1</v>
      </c>
      <c r="AG36" s="80"/>
      <c r="AH36" s="80"/>
      <c r="AI36" s="80"/>
      <c r="AJ36" s="80"/>
      <c r="AK36" s="80"/>
      <c r="AL36" s="80"/>
      <c r="AM36" s="80"/>
      <c r="AN36" s="80"/>
      <c r="AO36" s="80">
        <v>1</v>
      </c>
    </row>
    <row r="37" spans="5:41">
      <c r="W37" s="61"/>
      <c r="X37" s="74" t="s">
        <v>260</v>
      </c>
      <c r="Y37" s="80"/>
      <c r="Z37" s="80"/>
      <c r="AA37" s="80"/>
      <c r="AB37" s="80"/>
      <c r="AC37" s="80"/>
      <c r="AD37" s="80"/>
      <c r="AE37" s="80"/>
      <c r="AF37" s="80"/>
      <c r="AG37" s="80"/>
      <c r="AH37" s="80">
        <v>1</v>
      </c>
      <c r="AI37" s="80"/>
      <c r="AJ37" s="80"/>
      <c r="AK37" s="80"/>
      <c r="AL37" s="80"/>
      <c r="AM37" s="80"/>
      <c r="AN37" s="80"/>
      <c r="AO37" s="80">
        <v>1</v>
      </c>
    </row>
    <row r="38" spans="5:41">
      <c r="W38" s="61"/>
      <c r="X38" s="74" t="s">
        <v>104</v>
      </c>
      <c r="Y38" s="80"/>
      <c r="Z38" s="80"/>
      <c r="AA38" s="80"/>
      <c r="AB38" s="80"/>
      <c r="AC38" s="80"/>
      <c r="AD38" s="80">
        <v>1</v>
      </c>
      <c r="AE38" s="80"/>
      <c r="AF38" s="80">
        <v>1</v>
      </c>
      <c r="AG38" s="80"/>
      <c r="AH38" s="80"/>
      <c r="AI38" s="80"/>
      <c r="AJ38" s="80"/>
      <c r="AK38" s="80"/>
      <c r="AL38" s="80"/>
      <c r="AM38" s="80"/>
      <c r="AN38" s="80"/>
      <c r="AO38" s="80">
        <v>2</v>
      </c>
    </row>
    <row r="39" spans="5:41">
      <c r="W39" s="61"/>
      <c r="X39" s="74" t="s">
        <v>205</v>
      </c>
      <c r="Y39" s="80"/>
      <c r="Z39" s="80"/>
      <c r="AA39" s="80"/>
      <c r="AB39" s="80"/>
      <c r="AC39" s="80"/>
      <c r="AD39" s="80"/>
      <c r="AE39" s="80"/>
      <c r="AF39" s="80">
        <v>1</v>
      </c>
      <c r="AG39" s="80"/>
      <c r="AH39" s="80"/>
      <c r="AI39" s="80"/>
      <c r="AJ39" s="80"/>
      <c r="AK39" s="80"/>
      <c r="AL39" s="80"/>
      <c r="AM39" s="80"/>
      <c r="AN39" s="80"/>
      <c r="AO39" s="80">
        <v>1</v>
      </c>
    </row>
    <row r="40" spans="5:41">
      <c r="W40" s="61"/>
      <c r="X40" s="73" t="s">
        <v>244</v>
      </c>
      <c r="Y40" s="80"/>
      <c r="Z40" s="80"/>
      <c r="AA40" s="80"/>
      <c r="AB40" s="80"/>
      <c r="AC40" s="80"/>
      <c r="AD40" s="80">
        <v>1</v>
      </c>
      <c r="AE40" s="80">
        <v>1</v>
      </c>
      <c r="AF40" s="80">
        <v>1</v>
      </c>
      <c r="AG40" s="80">
        <v>1</v>
      </c>
      <c r="AH40" s="80">
        <v>1</v>
      </c>
      <c r="AI40" s="80">
        <v>1</v>
      </c>
      <c r="AJ40" s="80">
        <v>3</v>
      </c>
      <c r="AK40" s="80"/>
      <c r="AL40" s="80"/>
      <c r="AM40" s="80">
        <v>2</v>
      </c>
      <c r="AN40" s="80">
        <v>2</v>
      </c>
      <c r="AO40" s="80">
        <v>13</v>
      </c>
    </row>
    <row r="41" spans="5:41">
      <c r="W41" s="61"/>
      <c r="X41" s="74" t="s">
        <v>192</v>
      </c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>
        <v>1</v>
      </c>
      <c r="AJ41" s="80"/>
      <c r="AK41" s="80"/>
      <c r="AL41" s="80"/>
      <c r="AM41" s="80"/>
      <c r="AN41" s="80"/>
      <c r="AO41" s="80">
        <v>1</v>
      </c>
    </row>
    <row r="42" spans="5:41">
      <c r="W42" s="61"/>
      <c r="X42" s="74" t="s">
        <v>123</v>
      </c>
      <c r="Y42" s="80"/>
      <c r="Z42" s="80"/>
      <c r="AA42" s="80"/>
      <c r="AB42" s="80"/>
      <c r="AC42" s="80"/>
      <c r="AD42" s="80"/>
      <c r="AE42" s="80"/>
      <c r="AF42" s="80">
        <v>1</v>
      </c>
      <c r="AG42" s="80"/>
      <c r="AH42" s="80"/>
      <c r="AI42" s="80"/>
      <c r="AJ42" s="80"/>
      <c r="AK42" s="80"/>
      <c r="AL42" s="80"/>
      <c r="AM42" s="80"/>
      <c r="AN42" s="80"/>
      <c r="AO42" s="80">
        <v>1</v>
      </c>
    </row>
    <row r="43" spans="5:41">
      <c r="W43" s="61"/>
      <c r="X43" s="74" t="s">
        <v>158</v>
      </c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>
        <v>1</v>
      </c>
      <c r="AN43" s="80"/>
      <c r="AO43" s="80">
        <v>1</v>
      </c>
    </row>
    <row r="44" spans="5:41">
      <c r="W44" s="61"/>
      <c r="X44" s="74" t="s">
        <v>260</v>
      </c>
      <c r="Y44" s="80"/>
      <c r="Z44" s="80"/>
      <c r="AA44" s="80"/>
      <c r="AB44" s="80"/>
      <c r="AC44" s="80"/>
      <c r="AD44" s="80"/>
      <c r="AE44" s="80"/>
      <c r="AF44" s="80"/>
      <c r="AG44" s="80">
        <v>1</v>
      </c>
      <c r="AH44" s="80"/>
      <c r="AI44" s="80"/>
      <c r="AJ44" s="80">
        <v>1</v>
      </c>
      <c r="AK44" s="80"/>
      <c r="AL44" s="80"/>
      <c r="AM44" s="80"/>
      <c r="AN44" s="80"/>
      <c r="AO44" s="80">
        <v>2</v>
      </c>
    </row>
    <row r="45" spans="5:41">
      <c r="W45" s="61"/>
      <c r="X45" s="74" t="s">
        <v>264</v>
      </c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>
        <v>1</v>
      </c>
      <c r="AN45" s="80"/>
      <c r="AO45" s="80">
        <v>1</v>
      </c>
    </row>
    <row r="46" spans="5:41">
      <c r="W46" s="61"/>
      <c r="X46" s="74" t="s">
        <v>277</v>
      </c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>
        <v>1</v>
      </c>
      <c r="AK46" s="80"/>
      <c r="AL46" s="80"/>
      <c r="AM46" s="80"/>
      <c r="AN46" s="80"/>
      <c r="AO46" s="80">
        <v>1</v>
      </c>
    </row>
    <row r="47" spans="5:41">
      <c r="W47" s="61"/>
      <c r="X47" s="74" t="s">
        <v>188</v>
      </c>
      <c r="Y47" s="80"/>
      <c r="Z47" s="80"/>
      <c r="AA47" s="80"/>
      <c r="AB47" s="80"/>
      <c r="AC47" s="80"/>
      <c r="AD47" s="80"/>
      <c r="AE47" s="80"/>
      <c r="AF47" s="80"/>
      <c r="AG47" s="80"/>
      <c r="AH47" s="80">
        <v>1</v>
      </c>
      <c r="AI47" s="80"/>
      <c r="AJ47" s="80"/>
      <c r="AK47" s="80"/>
      <c r="AL47" s="80"/>
      <c r="AM47" s="80"/>
      <c r="AN47" s="80"/>
      <c r="AO47" s="80">
        <v>1</v>
      </c>
    </row>
    <row r="48" spans="5:41">
      <c r="W48" s="61"/>
      <c r="X48" s="74" t="s">
        <v>104</v>
      </c>
      <c r="Y48" s="80"/>
      <c r="Z48" s="80"/>
      <c r="AA48" s="80"/>
      <c r="AB48" s="80"/>
      <c r="AC48" s="80"/>
      <c r="AD48" s="80">
        <v>1</v>
      </c>
      <c r="AE48" s="80">
        <v>1</v>
      </c>
      <c r="AF48" s="80"/>
      <c r="AG48" s="80"/>
      <c r="AH48" s="80"/>
      <c r="AI48" s="80"/>
      <c r="AJ48" s="80"/>
      <c r="AK48" s="80"/>
      <c r="AL48" s="80"/>
      <c r="AM48" s="80"/>
      <c r="AN48" s="80">
        <v>1</v>
      </c>
      <c r="AO48" s="80">
        <v>3</v>
      </c>
    </row>
    <row r="49" spans="23:41">
      <c r="W49" s="61"/>
      <c r="X49" s="74" t="s">
        <v>205</v>
      </c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>
        <v>1</v>
      </c>
      <c r="AO49" s="80">
        <v>1</v>
      </c>
    </row>
    <row r="50" spans="23:41">
      <c r="W50" s="61"/>
      <c r="X50" s="74" t="s">
        <v>139</v>
      </c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>
        <v>1</v>
      </c>
      <c r="AK50" s="80"/>
      <c r="AL50" s="80"/>
      <c r="AM50" s="80"/>
      <c r="AN50" s="80"/>
      <c r="AO50" s="80">
        <v>1</v>
      </c>
    </row>
    <row r="51" spans="23:41">
      <c r="W51" s="61"/>
      <c r="X51" s="73" t="s">
        <v>239</v>
      </c>
      <c r="Y51" s="80"/>
      <c r="Z51" s="80"/>
      <c r="AA51" s="80">
        <v>1</v>
      </c>
      <c r="AB51" s="80">
        <v>1</v>
      </c>
      <c r="AC51" s="80"/>
      <c r="AD51" s="80"/>
      <c r="AE51" s="80"/>
      <c r="AF51" s="80">
        <v>1</v>
      </c>
      <c r="AG51" s="80"/>
      <c r="AH51" s="80">
        <v>2</v>
      </c>
      <c r="AI51" s="80"/>
      <c r="AJ51" s="80"/>
      <c r="AK51" s="80"/>
      <c r="AL51" s="80"/>
      <c r="AM51" s="80"/>
      <c r="AN51" s="80"/>
      <c r="AO51" s="80">
        <v>5</v>
      </c>
    </row>
    <row r="52" spans="23:41">
      <c r="W52" s="61"/>
      <c r="X52" s="74" t="s">
        <v>277</v>
      </c>
      <c r="Y52" s="80"/>
      <c r="Z52" s="80"/>
      <c r="AA52" s="80"/>
      <c r="AB52" s="80"/>
      <c r="AC52" s="80"/>
      <c r="AD52" s="80"/>
      <c r="AE52" s="80"/>
      <c r="AF52" s="80"/>
      <c r="AG52" s="80"/>
      <c r="AH52" s="80">
        <v>1</v>
      </c>
      <c r="AI52" s="80"/>
      <c r="AJ52" s="80"/>
      <c r="AK52" s="80"/>
      <c r="AL52" s="80"/>
      <c r="AM52" s="80"/>
      <c r="AN52" s="80"/>
      <c r="AO52" s="80">
        <v>1</v>
      </c>
    </row>
    <row r="53" spans="23:41">
      <c r="W53" s="61"/>
      <c r="X53" s="74" t="s">
        <v>180</v>
      </c>
      <c r="Y53" s="80"/>
      <c r="Z53" s="80"/>
      <c r="AA53" s="80">
        <v>1</v>
      </c>
      <c r="AB53" s="80"/>
      <c r="AC53" s="80"/>
      <c r="AD53" s="80"/>
      <c r="AE53" s="80"/>
      <c r="AF53" s="80">
        <v>1</v>
      </c>
      <c r="AG53" s="80"/>
      <c r="AH53" s="80"/>
      <c r="AI53" s="80"/>
      <c r="AJ53" s="80"/>
      <c r="AK53" s="80"/>
      <c r="AL53" s="80"/>
      <c r="AM53" s="80"/>
      <c r="AN53" s="80"/>
      <c r="AO53" s="80">
        <v>2</v>
      </c>
    </row>
    <row r="54" spans="23:41">
      <c r="W54" s="61"/>
      <c r="X54" s="74" t="s">
        <v>104</v>
      </c>
      <c r="Y54" s="80"/>
      <c r="Z54" s="80"/>
      <c r="AA54" s="80"/>
      <c r="AB54" s="80">
        <v>1</v>
      </c>
      <c r="AC54" s="80"/>
      <c r="AD54" s="80"/>
      <c r="AE54" s="80"/>
      <c r="AF54" s="80"/>
      <c r="AG54" s="80"/>
      <c r="AH54" s="80">
        <v>1</v>
      </c>
      <c r="AI54" s="80"/>
      <c r="AJ54" s="80"/>
      <c r="AK54" s="80"/>
      <c r="AL54" s="80"/>
      <c r="AM54" s="80"/>
      <c r="AN54" s="80"/>
      <c r="AO54" s="80">
        <v>2</v>
      </c>
    </row>
    <row r="55" spans="23:41">
      <c r="W55" s="61"/>
      <c r="X55" s="73" t="s">
        <v>101</v>
      </c>
      <c r="Y55" s="80">
        <v>1</v>
      </c>
      <c r="Z55" s="80">
        <v>3</v>
      </c>
      <c r="AA55" s="80">
        <v>2</v>
      </c>
      <c r="AB55" s="80">
        <v>2</v>
      </c>
      <c r="AC55" s="80">
        <v>1</v>
      </c>
      <c r="AD55" s="80">
        <v>3</v>
      </c>
      <c r="AE55" s="80"/>
      <c r="AF55" s="80">
        <v>4</v>
      </c>
      <c r="AG55" s="80">
        <v>6</v>
      </c>
      <c r="AH55" s="80"/>
      <c r="AI55" s="80">
        <v>1</v>
      </c>
      <c r="AJ55" s="80">
        <v>3</v>
      </c>
      <c r="AK55" s="80">
        <v>6</v>
      </c>
      <c r="AL55" s="80">
        <v>4</v>
      </c>
      <c r="AM55" s="80">
        <v>2</v>
      </c>
      <c r="AN55" s="80">
        <v>1</v>
      </c>
      <c r="AO55" s="80">
        <v>39</v>
      </c>
    </row>
    <row r="56" spans="23:41">
      <c r="W56" s="61"/>
      <c r="X56" s="74" t="s">
        <v>161</v>
      </c>
      <c r="Y56" s="80"/>
      <c r="Z56" s="80"/>
      <c r="AA56" s="80">
        <v>1</v>
      </c>
      <c r="AB56" s="80"/>
      <c r="AC56" s="80"/>
      <c r="AD56" s="80"/>
      <c r="AE56" s="80"/>
      <c r="AF56" s="80"/>
      <c r="AG56" s="80">
        <v>1</v>
      </c>
      <c r="AH56" s="80"/>
      <c r="AI56" s="80"/>
      <c r="AJ56" s="80"/>
      <c r="AK56" s="80">
        <v>1</v>
      </c>
      <c r="AL56" s="80"/>
      <c r="AM56" s="80"/>
      <c r="AN56" s="80"/>
      <c r="AO56" s="80">
        <v>3</v>
      </c>
    </row>
    <row r="57" spans="23:41">
      <c r="W57" s="61"/>
      <c r="X57" s="74" t="s">
        <v>120</v>
      </c>
      <c r="Y57" s="80"/>
      <c r="Z57" s="80"/>
      <c r="AA57" s="80"/>
      <c r="AB57" s="80">
        <v>1</v>
      </c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>
        <v>1</v>
      </c>
    </row>
    <row r="58" spans="23:41">
      <c r="W58" s="61"/>
      <c r="X58" s="74" t="s">
        <v>116</v>
      </c>
      <c r="Y58" s="80"/>
      <c r="Z58" s="80"/>
      <c r="AA58" s="80"/>
      <c r="AB58" s="80"/>
      <c r="AC58" s="80"/>
      <c r="AD58" s="80"/>
      <c r="AE58" s="80"/>
      <c r="AF58" s="80"/>
      <c r="AG58" s="80">
        <v>1</v>
      </c>
      <c r="AH58" s="80"/>
      <c r="AI58" s="80"/>
      <c r="AJ58" s="80"/>
      <c r="AK58" s="80"/>
      <c r="AL58" s="80">
        <v>1</v>
      </c>
      <c r="AM58" s="80"/>
      <c r="AN58" s="80"/>
      <c r="AO58" s="80">
        <v>2</v>
      </c>
    </row>
    <row r="59" spans="23:41">
      <c r="W59" s="61"/>
      <c r="X59" s="74" t="s">
        <v>192</v>
      </c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>
        <v>1</v>
      </c>
      <c r="AM59" s="80"/>
      <c r="AN59" s="80"/>
      <c r="AO59" s="80">
        <v>1</v>
      </c>
    </row>
    <row r="60" spans="23:41">
      <c r="W60" s="61"/>
      <c r="X60" s="74" t="s">
        <v>123</v>
      </c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>
        <v>1</v>
      </c>
      <c r="AL60" s="80"/>
      <c r="AM60" s="80"/>
      <c r="AN60" s="80"/>
      <c r="AO60" s="80">
        <v>1</v>
      </c>
    </row>
    <row r="61" spans="23:41">
      <c r="W61" s="61"/>
      <c r="X61" s="74" t="s">
        <v>129</v>
      </c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>
        <v>1</v>
      </c>
      <c r="AM61" s="80"/>
      <c r="AN61" s="80"/>
      <c r="AO61" s="80">
        <v>1</v>
      </c>
    </row>
    <row r="62" spans="23:41">
      <c r="W62" s="61"/>
      <c r="X62" s="74" t="s">
        <v>149</v>
      </c>
      <c r="Y62" s="80"/>
      <c r="Z62" s="80"/>
      <c r="AA62" s="80"/>
      <c r="AB62" s="80"/>
      <c r="AC62" s="80"/>
      <c r="AD62" s="80">
        <v>1</v>
      </c>
      <c r="AE62" s="80"/>
      <c r="AF62" s="80"/>
      <c r="AG62" s="80">
        <v>1</v>
      </c>
      <c r="AH62" s="80"/>
      <c r="AI62" s="80"/>
      <c r="AJ62" s="80"/>
      <c r="AK62" s="80"/>
      <c r="AL62" s="80"/>
      <c r="AM62" s="80"/>
      <c r="AN62" s="80"/>
      <c r="AO62" s="80">
        <v>2</v>
      </c>
    </row>
    <row r="63" spans="23:41">
      <c r="W63" s="61"/>
      <c r="X63" s="74" t="s">
        <v>158</v>
      </c>
      <c r="Y63" s="80"/>
      <c r="Z63" s="80"/>
      <c r="AA63" s="80"/>
      <c r="AB63" s="80"/>
      <c r="AC63" s="80"/>
      <c r="AD63" s="80">
        <v>1</v>
      </c>
      <c r="AE63" s="80"/>
      <c r="AF63" s="80">
        <v>1</v>
      </c>
      <c r="AG63" s="80"/>
      <c r="AH63" s="80"/>
      <c r="AI63" s="80"/>
      <c r="AJ63" s="80"/>
      <c r="AK63" s="80"/>
      <c r="AL63" s="80"/>
      <c r="AM63" s="80"/>
      <c r="AN63" s="80"/>
      <c r="AO63" s="80">
        <v>2</v>
      </c>
    </row>
    <row r="64" spans="23:41">
      <c r="W64" s="61"/>
      <c r="X64" s="74" t="s">
        <v>212</v>
      </c>
      <c r="Y64" s="80"/>
      <c r="Z64" s="80">
        <v>1</v>
      </c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>
        <v>1</v>
      </c>
    </row>
    <row r="65" spans="23:41">
      <c r="W65" s="61"/>
      <c r="X65" s="74" t="s">
        <v>180</v>
      </c>
      <c r="Y65" s="80"/>
      <c r="Z65" s="80"/>
      <c r="AA65" s="80"/>
      <c r="AB65" s="80">
        <v>1</v>
      </c>
      <c r="AC65" s="80"/>
      <c r="AD65" s="80"/>
      <c r="AE65" s="80"/>
      <c r="AF65" s="80"/>
      <c r="AG65" s="80"/>
      <c r="AH65" s="80"/>
      <c r="AI65" s="80"/>
      <c r="AJ65" s="80">
        <v>1</v>
      </c>
      <c r="AK65" s="80"/>
      <c r="AL65" s="80"/>
      <c r="AM65" s="80"/>
      <c r="AN65" s="80"/>
      <c r="AO65" s="80">
        <v>2</v>
      </c>
    </row>
    <row r="66" spans="23:41">
      <c r="W66" s="61"/>
      <c r="X66" s="74" t="s">
        <v>188</v>
      </c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>
        <v>1</v>
      </c>
      <c r="AK66" s="80"/>
      <c r="AL66" s="80"/>
      <c r="AM66" s="80"/>
      <c r="AN66" s="80"/>
      <c r="AO66" s="80">
        <v>1</v>
      </c>
    </row>
    <row r="67" spans="23:41">
      <c r="W67" s="61"/>
      <c r="X67" s="74" t="s">
        <v>133</v>
      </c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>
        <v>1</v>
      </c>
      <c r="AL67" s="80"/>
      <c r="AM67" s="80">
        <v>1</v>
      </c>
      <c r="AN67" s="80"/>
      <c r="AO67" s="80">
        <v>2</v>
      </c>
    </row>
    <row r="68" spans="23:41">
      <c r="W68" s="61"/>
      <c r="X68" s="74" t="s">
        <v>104</v>
      </c>
      <c r="Y68" s="80"/>
      <c r="Z68" s="80">
        <v>1</v>
      </c>
      <c r="AA68" s="80"/>
      <c r="AB68" s="80"/>
      <c r="AC68" s="80"/>
      <c r="AD68" s="80"/>
      <c r="AE68" s="80"/>
      <c r="AF68" s="80">
        <v>1</v>
      </c>
      <c r="AG68" s="80"/>
      <c r="AH68" s="80"/>
      <c r="AI68" s="80"/>
      <c r="AJ68" s="80"/>
      <c r="AK68" s="80">
        <v>1</v>
      </c>
      <c r="AL68" s="80"/>
      <c r="AM68" s="80"/>
      <c r="AN68" s="80">
        <v>1</v>
      </c>
      <c r="AO68" s="80">
        <v>4</v>
      </c>
    </row>
    <row r="69" spans="23:41">
      <c r="W69" s="61"/>
      <c r="X69" s="74" t="s">
        <v>318</v>
      </c>
      <c r="Y69" s="80"/>
      <c r="Z69" s="80"/>
      <c r="AA69" s="80"/>
      <c r="AB69" s="80"/>
      <c r="AC69" s="80"/>
      <c r="AD69" s="80"/>
      <c r="AE69" s="80"/>
      <c r="AF69" s="80"/>
      <c r="AG69" s="80">
        <v>1</v>
      </c>
      <c r="AH69" s="80"/>
      <c r="AI69" s="80">
        <v>1</v>
      </c>
      <c r="AJ69" s="80"/>
      <c r="AK69" s="80"/>
      <c r="AL69" s="80"/>
      <c r="AM69" s="80"/>
      <c r="AN69" s="80"/>
      <c r="AO69" s="80">
        <v>2</v>
      </c>
    </row>
    <row r="70" spans="23:41">
      <c r="W70" s="61"/>
      <c r="X70" s="74" t="s">
        <v>111</v>
      </c>
      <c r="Y70" s="80"/>
      <c r="Z70" s="80">
        <v>1</v>
      </c>
      <c r="AA70" s="80"/>
      <c r="AB70" s="80"/>
      <c r="AC70" s="80"/>
      <c r="AD70" s="80"/>
      <c r="AE70" s="80"/>
      <c r="AF70" s="80">
        <v>1</v>
      </c>
      <c r="AG70" s="80"/>
      <c r="AH70" s="80"/>
      <c r="AI70" s="80"/>
      <c r="AJ70" s="80"/>
      <c r="AK70" s="80">
        <v>1</v>
      </c>
      <c r="AL70" s="80"/>
      <c r="AM70" s="80"/>
      <c r="AN70" s="80"/>
      <c r="AO70" s="80">
        <v>3</v>
      </c>
    </row>
    <row r="71" spans="23:41">
      <c r="W71" s="61"/>
      <c r="X71" s="74" t="s">
        <v>205</v>
      </c>
      <c r="Y71" s="80"/>
      <c r="Z71" s="80"/>
      <c r="AA71" s="80">
        <v>1</v>
      </c>
      <c r="AB71" s="80"/>
      <c r="AC71" s="80">
        <v>1</v>
      </c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>
        <v>2</v>
      </c>
    </row>
    <row r="72" spans="23:41">
      <c r="W72" s="61"/>
      <c r="X72" s="74" t="s">
        <v>184</v>
      </c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>
        <v>1</v>
      </c>
      <c r="AM72" s="80">
        <v>1</v>
      </c>
      <c r="AN72" s="80"/>
      <c r="AO72" s="80">
        <v>2</v>
      </c>
    </row>
    <row r="73" spans="23:41">
      <c r="W73" s="61"/>
      <c r="X73" s="74" t="s">
        <v>294</v>
      </c>
      <c r="Y73" s="80"/>
      <c r="Z73" s="80"/>
      <c r="AA73" s="80"/>
      <c r="AB73" s="80"/>
      <c r="AC73" s="80"/>
      <c r="AD73" s="80">
        <v>1</v>
      </c>
      <c r="AE73" s="80"/>
      <c r="AF73" s="80"/>
      <c r="AG73" s="80">
        <v>1</v>
      </c>
      <c r="AH73" s="80"/>
      <c r="AI73" s="80"/>
      <c r="AJ73" s="80"/>
      <c r="AK73" s="80"/>
      <c r="AL73" s="80"/>
      <c r="AM73" s="80"/>
      <c r="AN73" s="80"/>
      <c r="AO73" s="80">
        <v>2</v>
      </c>
    </row>
    <row r="74" spans="23:41">
      <c r="W74" s="61"/>
      <c r="X74" s="74" t="s">
        <v>139</v>
      </c>
      <c r="Y74" s="80"/>
      <c r="Z74" s="80"/>
      <c r="AA74" s="80"/>
      <c r="AB74" s="80"/>
      <c r="AC74" s="80"/>
      <c r="AD74" s="80"/>
      <c r="AE74" s="80"/>
      <c r="AF74" s="80">
        <v>1</v>
      </c>
      <c r="AG74" s="80"/>
      <c r="AH74" s="80"/>
      <c r="AI74" s="80"/>
      <c r="AJ74" s="80">
        <v>1</v>
      </c>
      <c r="AK74" s="80"/>
      <c r="AL74" s="80"/>
      <c r="AM74" s="80"/>
      <c r="AN74" s="80"/>
      <c r="AO74" s="80">
        <v>2</v>
      </c>
    </row>
    <row r="75" spans="23:41">
      <c r="W75" s="61"/>
      <c r="X75" s="74" t="s">
        <v>365</v>
      </c>
      <c r="Y75" s="80">
        <v>1</v>
      </c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>
        <v>1</v>
      </c>
    </row>
    <row r="76" spans="23:41">
      <c r="W76" s="61"/>
      <c r="X76" s="74" t="s">
        <v>145</v>
      </c>
      <c r="Y76" s="80"/>
      <c r="Z76" s="80"/>
      <c r="AA76" s="80"/>
      <c r="AB76" s="80"/>
      <c r="AC76" s="80"/>
      <c r="AD76" s="80"/>
      <c r="AE76" s="80"/>
      <c r="AF76" s="80"/>
      <c r="AG76" s="80">
        <v>1</v>
      </c>
      <c r="AH76" s="80"/>
      <c r="AI76" s="80"/>
      <c r="AJ76" s="80"/>
      <c r="AK76" s="80">
        <v>1</v>
      </c>
      <c r="AL76" s="80"/>
      <c r="AM76" s="80"/>
      <c r="AN76" s="80"/>
      <c r="AO76" s="80">
        <v>2</v>
      </c>
    </row>
    <row r="77" spans="23:41">
      <c r="W77" s="61"/>
      <c r="X77" s="73" t="s">
        <v>92</v>
      </c>
      <c r="Y77" s="80"/>
      <c r="Z77" s="80"/>
      <c r="AA77" s="80"/>
      <c r="AB77" s="80">
        <v>3</v>
      </c>
      <c r="AC77" s="80">
        <v>3</v>
      </c>
      <c r="AD77" s="80"/>
      <c r="AE77" s="80"/>
      <c r="AF77" s="80">
        <v>1</v>
      </c>
      <c r="AG77" s="80">
        <v>1</v>
      </c>
      <c r="AH77" s="80">
        <v>1</v>
      </c>
      <c r="AI77" s="80">
        <v>3</v>
      </c>
      <c r="AJ77" s="80">
        <v>2</v>
      </c>
      <c r="AK77" s="80"/>
      <c r="AL77" s="80">
        <v>1</v>
      </c>
      <c r="AM77" s="80"/>
      <c r="AN77" s="80"/>
      <c r="AO77" s="80">
        <v>15</v>
      </c>
    </row>
    <row r="78" spans="23:41">
      <c r="W78" s="61"/>
      <c r="X78" s="74" t="s">
        <v>120</v>
      </c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>
        <v>1</v>
      </c>
      <c r="AJ78" s="80"/>
      <c r="AK78" s="80"/>
      <c r="AL78" s="80"/>
      <c r="AM78" s="80"/>
      <c r="AN78" s="80"/>
      <c r="AO78" s="80">
        <v>1</v>
      </c>
    </row>
    <row r="79" spans="23:41">
      <c r="W79" s="61"/>
      <c r="X79" s="74" t="s">
        <v>123</v>
      </c>
      <c r="Y79" s="80"/>
      <c r="Z79" s="80"/>
      <c r="AA79" s="80"/>
      <c r="AB79" s="80"/>
      <c r="AC79" s="80">
        <v>1</v>
      </c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>
        <v>1</v>
      </c>
    </row>
    <row r="80" spans="23:41">
      <c r="W80" s="61"/>
      <c r="X80" s="74" t="s">
        <v>129</v>
      </c>
      <c r="Y80" s="80"/>
      <c r="Z80" s="80"/>
      <c r="AA80" s="80"/>
      <c r="AB80" s="80"/>
      <c r="AC80" s="80"/>
      <c r="AD80" s="80"/>
      <c r="AE80" s="80"/>
      <c r="AF80" s="80">
        <v>1</v>
      </c>
      <c r="AG80" s="80"/>
      <c r="AH80" s="80"/>
      <c r="AI80" s="80"/>
      <c r="AJ80" s="80"/>
      <c r="AK80" s="80"/>
      <c r="AL80" s="80"/>
      <c r="AM80" s="80"/>
      <c r="AN80" s="80"/>
      <c r="AO80" s="80">
        <v>1</v>
      </c>
    </row>
    <row r="81" spans="23:41">
      <c r="W81" s="61"/>
      <c r="X81" s="74" t="s">
        <v>95</v>
      </c>
      <c r="Y81" s="80"/>
      <c r="Z81" s="80"/>
      <c r="AA81" s="80"/>
      <c r="AB81" s="80">
        <v>1</v>
      </c>
      <c r="AC81" s="80"/>
      <c r="AD81" s="80"/>
      <c r="AE81" s="80"/>
      <c r="AF81" s="80"/>
      <c r="AG81" s="80">
        <v>1</v>
      </c>
      <c r="AH81" s="80"/>
      <c r="AI81" s="80"/>
      <c r="AJ81" s="80"/>
      <c r="AK81" s="80"/>
      <c r="AL81" s="80"/>
      <c r="AM81" s="80"/>
      <c r="AN81" s="80"/>
      <c r="AO81" s="80">
        <v>2</v>
      </c>
    </row>
    <row r="82" spans="23:41">
      <c r="W82" s="61"/>
      <c r="X82" s="74" t="s">
        <v>149</v>
      </c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>
        <v>1</v>
      </c>
      <c r="AM82" s="80"/>
      <c r="AN82" s="80"/>
      <c r="AO82" s="80">
        <v>1</v>
      </c>
    </row>
    <row r="83" spans="23:41">
      <c r="W83" s="61"/>
      <c r="X83" s="74" t="s">
        <v>298</v>
      </c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>
        <v>1</v>
      </c>
      <c r="AK83" s="80"/>
      <c r="AL83" s="80"/>
      <c r="AM83" s="80"/>
      <c r="AN83" s="80"/>
      <c r="AO83" s="80">
        <v>1</v>
      </c>
    </row>
    <row r="84" spans="23:41">
      <c r="W84" s="61"/>
      <c r="X84" s="74" t="s">
        <v>345</v>
      </c>
      <c r="Y84" s="80"/>
      <c r="Z84" s="80"/>
      <c r="AA84" s="80"/>
      <c r="AB84" s="80"/>
      <c r="AC84" s="80">
        <v>1</v>
      </c>
      <c r="AD84" s="80"/>
      <c r="AE84" s="80"/>
      <c r="AF84" s="80"/>
      <c r="AG84" s="80"/>
      <c r="AH84" s="80"/>
      <c r="AI84" s="80"/>
      <c r="AJ84" s="80">
        <v>1</v>
      </c>
      <c r="AK84" s="80"/>
      <c r="AL84" s="80"/>
      <c r="AM84" s="80"/>
      <c r="AN84" s="80"/>
      <c r="AO84" s="80">
        <v>2</v>
      </c>
    </row>
    <row r="85" spans="23:41">
      <c r="W85" s="61"/>
      <c r="X85" s="74" t="s">
        <v>372</v>
      </c>
      <c r="Y85" s="80"/>
      <c r="Z85" s="80"/>
      <c r="AA85" s="80"/>
      <c r="AB85" s="80">
        <v>2</v>
      </c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>
        <v>2</v>
      </c>
    </row>
    <row r="86" spans="23:41">
      <c r="W86" s="61"/>
      <c r="X86" s="74" t="s">
        <v>188</v>
      </c>
      <c r="Y86" s="80"/>
      <c r="Z86" s="80"/>
      <c r="AA86" s="80"/>
      <c r="AB86" s="80"/>
      <c r="AC86" s="80">
        <v>1</v>
      </c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>
        <v>1</v>
      </c>
    </row>
    <row r="87" spans="23:41">
      <c r="W87" s="61"/>
      <c r="X87" s="74" t="s">
        <v>318</v>
      </c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>
        <v>1</v>
      </c>
      <c r="AJ87" s="80"/>
      <c r="AK87" s="80"/>
      <c r="AL87" s="80"/>
      <c r="AM87" s="80"/>
      <c r="AN87" s="80"/>
      <c r="AO87" s="80">
        <v>1</v>
      </c>
    </row>
    <row r="88" spans="23:41">
      <c r="W88" s="61"/>
      <c r="X88" s="74" t="s">
        <v>307</v>
      </c>
      <c r="Y88" s="80"/>
      <c r="Z88" s="80"/>
      <c r="AA88" s="80"/>
      <c r="AB88" s="80"/>
      <c r="AC88" s="80"/>
      <c r="AD88" s="80"/>
      <c r="AE88" s="80"/>
      <c r="AF88" s="80"/>
      <c r="AG88" s="80"/>
      <c r="AH88" s="80">
        <v>1</v>
      </c>
      <c r="AI88" s="80"/>
      <c r="AJ88" s="80"/>
      <c r="AK88" s="80"/>
      <c r="AL88" s="80"/>
      <c r="AM88" s="80"/>
      <c r="AN88" s="80"/>
      <c r="AO88" s="80">
        <v>1</v>
      </c>
    </row>
    <row r="89" spans="23:41">
      <c r="W89" s="61"/>
      <c r="X89" s="74" t="s">
        <v>139</v>
      </c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>
        <v>1</v>
      </c>
      <c r="AJ89" s="80"/>
      <c r="AK89" s="80"/>
      <c r="AL89" s="80"/>
      <c r="AM89" s="80"/>
      <c r="AN89" s="80"/>
      <c r="AO89" s="80">
        <v>1</v>
      </c>
    </row>
    <row r="90" spans="23:41">
      <c r="W90" s="61"/>
      <c r="X90" s="73" t="s">
        <v>485</v>
      </c>
      <c r="Y90" s="80">
        <v>3</v>
      </c>
      <c r="Z90" s="80">
        <v>3</v>
      </c>
      <c r="AA90" s="80">
        <v>7</v>
      </c>
      <c r="AB90" s="80">
        <v>8</v>
      </c>
      <c r="AC90" s="80">
        <v>5</v>
      </c>
      <c r="AD90" s="80">
        <v>5</v>
      </c>
      <c r="AE90" s="80">
        <v>1</v>
      </c>
      <c r="AF90" s="80">
        <v>10</v>
      </c>
      <c r="AG90" s="80">
        <v>10</v>
      </c>
      <c r="AH90" s="80">
        <v>7</v>
      </c>
      <c r="AI90" s="80">
        <v>6</v>
      </c>
      <c r="AJ90" s="80">
        <v>9</v>
      </c>
      <c r="AK90" s="80">
        <v>9</v>
      </c>
      <c r="AL90" s="80">
        <v>6</v>
      </c>
      <c r="AM90" s="80">
        <v>4</v>
      </c>
      <c r="AN90" s="80">
        <v>4</v>
      </c>
      <c r="AO90" s="80">
        <v>97</v>
      </c>
    </row>
    <row r="91" spans="23:41">
      <c r="W91" s="61"/>
      <c r="X91" s="61"/>
      <c r="Y91" s="61"/>
    </row>
    <row r="92" spans="23:41">
      <c r="W92" s="61"/>
      <c r="X92" s="61"/>
      <c r="Y92" s="61"/>
    </row>
    <row r="93" spans="23:41">
      <c r="W93" s="61"/>
      <c r="X93" s="61"/>
      <c r="Y93" s="61"/>
    </row>
    <row r="94" spans="23:41">
      <c r="W94" s="61"/>
      <c r="X94" s="61"/>
      <c r="Y94" s="61"/>
    </row>
    <row r="95" spans="23:41">
      <c r="W95" s="61"/>
      <c r="X95" s="61"/>
      <c r="Y95" s="61"/>
    </row>
    <row r="96" spans="23:41">
      <c r="W96" s="61"/>
      <c r="X96" s="61"/>
      <c r="Y96" s="61"/>
    </row>
    <row r="97" spans="23:25">
      <c r="W97" s="61"/>
      <c r="X97" s="61"/>
      <c r="Y97" s="61"/>
    </row>
    <row r="98" spans="23:25">
      <c r="W98" s="61"/>
      <c r="X98" s="61"/>
      <c r="Y98" s="61"/>
    </row>
    <row r="99" spans="23:25">
      <c r="W99" s="61"/>
      <c r="X99" s="61"/>
      <c r="Y99" s="61"/>
    </row>
    <row r="100" spans="23:25">
      <c r="W100" s="61"/>
      <c r="X100" s="61"/>
      <c r="Y100" s="61"/>
    </row>
    <row r="101" spans="23:25">
      <c r="W101" s="61"/>
      <c r="X101" s="61"/>
      <c r="Y101" s="61"/>
    </row>
  </sheetData>
  <mergeCells count="1">
    <mergeCell ref="A1:XFD1"/>
  </mergeCells>
  <pageMargins left="0.7" right="0.7" top="0.75" bottom="0.75" header="0.3" footer="0.3"/>
  <pageSetup paperSize="9" orientation="portrait" horizontalDpi="300" verticalDpi="300" r:id="rId4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9"/>
  <sheetViews>
    <sheetView workbookViewId="0">
      <selection activeCell="C6" sqref="C6"/>
    </sheetView>
  </sheetViews>
  <sheetFormatPr defaultRowHeight="14.4"/>
  <cols>
    <col min="1" max="1" width="26.21875" customWidth="1"/>
    <col min="2" max="2" width="14.6640625" customWidth="1"/>
    <col min="3" max="3" width="19.33203125" customWidth="1"/>
    <col min="4" max="4" width="19" customWidth="1"/>
    <col min="5" max="5" width="34.77734375" customWidth="1"/>
  </cols>
  <sheetData>
    <row r="1" spans="1:5" s="95" customFormat="1" ht="15" customHeight="1">
      <c r="A1" s="95" t="s">
        <v>53</v>
      </c>
      <c r="B1" s="96"/>
      <c r="C1" s="96"/>
      <c r="D1" s="96"/>
      <c r="E1" s="96"/>
    </row>
    <row r="2" spans="1:5" ht="15.6" customHeight="1" thickBot="1">
      <c r="A2" s="43" t="s">
        <v>413</v>
      </c>
      <c r="B2" s="56" t="s">
        <v>474</v>
      </c>
      <c r="C2" s="68"/>
      <c r="D2" s="69"/>
      <c r="E2" s="70"/>
    </row>
    <row r="3" spans="1:5">
      <c r="A3" s="34" t="s">
        <v>89</v>
      </c>
      <c r="B3" t="s">
        <v>483</v>
      </c>
    </row>
    <row r="4" spans="1:5">
      <c r="A4" s="34" t="s">
        <v>89</v>
      </c>
      <c r="B4" t="s">
        <v>483</v>
      </c>
    </row>
    <row r="5" spans="1:5">
      <c r="A5" s="34" t="s">
        <v>89</v>
      </c>
      <c r="B5" t="s">
        <v>483</v>
      </c>
    </row>
    <row r="6" spans="1:5">
      <c r="A6" s="34" t="s">
        <v>89</v>
      </c>
      <c r="B6" t="s">
        <v>483</v>
      </c>
    </row>
    <row r="7" spans="1:5">
      <c r="A7" s="34" t="s">
        <v>89</v>
      </c>
      <c r="B7" t="s">
        <v>483</v>
      </c>
    </row>
    <row r="8" spans="1:5">
      <c r="A8" s="34" t="s">
        <v>98</v>
      </c>
      <c r="B8" t="s">
        <v>483</v>
      </c>
    </row>
    <row r="9" spans="1:5">
      <c r="A9" s="34" t="s">
        <v>98</v>
      </c>
      <c r="B9" t="s">
        <v>483</v>
      </c>
    </row>
    <row r="10" spans="1:5">
      <c r="A10" s="34" t="s">
        <v>98</v>
      </c>
      <c r="B10" t="s">
        <v>483</v>
      </c>
    </row>
    <row r="11" spans="1:5">
      <c r="A11" s="34" t="s">
        <v>98</v>
      </c>
      <c r="B11" t="s">
        <v>483</v>
      </c>
    </row>
    <row r="12" spans="1:5">
      <c r="A12" s="34" t="s">
        <v>98</v>
      </c>
      <c r="B12" t="s">
        <v>483</v>
      </c>
    </row>
    <row r="13" spans="1:5">
      <c r="A13" s="34" t="s">
        <v>98</v>
      </c>
      <c r="B13" t="s">
        <v>483</v>
      </c>
    </row>
    <row r="14" spans="1:5">
      <c r="A14" s="34" t="s">
        <v>98</v>
      </c>
      <c r="B14" t="s">
        <v>483</v>
      </c>
    </row>
    <row r="15" spans="1:5">
      <c r="A15" s="34" t="s">
        <v>98</v>
      </c>
      <c r="B15" t="s">
        <v>483</v>
      </c>
    </row>
    <row r="16" spans="1:5">
      <c r="A16" s="34" t="s">
        <v>98</v>
      </c>
      <c r="B16" t="s">
        <v>483</v>
      </c>
    </row>
    <row r="17" spans="1:2">
      <c r="A17" s="34" t="s">
        <v>98</v>
      </c>
      <c r="B17" t="s">
        <v>483</v>
      </c>
    </row>
    <row r="18" spans="1:2">
      <c r="A18" s="34" t="s">
        <v>98</v>
      </c>
      <c r="B18" t="s">
        <v>483</v>
      </c>
    </row>
    <row r="19" spans="1:2">
      <c r="A19" s="34" t="s">
        <v>98</v>
      </c>
      <c r="B19" t="s">
        <v>483</v>
      </c>
    </row>
    <row r="20" spans="1:2">
      <c r="A20" s="34" t="s">
        <v>98</v>
      </c>
      <c r="B20" t="s">
        <v>483</v>
      </c>
    </row>
    <row r="21" spans="1:2">
      <c r="A21" s="34" t="s">
        <v>98</v>
      </c>
      <c r="B21" t="s">
        <v>483</v>
      </c>
    </row>
    <row r="22" spans="1:2">
      <c r="A22" s="34" t="s">
        <v>289</v>
      </c>
      <c r="B22" t="s">
        <v>483</v>
      </c>
    </row>
    <row r="23" spans="1:2">
      <c r="A23" s="34" t="s">
        <v>289</v>
      </c>
      <c r="B23" t="s">
        <v>483</v>
      </c>
    </row>
    <row r="24" spans="1:2">
      <c r="A24" s="34" t="s">
        <v>289</v>
      </c>
      <c r="B24" t="s">
        <v>483</v>
      </c>
    </row>
    <row r="25" spans="1:2">
      <c r="A25" s="34" t="s">
        <v>107</v>
      </c>
      <c r="B25" t="s">
        <v>483</v>
      </c>
    </row>
    <row r="26" spans="1:2">
      <c r="A26" s="34" t="s">
        <v>107</v>
      </c>
      <c r="B26" t="s">
        <v>483</v>
      </c>
    </row>
    <row r="27" spans="1:2">
      <c r="A27" s="34" t="s">
        <v>107</v>
      </c>
      <c r="B27" t="s">
        <v>483</v>
      </c>
    </row>
    <row r="28" spans="1:2">
      <c r="A28" s="34" t="s">
        <v>107</v>
      </c>
      <c r="B28" t="s">
        <v>483</v>
      </c>
    </row>
    <row r="29" spans="1:2">
      <c r="A29" s="34" t="s">
        <v>107</v>
      </c>
      <c r="B29" t="s">
        <v>483</v>
      </c>
    </row>
    <row r="30" spans="1:2">
      <c r="A30" s="34" t="s">
        <v>107</v>
      </c>
      <c r="B30" t="s">
        <v>483</v>
      </c>
    </row>
    <row r="31" spans="1:2">
      <c r="A31" s="34" t="s">
        <v>107</v>
      </c>
      <c r="B31" t="s">
        <v>483</v>
      </c>
    </row>
    <row r="32" spans="1:2">
      <c r="A32" s="34" t="s">
        <v>107</v>
      </c>
      <c r="B32" t="s">
        <v>483</v>
      </c>
    </row>
    <row r="33" spans="1:2">
      <c r="A33" s="34" t="s">
        <v>107</v>
      </c>
      <c r="B33" t="s">
        <v>483</v>
      </c>
    </row>
    <row r="34" spans="1:2">
      <c r="A34" s="34" t="s">
        <v>107</v>
      </c>
      <c r="B34" t="s">
        <v>483</v>
      </c>
    </row>
    <row r="35" spans="1:2">
      <c r="A35" s="34" t="s">
        <v>107</v>
      </c>
      <c r="B35" t="s">
        <v>483</v>
      </c>
    </row>
    <row r="36" spans="1:2">
      <c r="A36" s="34" t="s">
        <v>107</v>
      </c>
      <c r="B36" t="s">
        <v>483</v>
      </c>
    </row>
    <row r="37" spans="1:2">
      <c r="A37" s="34" t="s">
        <v>107</v>
      </c>
      <c r="B37" t="s">
        <v>483</v>
      </c>
    </row>
    <row r="38" spans="1:2">
      <c r="A38" s="34" t="s">
        <v>107</v>
      </c>
      <c r="B38" t="s">
        <v>483</v>
      </c>
    </row>
    <row r="39" spans="1:2">
      <c r="A39" s="34" t="s">
        <v>107</v>
      </c>
      <c r="B39" t="s">
        <v>483</v>
      </c>
    </row>
    <row r="40" spans="1:2">
      <c r="A40" s="34" t="s">
        <v>107</v>
      </c>
      <c r="B40" t="s">
        <v>483</v>
      </c>
    </row>
    <row r="41" spans="1:2">
      <c r="A41" s="34" t="s">
        <v>195</v>
      </c>
      <c r="B41" t="s">
        <v>483</v>
      </c>
    </row>
    <row r="42" spans="1:2">
      <c r="A42" s="34" t="s">
        <v>195</v>
      </c>
      <c r="B42" t="s">
        <v>483</v>
      </c>
    </row>
    <row r="43" spans="1:2">
      <c r="A43" s="34" t="s">
        <v>195</v>
      </c>
      <c r="B43" t="s">
        <v>483</v>
      </c>
    </row>
    <row r="44" spans="1:2">
      <c r="A44" s="34" t="s">
        <v>136</v>
      </c>
      <c r="B44" t="s">
        <v>483</v>
      </c>
    </row>
    <row r="45" spans="1:2">
      <c r="A45" s="34" t="s">
        <v>136</v>
      </c>
      <c r="B45" t="s">
        <v>483</v>
      </c>
    </row>
    <row r="46" spans="1:2">
      <c r="A46" s="34" t="s">
        <v>136</v>
      </c>
      <c r="B46" t="s">
        <v>483</v>
      </c>
    </row>
    <row r="47" spans="1:2">
      <c r="A47" s="34" t="s">
        <v>136</v>
      </c>
      <c r="B47" t="s">
        <v>483</v>
      </c>
    </row>
    <row r="48" spans="1:2">
      <c r="A48" s="34" t="s">
        <v>136</v>
      </c>
      <c r="B48" t="s">
        <v>483</v>
      </c>
    </row>
    <row r="49" spans="1:2">
      <c r="A49" s="34" t="s">
        <v>136</v>
      </c>
      <c r="B49" t="s">
        <v>483</v>
      </c>
    </row>
  </sheetData>
  <sortState xmlns:xlrd2="http://schemas.microsoft.com/office/spreadsheetml/2017/richdata2" ref="A3:B49">
    <sortCondition ref="A1"/>
  </sortState>
  <mergeCells count="1">
    <mergeCell ref="A1:XFD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9"/>
  <sheetViews>
    <sheetView workbookViewId="0">
      <selection activeCell="B3" sqref="B3"/>
    </sheetView>
  </sheetViews>
  <sheetFormatPr defaultRowHeight="14.4"/>
  <sheetData>
    <row r="1" spans="1:4" s="98" customFormat="1" ht="22.8" customHeight="1" thickBot="1">
      <c r="A1" s="97" t="s">
        <v>49</v>
      </c>
    </row>
    <row r="2" spans="1:4">
      <c r="A2" s="46" t="s">
        <v>422</v>
      </c>
      <c r="B2" s="46" t="s">
        <v>421</v>
      </c>
      <c r="D2" s="84" t="s">
        <v>493</v>
      </c>
    </row>
    <row r="3" spans="1:4">
      <c r="A3" s="37" t="s">
        <v>97</v>
      </c>
      <c r="B3" s="37" t="s">
        <v>403</v>
      </c>
      <c r="D3" t="s">
        <v>471</v>
      </c>
    </row>
    <row r="4" spans="1:4">
      <c r="A4" s="37" t="s">
        <v>273</v>
      </c>
      <c r="B4" s="37" t="s">
        <v>271</v>
      </c>
    </row>
    <row r="5" spans="1:4">
      <c r="A5" s="37" t="s">
        <v>186</v>
      </c>
      <c r="B5" s="37" t="s">
        <v>185</v>
      </c>
    </row>
    <row r="6" spans="1:4">
      <c r="A6" s="37" t="s">
        <v>377</v>
      </c>
      <c r="B6" s="37" t="s">
        <v>376</v>
      </c>
    </row>
    <row r="7" spans="1:4">
      <c r="A7" s="37" t="s">
        <v>342</v>
      </c>
      <c r="B7" s="37" t="s">
        <v>341</v>
      </c>
    </row>
    <row r="8" spans="1:4">
      <c r="A8" s="37" t="s">
        <v>163</v>
      </c>
      <c r="B8" s="37" t="s">
        <v>327</v>
      </c>
    </row>
    <row r="9" spans="1:4">
      <c r="A9" s="37" t="s">
        <v>323</v>
      </c>
      <c r="B9" s="37" t="s">
        <v>322</v>
      </c>
    </row>
    <row r="10" spans="1:4">
      <c r="A10" s="37" t="s">
        <v>173</v>
      </c>
      <c r="B10" s="37" t="s">
        <v>172</v>
      </c>
    </row>
    <row r="11" spans="1:4">
      <c r="A11" s="37" t="s">
        <v>275</v>
      </c>
      <c r="B11" s="37" t="s">
        <v>213</v>
      </c>
    </row>
    <row r="12" spans="1:4">
      <c r="A12" s="37" t="s">
        <v>173</v>
      </c>
      <c r="B12" s="37" t="s">
        <v>336</v>
      </c>
    </row>
    <row r="13" spans="1:4">
      <c r="A13" s="37" t="s">
        <v>97</v>
      </c>
      <c r="B13" s="37" t="s">
        <v>332</v>
      </c>
    </row>
    <row r="14" spans="1:4">
      <c r="A14" s="37" t="s">
        <v>245</v>
      </c>
      <c r="B14" s="37" t="s">
        <v>228</v>
      </c>
    </row>
    <row r="15" spans="1:4">
      <c r="A15" s="37" t="s">
        <v>266</v>
      </c>
      <c r="B15" s="37" t="s">
        <v>265</v>
      </c>
    </row>
    <row r="16" spans="1:4">
      <c r="A16" s="37" t="s">
        <v>229</v>
      </c>
      <c r="B16" s="37" t="s">
        <v>228</v>
      </c>
    </row>
    <row r="17" spans="1:2">
      <c r="A17" s="37" t="s">
        <v>163</v>
      </c>
      <c r="B17" s="37" t="s">
        <v>222</v>
      </c>
    </row>
    <row r="18" spans="1:2">
      <c r="A18" s="37" t="s">
        <v>225</v>
      </c>
      <c r="B18" s="37" t="s">
        <v>224</v>
      </c>
    </row>
    <row r="19" spans="1:2">
      <c r="A19" s="37" t="s">
        <v>214</v>
      </c>
      <c r="B19" s="37" t="s">
        <v>213</v>
      </c>
    </row>
    <row r="20" spans="1:2">
      <c r="A20" s="37" t="s">
        <v>194</v>
      </c>
      <c r="B20" s="37" t="s">
        <v>193</v>
      </c>
    </row>
    <row r="21" spans="1:2">
      <c r="A21" s="37" t="s">
        <v>135</v>
      </c>
      <c r="B21" s="37" t="s">
        <v>134</v>
      </c>
    </row>
    <row r="22" spans="1:2">
      <c r="A22" s="37" t="s">
        <v>131</v>
      </c>
      <c r="B22" s="37" t="s">
        <v>130</v>
      </c>
    </row>
    <row r="23" spans="1:2">
      <c r="A23" s="37" t="s">
        <v>201</v>
      </c>
      <c r="B23" s="37" t="s">
        <v>271</v>
      </c>
    </row>
    <row r="24" spans="1:2">
      <c r="A24" s="37" t="s">
        <v>197</v>
      </c>
      <c r="B24" s="37" t="s">
        <v>196</v>
      </c>
    </row>
    <row r="25" spans="1:2">
      <c r="A25" s="37" t="s">
        <v>219</v>
      </c>
      <c r="B25" s="37" t="s">
        <v>316</v>
      </c>
    </row>
    <row r="26" spans="1:2">
      <c r="A26" s="82"/>
    </row>
    <row r="27" spans="1:2">
      <c r="A27" s="83"/>
    </row>
    <row r="28" spans="1:2">
      <c r="A28" s="83"/>
    </row>
    <row r="29" spans="1:2">
      <c r="A29" s="83"/>
    </row>
    <row r="30" spans="1:2">
      <c r="A30" s="83"/>
    </row>
    <row r="31" spans="1:2">
      <c r="A31" s="83"/>
    </row>
    <row r="32" spans="1:2">
      <c r="A32" s="83"/>
    </row>
    <row r="33" spans="1:1">
      <c r="A33" s="83"/>
    </row>
    <row r="34" spans="1:1">
      <c r="A34" s="83"/>
    </row>
    <row r="35" spans="1:1">
      <c r="A35" s="83"/>
    </row>
    <row r="36" spans="1:1">
      <c r="A36" s="83"/>
    </row>
    <row r="37" spans="1:1">
      <c r="A37" s="83"/>
    </row>
    <row r="38" spans="1:1">
      <c r="A38" s="83"/>
    </row>
    <row r="39" spans="1:1">
      <c r="A39" s="83"/>
    </row>
    <row r="40" spans="1:1">
      <c r="A40" s="83"/>
    </row>
    <row r="41" spans="1:1">
      <c r="A41" s="83"/>
    </row>
    <row r="42" spans="1:1">
      <c r="A42" s="83"/>
    </row>
    <row r="43" spans="1:1">
      <c r="A43" s="83"/>
    </row>
    <row r="44" spans="1:1">
      <c r="A44" s="83"/>
    </row>
    <row r="45" spans="1:1">
      <c r="A45" s="83"/>
    </row>
    <row r="46" spans="1:1">
      <c r="A46" s="83"/>
    </row>
    <row r="47" spans="1:1">
      <c r="A47" s="83"/>
    </row>
    <row r="48" spans="1:1">
      <c r="A48" s="83"/>
    </row>
    <row r="49" spans="1:1">
      <c r="A49" s="83"/>
    </row>
    <row r="50" spans="1:1">
      <c r="A50" s="83"/>
    </row>
    <row r="51" spans="1:1">
      <c r="A51" s="83"/>
    </row>
    <row r="52" spans="1:1">
      <c r="A52" s="83"/>
    </row>
    <row r="53" spans="1:1">
      <c r="A53" s="83"/>
    </row>
    <row r="54" spans="1:1">
      <c r="A54" s="83"/>
    </row>
    <row r="55" spans="1:1">
      <c r="A55" s="83"/>
    </row>
    <row r="56" spans="1:1">
      <c r="A56" s="83"/>
    </row>
    <row r="57" spans="1:1">
      <c r="A57" s="83"/>
    </row>
    <row r="58" spans="1:1">
      <c r="A58" s="83"/>
    </row>
    <row r="59" spans="1:1">
      <c r="A59" s="83"/>
    </row>
    <row r="60" spans="1:1">
      <c r="A60" s="83"/>
    </row>
    <row r="61" spans="1:1">
      <c r="A61" s="83"/>
    </row>
    <row r="62" spans="1:1">
      <c r="A62" s="83"/>
    </row>
    <row r="63" spans="1:1">
      <c r="A63" s="83"/>
    </row>
    <row r="64" spans="1:1">
      <c r="A64" s="83"/>
    </row>
    <row r="65" spans="1:1">
      <c r="A65" s="83"/>
    </row>
    <row r="66" spans="1:1">
      <c r="A66" s="83"/>
    </row>
    <row r="67" spans="1:1">
      <c r="A67" s="83"/>
    </row>
    <row r="68" spans="1:1">
      <c r="A68" s="83"/>
    </row>
    <row r="69" spans="1:1">
      <c r="A69" s="83"/>
    </row>
    <row r="70" spans="1:1">
      <c r="A70" s="83"/>
    </row>
    <row r="71" spans="1:1">
      <c r="A71" s="83"/>
    </row>
    <row r="72" spans="1:1">
      <c r="A72" s="83"/>
    </row>
    <row r="73" spans="1:1">
      <c r="A73" s="83"/>
    </row>
    <row r="74" spans="1:1">
      <c r="A74" s="83"/>
    </row>
    <row r="75" spans="1:1">
      <c r="A75" s="83"/>
    </row>
    <row r="76" spans="1:1">
      <c r="A76" s="83"/>
    </row>
    <row r="77" spans="1:1">
      <c r="A77" s="83"/>
    </row>
    <row r="78" spans="1:1">
      <c r="A78" s="83"/>
    </row>
    <row r="79" spans="1:1">
      <c r="A79" s="83"/>
    </row>
    <row r="80" spans="1:1">
      <c r="A80" s="83"/>
    </row>
    <row r="81" spans="1:1">
      <c r="A81" s="83"/>
    </row>
    <row r="82" spans="1:1">
      <c r="A82" s="83"/>
    </row>
    <row r="83" spans="1:1">
      <c r="A83" s="83"/>
    </row>
    <row r="84" spans="1:1">
      <c r="A84" s="83"/>
    </row>
    <row r="85" spans="1:1">
      <c r="A85" s="83"/>
    </row>
    <row r="86" spans="1:1">
      <c r="A86" s="83"/>
    </row>
    <row r="87" spans="1:1">
      <c r="A87" s="83"/>
    </row>
    <row r="88" spans="1:1">
      <c r="A88" s="83"/>
    </row>
    <row r="89" spans="1:1">
      <c r="A89" s="83"/>
    </row>
    <row r="90" spans="1:1">
      <c r="A90" s="83"/>
    </row>
    <row r="91" spans="1:1">
      <c r="A91" s="83"/>
    </row>
    <row r="92" spans="1:1">
      <c r="A92" s="83"/>
    </row>
    <row r="93" spans="1:1">
      <c r="A93" s="83"/>
    </row>
    <row r="94" spans="1:1">
      <c r="A94" s="83"/>
    </row>
    <row r="95" spans="1:1">
      <c r="A95" s="83"/>
    </row>
    <row r="96" spans="1:1">
      <c r="A96" s="83"/>
    </row>
    <row r="97" spans="1:1">
      <c r="A97" s="83"/>
    </row>
    <row r="98" spans="1:1">
      <c r="A98" s="61"/>
    </row>
    <row r="99" spans="1:1">
      <c r="A99" s="61"/>
    </row>
  </sheetData>
  <mergeCells count="1">
    <mergeCell ref="A1:XF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9"/>
  <sheetViews>
    <sheetView topLeftCell="A9" zoomScale="80" zoomScaleNormal="80" workbookViewId="0">
      <selection activeCell="D14" sqref="D14"/>
    </sheetView>
  </sheetViews>
  <sheetFormatPr defaultColWidth="10.44140625" defaultRowHeight="46.2"/>
  <cols>
    <col min="1" max="1" width="10" style="5" customWidth="1"/>
    <col min="2" max="2" width="43.44140625" style="4" customWidth="1"/>
    <col min="3" max="3" width="37.33203125" style="3" customWidth="1"/>
    <col min="4" max="4" width="49.44140625" style="4" customWidth="1"/>
    <col min="5" max="5" width="63" style="3" customWidth="1"/>
    <col min="6" max="16384" width="10.44140625" style="3"/>
  </cols>
  <sheetData>
    <row r="1" spans="1:5" s="28" customFormat="1" ht="93.75" customHeight="1" thickBot="1">
      <c r="A1" s="33" t="s">
        <v>88</v>
      </c>
      <c r="B1" s="32" t="s">
        <v>87</v>
      </c>
      <c r="C1" s="31" t="s">
        <v>86</v>
      </c>
      <c r="D1" s="30" t="s">
        <v>85</v>
      </c>
      <c r="E1" s="29" t="s">
        <v>84</v>
      </c>
    </row>
    <row r="2" spans="1:5" ht="93" customHeight="1">
      <c r="A2" s="19">
        <v>6</v>
      </c>
      <c r="B2" s="24" t="s">
        <v>83</v>
      </c>
      <c r="C2" s="18" t="s">
        <v>82</v>
      </c>
      <c r="D2" s="27" t="s">
        <v>81</v>
      </c>
      <c r="E2" s="16" t="s">
        <v>80</v>
      </c>
    </row>
    <row r="3" spans="1:5" ht="88.5" customHeight="1" thickBot="1">
      <c r="A3" s="23"/>
      <c r="B3" s="14" t="s">
        <v>79</v>
      </c>
      <c r="C3" s="13" t="s">
        <v>1</v>
      </c>
      <c r="D3" s="20" t="s">
        <v>78</v>
      </c>
      <c r="E3" s="11"/>
    </row>
    <row r="4" spans="1:5" ht="60" customHeight="1" thickBot="1"/>
    <row r="5" spans="1:5">
      <c r="A5" s="19">
        <f>A2+1</f>
        <v>7</v>
      </c>
      <c r="B5" s="25" t="s">
        <v>77</v>
      </c>
      <c r="C5" s="18" t="s">
        <v>76</v>
      </c>
      <c r="D5" s="27" t="s">
        <v>75</v>
      </c>
      <c r="E5" s="16" t="s">
        <v>74</v>
      </c>
    </row>
    <row r="6" spans="1:5" ht="46.8" thickBot="1">
      <c r="A6" s="23"/>
      <c r="B6" s="14" t="s">
        <v>73</v>
      </c>
      <c r="C6" s="13" t="s">
        <v>1</v>
      </c>
      <c r="D6" s="20" t="s">
        <v>72</v>
      </c>
      <c r="E6" s="11"/>
    </row>
    <row r="7" spans="1:5">
      <c r="A7" s="19">
        <f>A5+1</f>
        <v>8</v>
      </c>
      <c r="B7" s="25" t="s">
        <v>71</v>
      </c>
      <c r="C7" s="18" t="s">
        <v>70</v>
      </c>
      <c r="D7" s="27" t="s">
        <v>69</v>
      </c>
      <c r="E7" s="16" t="s">
        <v>68</v>
      </c>
    </row>
    <row r="8" spans="1:5" ht="46.8" thickBot="1">
      <c r="A8" s="23"/>
      <c r="B8" s="14" t="s">
        <v>67</v>
      </c>
      <c r="C8" s="13" t="s">
        <v>1</v>
      </c>
      <c r="D8" s="20" t="s">
        <v>66</v>
      </c>
      <c r="E8" s="11"/>
    </row>
    <row r="9" spans="1:5">
      <c r="A9" s="19">
        <f>A7+1</f>
        <v>9</v>
      </c>
      <c r="B9" s="24" t="s">
        <v>65</v>
      </c>
      <c r="C9" s="18" t="s">
        <v>64</v>
      </c>
      <c r="D9" s="17" t="s">
        <v>63</v>
      </c>
      <c r="E9" s="16" t="s">
        <v>62</v>
      </c>
    </row>
    <row r="10" spans="1:5" ht="46.8" thickBot="1">
      <c r="A10" s="23"/>
      <c r="B10" s="21" t="s">
        <v>61</v>
      </c>
      <c r="C10" s="13" t="s">
        <v>1</v>
      </c>
      <c r="D10" s="12" t="s">
        <v>60</v>
      </c>
      <c r="E10" s="11"/>
    </row>
    <row r="11" spans="1:5" ht="57.6">
      <c r="A11" s="19">
        <f>A9+1</f>
        <v>10</v>
      </c>
      <c r="B11" s="25" t="s">
        <v>59</v>
      </c>
      <c r="C11" s="18" t="s">
        <v>58</v>
      </c>
      <c r="D11" s="17" t="s">
        <v>57</v>
      </c>
      <c r="E11" s="16" t="s">
        <v>56</v>
      </c>
    </row>
    <row r="12" spans="1:5" ht="81.75" customHeight="1" thickBot="1">
      <c r="A12" s="23"/>
      <c r="B12" s="21" t="s">
        <v>55</v>
      </c>
      <c r="C12" s="13" t="s">
        <v>1</v>
      </c>
      <c r="D12" s="20" t="s">
        <v>54</v>
      </c>
      <c r="E12" s="11"/>
    </row>
    <row r="13" spans="1:5" ht="81.75" customHeight="1">
      <c r="A13" s="19">
        <f>A11+1</f>
        <v>11</v>
      </c>
      <c r="B13" s="24" t="s">
        <v>53</v>
      </c>
      <c r="C13" s="18" t="s">
        <v>52</v>
      </c>
      <c r="D13" s="17" t="s">
        <v>51</v>
      </c>
      <c r="E13" s="16" t="s">
        <v>50</v>
      </c>
    </row>
    <row r="14" spans="1:5" ht="62.25" customHeight="1" thickBot="1">
      <c r="A14" s="23"/>
      <c r="B14" s="21" t="s">
        <v>49</v>
      </c>
      <c r="C14" s="13" t="s">
        <v>1</v>
      </c>
      <c r="D14" s="20" t="s">
        <v>48</v>
      </c>
      <c r="E14" s="11"/>
    </row>
    <row r="15" spans="1:5">
      <c r="A15" s="19">
        <f>A13+1</f>
        <v>12</v>
      </c>
      <c r="B15" s="25" t="s">
        <v>47</v>
      </c>
      <c r="C15" s="18" t="s">
        <v>46</v>
      </c>
      <c r="D15" s="17" t="s">
        <v>45</v>
      </c>
      <c r="E15" s="16" t="s">
        <v>44</v>
      </c>
    </row>
    <row r="16" spans="1:5" ht="46.8" thickBot="1">
      <c r="A16" s="23"/>
      <c r="B16" s="21" t="s">
        <v>43</v>
      </c>
      <c r="C16" s="13" t="s">
        <v>1</v>
      </c>
      <c r="D16" s="20" t="s">
        <v>42</v>
      </c>
      <c r="E16" s="11"/>
    </row>
    <row r="17" spans="1:6" ht="64.5" customHeight="1">
      <c r="A17" s="19">
        <f>A15+1</f>
        <v>13</v>
      </c>
      <c r="B17" s="25" t="s">
        <v>41</v>
      </c>
      <c r="C17" s="18" t="s">
        <v>40</v>
      </c>
      <c r="D17" s="17" t="s">
        <v>39</v>
      </c>
      <c r="E17" s="16" t="s">
        <v>38</v>
      </c>
    </row>
    <row r="18" spans="1:6" ht="46.8" thickBot="1">
      <c r="A18" s="23"/>
      <c r="B18" s="21" t="s">
        <v>37</v>
      </c>
      <c r="C18" s="13" t="s">
        <v>1</v>
      </c>
      <c r="D18" s="20" t="s">
        <v>36</v>
      </c>
      <c r="E18" s="11"/>
    </row>
    <row r="19" spans="1:6">
      <c r="A19" s="19">
        <f>A17+1</f>
        <v>14</v>
      </c>
      <c r="B19" s="26" t="s">
        <v>35</v>
      </c>
      <c r="C19" s="18" t="s">
        <v>34</v>
      </c>
      <c r="D19" s="17" t="s">
        <v>33</v>
      </c>
      <c r="E19" s="16" t="s">
        <v>32</v>
      </c>
    </row>
    <row r="20" spans="1:6" ht="46.8" thickBot="1">
      <c r="A20" s="23"/>
      <c r="B20" s="21" t="s">
        <v>31</v>
      </c>
      <c r="C20" s="13" t="s">
        <v>1</v>
      </c>
      <c r="D20" s="12" t="s">
        <v>30</v>
      </c>
      <c r="E20" s="11"/>
    </row>
    <row r="21" spans="1:6">
      <c r="A21" s="19">
        <f>A19+1</f>
        <v>15</v>
      </c>
      <c r="B21" s="25" t="s">
        <v>29</v>
      </c>
      <c r="C21" s="18" t="s">
        <v>28</v>
      </c>
      <c r="D21" s="17" t="s">
        <v>27</v>
      </c>
      <c r="E21" s="16" t="s">
        <v>26</v>
      </c>
    </row>
    <row r="22" spans="1:6" ht="91.5" customHeight="1" thickBot="1">
      <c r="A22" s="23"/>
      <c r="B22" s="21" t="s">
        <v>25</v>
      </c>
      <c r="C22" s="13" t="s">
        <v>1</v>
      </c>
      <c r="D22" s="20" t="s">
        <v>24</v>
      </c>
      <c r="E22" s="11"/>
    </row>
    <row r="23" spans="1:6">
      <c r="A23" s="19">
        <f>A21+1</f>
        <v>16</v>
      </c>
      <c r="B23" s="25" t="s">
        <v>23</v>
      </c>
      <c r="C23" s="18" t="s">
        <v>22</v>
      </c>
      <c r="D23" s="17" t="s">
        <v>21</v>
      </c>
      <c r="E23" s="16" t="s">
        <v>20</v>
      </c>
    </row>
    <row r="24" spans="1:6" ht="78" customHeight="1" thickBot="1">
      <c r="A24" s="23"/>
      <c r="B24" s="21" t="s">
        <v>19</v>
      </c>
      <c r="C24" s="13" t="s">
        <v>1</v>
      </c>
      <c r="D24" s="12" t="s">
        <v>18</v>
      </c>
      <c r="E24" s="11"/>
    </row>
    <row r="25" spans="1:6">
      <c r="A25" s="19">
        <f>A23+1</f>
        <v>17</v>
      </c>
      <c r="B25" s="24" t="s">
        <v>17</v>
      </c>
      <c r="C25" s="18" t="s">
        <v>16</v>
      </c>
      <c r="D25" s="17" t="s">
        <v>15</v>
      </c>
      <c r="E25" s="16" t="s">
        <v>14</v>
      </c>
      <c r="F25" s="10"/>
    </row>
    <row r="26" spans="1:6" ht="46.8" thickBot="1">
      <c r="A26" s="23"/>
      <c r="B26" s="21" t="s">
        <v>13</v>
      </c>
      <c r="C26" s="13" t="s">
        <v>1</v>
      </c>
      <c r="D26" s="12" t="s">
        <v>12</v>
      </c>
      <c r="E26" s="11"/>
      <c r="F26" s="22"/>
    </row>
    <row r="27" spans="1:6">
      <c r="A27" s="19">
        <f>A25+1</f>
        <v>18</v>
      </c>
      <c r="B27" s="18" t="s">
        <v>11</v>
      </c>
      <c r="C27" s="18" t="s">
        <v>5</v>
      </c>
      <c r="D27" s="17" t="s">
        <v>10</v>
      </c>
      <c r="E27" s="16" t="s">
        <v>9</v>
      </c>
    </row>
    <row r="28" spans="1:6" ht="64.5" customHeight="1" thickBot="1">
      <c r="A28" s="15"/>
      <c r="B28" s="21" t="s">
        <v>8</v>
      </c>
      <c r="C28" s="13" t="s">
        <v>1</v>
      </c>
      <c r="D28" s="20" t="s">
        <v>7</v>
      </c>
      <c r="E28" s="11"/>
    </row>
    <row r="29" spans="1:6" ht="42.75" customHeight="1">
      <c r="A29" s="19">
        <f>A27+1</f>
        <v>19</v>
      </c>
      <c r="B29" s="18" t="s">
        <v>6</v>
      </c>
      <c r="C29" s="18" t="s">
        <v>5</v>
      </c>
      <c r="D29" s="17" t="s">
        <v>4</v>
      </c>
      <c r="E29" s="16" t="s">
        <v>3</v>
      </c>
    </row>
    <row r="30" spans="1:6" ht="46.8" thickBot="1">
      <c r="A30" s="15"/>
      <c r="B30" s="14" t="s">
        <v>2</v>
      </c>
      <c r="C30" s="13" t="s">
        <v>1</v>
      </c>
      <c r="D30" s="12" t="s">
        <v>0</v>
      </c>
      <c r="E30" s="11"/>
    </row>
    <row r="36" spans="7:15">
      <c r="G36" s="10"/>
      <c r="H36" s="10"/>
      <c r="I36" s="10"/>
      <c r="J36" s="9"/>
      <c r="K36" s="8"/>
      <c r="L36" s="8"/>
      <c r="M36" s="7"/>
      <c r="N36" s="7"/>
      <c r="O36" s="7"/>
    </row>
    <row r="37" spans="7:15">
      <c r="G37" s="6"/>
      <c r="H37" s="6"/>
      <c r="I37" s="6"/>
      <c r="J37" s="6"/>
      <c r="K37" s="6"/>
      <c r="L37" s="6"/>
      <c r="M37" s="6"/>
      <c r="N37" s="6"/>
      <c r="O37" s="6"/>
    </row>
    <row r="39" spans="7:15" ht="49.5" customHeight="1"/>
  </sheetData>
  <pageMargins left="0.39370078740157483" right="0.39370078740157483" top="0.39370078740157483" bottom="0.39370078740157483" header="0.31496062992125984" footer="0.31496062992125984"/>
  <pageSetup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J29"/>
  <sheetViews>
    <sheetView workbookViewId="0">
      <selection activeCell="I12" sqref="I12"/>
    </sheetView>
  </sheetViews>
  <sheetFormatPr defaultRowHeight="14.4"/>
  <cols>
    <col min="2" max="2" width="13.33203125" customWidth="1"/>
    <col min="3" max="3" width="16.88671875" customWidth="1"/>
    <col min="4" max="4" width="10.109375" customWidth="1"/>
    <col min="5" max="5" width="13.109375" customWidth="1"/>
    <col min="6" max="6" width="12" customWidth="1"/>
    <col min="7" max="7" width="10.33203125" bestFit="1" customWidth="1"/>
    <col min="8" max="8" width="10.33203125" customWidth="1"/>
    <col min="9" max="9" width="11.5546875" customWidth="1"/>
  </cols>
  <sheetData>
    <row r="2" spans="2:10" ht="15" customHeight="1">
      <c r="B2" s="51" t="s">
        <v>455</v>
      </c>
      <c r="C2" s="51" t="s">
        <v>454</v>
      </c>
      <c r="D2" s="51" t="s">
        <v>453</v>
      </c>
      <c r="E2" s="51" t="s">
        <v>452</v>
      </c>
      <c r="F2" s="52" t="s">
        <v>456</v>
      </c>
      <c r="G2" s="52" t="s">
        <v>473</v>
      </c>
      <c r="H2" s="58"/>
      <c r="I2" s="58"/>
      <c r="J2" s="58"/>
    </row>
    <row r="3" spans="2:10" ht="15" customHeight="1">
      <c r="B3" s="50" t="s">
        <v>426</v>
      </c>
      <c r="C3" s="49">
        <f ca="1">DATE(YEAR(TODAY()),1,1)</f>
        <v>44927</v>
      </c>
      <c r="D3" s="48" t="s">
        <v>425</v>
      </c>
      <c r="E3" s="47" t="s">
        <v>424</v>
      </c>
      <c r="F3" s="53" t="s">
        <v>457</v>
      </c>
      <c r="G3" s="54" t="s">
        <v>469</v>
      </c>
    </row>
    <row r="4" spans="2:10" ht="15" customHeight="1">
      <c r="B4" s="50" t="s">
        <v>451</v>
      </c>
      <c r="C4" s="49">
        <f ca="1">DATE(YEAR(TODAY()),1,21)</f>
        <v>44947</v>
      </c>
      <c r="D4" s="48" t="s">
        <v>450</v>
      </c>
      <c r="E4" s="47" t="s">
        <v>433</v>
      </c>
      <c r="F4" s="53" t="s">
        <v>458</v>
      </c>
      <c r="G4" s="54" t="s">
        <v>469</v>
      </c>
    </row>
    <row r="5" spans="2:10" ht="15" customHeight="1">
      <c r="B5" s="50" t="s">
        <v>449</v>
      </c>
      <c r="C5" s="49">
        <f ca="1">DATE(YEAR(TODAY()),2,19)</f>
        <v>44976</v>
      </c>
      <c r="D5" s="48" t="s">
        <v>448</v>
      </c>
      <c r="E5" s="47" t="s">
        <v>430</v>
      </c>
      <c r="F5" s="53" t="s">
        <v>459</v>
      </c>
      <c r="G5" s="54" t="s">
        <v>470</v>
      </c>
    </row>
    <row r="6" spans="2:10" ht="15" customHeight="1">
      <c r="B6" s="50" t="s">
        <v>447</v>
      </c>
      <c r="C6" s="49">
        <f ca="1">DATE(YEAR(TODAY()),3,21)</f>
        <v>45006</v>
      </c>
      <c r="D6" s="48" t="s">
        <v>446</v>
      </c>
      <c r="E6" s="47" t="s">
        <v>427</v>
      </c>
      <c r="F6" s="53" t="s">
        <v>460</v>
      </c>
      <c r="G6" s="54" t="s">
        <v>470</v>
      </c>
    </row>
    <row r="7" spans="2:10" ht="15" customHeight="1">
      <c r="B7" s="50" t="s">
        <v>445</v>
      </c>
      <c r="C7" s="49">
        <f ca="1">DATE(YEAR(TODAY()),4,21)</f>
        <v>45037</v>
      </c>
      <c r="D7" s="48" t="s">
        <v>444</v>
      </c>
      <c r="E7" s="47" t="s">
        <v>424</v>
      </c>
      <c r="F7" s="53" t="s">
        <v>461</v>
      </c>
      <c r="G7" s="54" t="s">
        <v>470</v>
      </c>
    </row>
    <row r="8" spans="2:10" ht="15" customHeight="1">
      <c r="B8" s="50" t="s">
        <v>443</v>
      </c>
      <c r="C8" s="49">
        <f ca="1">DATE(YEAR(TODAY()),5,22)</f>
        <v>45068</v>
      </c>
      <c r="D8" s="48" t="s">
        <v>442</v>
      </c>
      <c r="E8" s="47" t="s">
        <v>433</v>
      </c>
      <c r="F8" s="53" t="s">
        <v>462</v>
      </c>
      <c r="G8" s="54" t="s">
        <v>471</v>
      </c>
    </row>
    <row r="9" spans="2:10" ht="15" customHeight="1">
      <c r="B9" s="50" t="s">
        <v>441</v>
      </c>
      <c r="C9" s="49">
        <f ca="1">DATE(YEAR(TODAY()),6,22)</f>
        <v>45099</v>
      </c>
      <c r="D9" s="48" t="s">
        <v>440</v>
      </c>
      <c r="E9" s="47" t="s">
        <v>430</v>
      </c>
      <c r="F9" s="53" t="s">
        <v>463</v>
      </c>
      <c r="G9" s="54" t="s">
        <v>471</v>
      </c>
    </row>
    <row r="10" spans="2:10" ht="15" customHeight="1">
      <c r="B10" s="50" t="s">
        <v>439</v>
      </c>
      <c r="C10" s="49">
        <f ca="1">DATE(YEAR(TODAY()),7,23)</f>
        <v>45130</v>
      </c>
      <c r="D10" s="48" t="s">
        <v>438</v>
      </c>
      <c r="E10" s="47" t="s">
        <v>427</v>
      </c>
      <c r="F10" s="53" t="s">
        <v>464</v>
      </c>
      <c r="G10" s="54" t="s">
        <v>471</v>
      </c>
    </row>
    <row r="11" spans="2:10" ht="15" customHeight="1">
      <c r="B11" s="50" t="s">
        <v>437</v>
      </c>
      <c r="C11" s="49">
        <f ca="1">DATE(YEAR(TODAY()),8,24)</f>
        <v>45162</v>
      </c>
      <c r="D11" s="48" t="s">
        <v>436</v>
      </c>
      <c r="E11" s="47" t="s">
        <v>424</v>
      </c>
      <c r="F11" s="53" t="s">
        <v>465</v>
      </c>
      <c r="G11" s="54" t="s">
        <v>472</v>
      </c>
    </row>
    <row r="12" spans="2:10" ht="15" customHeight="1">
      <c r="B12" s="50" t="s">
        <v>435</v>
      </c>
      <c r="C12" s="49">
        <f ca="1">DATE(YEAR(TODAY()),9,24)</f>
        <v>45193</v>
      </c>
      <c r="D12" s="48" t="s">
        <v>434</v>
      </c>
      <c r="E12" s="47" t="s">
        <v>433</v>
      </c>
      <c r="F12" s="53" t="s">
        <v>466</v>
      </c>
      <c r="G12" s="54" t="s">
        <v>472</v>
      </c>
    </row>
    <row r="13" spans="2:10" ht="15" customHeight="1">
      <c r="B13" s="50" t="s">
        <v>432</v>
      </c>
      <c r="C13" s="49">
        <f ca="1">DATE(YEAR(TODAY()),10,24)</f>
        <v>45223</v>
      </c>
      <c r="D13" s="48" t="s">
        <v>431</v>
      </c>
      <c r="E13" s="47" t="s">
        <v>430</v>
      </c>
      <c r="F13" s="53" t="s">
        <v>467</v>
      </c>
      <c r="G13" s="54" t="s">
        <v>472</v>
      </c>
    </row>
    <row r="14" spans="2:10" ht="15" customHeight="1">
      <c r="B14" s="50" t="s">
        <v>429</v>
      </c>
      <c r="C14" s="49">
        <f ca="1">DATE(YEAR(TODAY()),11,23)</f>
        <v>45253</v>
      </c>
      <c r="D14" s="48" t="s">
        <v>428</v>
      </c>
      <c r="E14" s="47" t="s">
        <v>427</v>
      </c>
      <c r="F14" s="53" t="s">
        <v>468</v>
      </c>
      <c r="G14" s="54" t="s">
        <v>472</v>
      </c>
    </row>
    <row r="15" spans="2:10">
      <c r="B15" s="50" t="s">
        <v>426</v>
      </c>
      <c r="C15" s="49">
        <f ca="1">DATE(YEAR(TODAY()),12,22)</f>
        <v>45282</v>
      </c>
      <c r="D15" s="48" t="s">
        <v>425</v>
      </c>
      <c r="E15" s="47" t="s">
        <v>424</v>
      </c>
      <c r="F15" s="53" t="s">
        <v>457</v>
      </c>
      <c r="G15" s="54" t="s">
        <v>469</v>
      </c>
    </row>
    <row r="18" spans="3:4">
      <c r="D18" s="57">
        <v>16456</v>
      </c>
    </row>
    <row r="19" spans="3:4">
      <c r="D19" s="57">
        <v>125146</v>
      </c>
    </row>
    <row r="27" spans="3:4" ht="15.6">
      <c r="C27" s="55" t="s">
        <v>477</v>
      </c>
    </row>
    <row r="28" spans="3:4" ht="15.6">
      <c r="C28" s="55" t="s">
        <v>478</v>
      </c>
    </row>
    <row r="29" spans="3:4" ht="15.6">
      <c r="C29" s="55" t="s">
        <v>479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105"/>
  <sheetViews>
    <sheetView topLeftCell="H1" workbookViewId="0">
      <selection activeCell="R2" sqref="R2"/>
    </sheetView>
  </sheetViews>
  <sheetFormatPr defaultRowHeight="14.4"/>
  <cols>
    <col min="1" max="1" width="18.5546875" customWidth="1"/>
    <col min="2" max="2" width="12.88671875" customWidth="1"/>
    <col min="3" max="3" width="14.44140625" customWidth="1"/>
    <col min="4" max="4" width="12.109375" customWidth="1"/>
    <col min="5" max="5" width="21" customWidth="1"/>
    <col min="6" max="6" width="15" customWidth="1"/>
    <col min="7" max="7" width="12.109375" customWidth="1"/>
    <col min="8" max="8" width="12.5546875" bestFit="1" customWidth="1"/>
    <col min="10" max="10" width="16.109375" customWidth="1"/>
    <col min="11" max="11" width="14.44140625" customWidth="1"/>
    <col min="13" max="15" width="10.109375" bestFit="1" customWidth="1"/>
    <col min="16" max="16" width="9.88671875" customWidth="1"/>
    <col min="17" max="17" width="10.109375" bestFit="1" customWidth="1"/>
    <col min="18" max="18" width="10.109375" customWidth="1"/>
    <col min="20" max="20" width="12.5546875" customWidth="1"/>
    <col min="22" max="22" width="6.5546875" customWidth="1"/>
    <col min="24" max="24" width="13.44140625" customWidth="1"/>
    <col min="25" max="25" width="35.21875" customWidth="1"/>
  </cols>
  <sheetData>
    <row r="1" spans="1:25">
      <c r="A1" s="44" t="s">
        <v>423</v>
      </c>
      <c r="B1" s="46" t="s">
        <v>422</v>
      </c>
      <c r="C1" s="46" t="s">
        <v>421</v>
      </c>
      <c r="D1" s="46" t="s">
        <v>420</v>
      </c>
      <c r="E1" s="46" t="s">
        <v>419</v>
      </c>
      <c r="F1" s="45" t="s">
        <v>418</v>
      </c>
      <c r="G1" s="44" t="s">
        <v>417</v>
      </c>
      <c r="H1" s="44" t="s">
        <v>416</v>
      </c>
      <c r="I1" s="43" t="s">
        <v>415</v>
      </c>
      <c r="J1" s="43" t="s">
        <v>414</v>
      </c>
      <c r="K1" s="43" t="s">
        <v>413</v>
      </c>
      <c r="L1" s="56" t="s">
        <v>474</v>
      </c>
      <c r="M1" s="56" t="s">
        <v>475</v>
      </c>
      <c r="N1" s="56" t="s">
        <v>476</v>
      </c>
      <c r="O1" s="56" t="s">
        <v>480</v>
      </c>
      <c r="P1" s="56" t="s">
        <v>481</v>
      </c>
      <c r="Q1" s="56" t="s">
        <v>473</v>
      </c>
      <c r="R1" s="60" t="s">
        <v>482</v>
      </c>
      <c r="S1" s="51"/>
      <c r="T1" s="51"/>
      <c r="U1" s="51"/>
      <c r="V1" s="51"/>
      <c r="W1" s="52"/>
      <c r="X1" s="52"/>
    </row>
    <row r="2" spans="1:25">
      <c r="A2" s="38">
        <v>38602110722</v>
      </c>
      <c r="B2" s="37" t="s">
        <v>412</v>
      </c>
      <c r="C2" s="37" t="s">
        <v>299</v>
      </c>
      <c r="D2" s="37" t="s">
        <v>120</v>
      </c>
      <c r="E2" s="42" t="s">
        <v>411</v>
      </c>
      <c r="F2" s="36" t="s">
        <v>102</v>
      </c>
      <c r="G2" s="35" t="s">
        <v>92</v>
      </c>
      <c r="H2" s="35" t="s">
        <v>388</v>
      </c>
      <c r="I2" s="34">
        <v>11500</v>
      </c>
      <c r="J2" s="34" t="s">
        <v>301</v>
      </c>
      <c r="K2" s="34" t="s">
        <v>89</v>
      </c>
      <c r="L2" t="str">
        <f t="shared" ref="L2:L33" si="0">IF(LEFT(A2,1)="3", "mees", IF(LEFT(A2,1)="5","mees", "naine"))</f>
        <v>mees</v>
      </c>
      <c r="M2" s="57">
        <f t="shared" ref="M2:M33" si="1">DATE(MID(A2,2,2),MID(A2,4,2),MID(A2,6,2))</f>
        <v>31454</v>
      </c>
      <c r="N2">
        <f t="shared" ref="N2:N33" ca="1" si="2">ROUND(YEARFRAC(M2,TODAY(),1),0)</f>
        <v>38</v>
      </c>
      <c r="O2" s="59" t="str">
        <f ca="1">INDEX(Lisa!$B$3:$B$15,MATCH(seeaasta,Lisa!$C$3:$C$15,1))</f>
        <v>Veevalaja</v>
      </c>
      <c r="P2" t="str">
        <f>INDEX(Lisa!F3:F15,MONTH(M2))</f>
        <v>Veebruar</v>
      </c>
      <c r="Q2" t="str">
        <f>INDEX(Lisa!$G$3:$G$15,MATCH(P2,Lisa!$F$3:$F$15,0))</f>
        <v>Talv</v>
      </c>
      <c r="R2" s="57">
        <f t="shared" ref="R2:R33" ca="1" si="3">DATE(YEAR(TODAY()),MID(A2,4,2),MID(A2,6,2))</f>
        <v>44968</v>
      </c>
      <c r="S2" s="50"/>
      <c r="T2" s="49"/>
      <c r="U2" s="48"/>
      <c r="V2" s="47"/>
      <c r="W2" s="53"/>
      <c r="X2" s="54"/>
    </row>
    <row r="3" spans="1:25">
      <c r="A3" s="38">
        <v>48804250911</v>
      </c>
      <c r="B3" s="37" t="s">
        <v>410</v>
      </c>
      <c r="C3" s="37" t="s">
        <v>409</v>
      </c>
      <c r="D3" s="37" t="s">
        <v>298</v>
      </c>
      <c r="E3" s="37" t="s">
        <v>357</v>
      </c>
      <c r="F3" s="36" t="s">
        <v>156</v>
      </c>
      <c r="G3" s="35" t="s">
        <v>92</v>
      </c>
      <c r="H3" s="35" t="s">
        <v>388</v>
      </c>
      <c r="I3" s="34">
        <v>13700</v>
      </c>
      <c r="J3" s="34" t="s">
        <v>137</v>
      </c>
      <c r="K3" s="34" t="s">
        <v>174</v>
      </c>
      <c r="L3" t="str">
        <f t="shared" si="0"/>
        <v>naine</v>
      </c>
      <c r="M3" s="57">
        <f t="shared" si="1"/>
        <v>32258</v>
      </c>
      <c r="N3">
        <f t="shared" ca="1" si="2"/>
        <v>35</v>
      </c>
      <c r="O3" s="59" t="str">
        <f ca="1">INDEX(Lisa!$B$3:$B$15,MATCH(seeaasta,Lisa!$C$3:$C$15,1))</f>
        <v>Sõnn</v>
      </c>
      <c r="P3" t="str">
        <f>INDEX(Lisa!F3:F15,MONTH(M3))</f>
        <v>Aprill</v>
      </c>
      <c r="Q3" t="str">
        <f>INDEX(Lisa!$G$3:$G$15,MATCH(P3,Lisa!$F$3:$F$15,0))</f>
        <v>Kevad</v>
      </c>
      <c r="R3" s="57">
        <f t="shared" ca="1" si="3"/>
        <v>45041</v>
      </c>
      <c r="S3" s="50"/>
      <c r="T3" s="49"/>
      <c r="U3" s="48"/>
      <c r="V3" s="47"/>
      <c r="W3" s="53"/>
      <c r="X3" s="54"/>
    </row>
    <row r="4" spans="1:25">
      <c r="A4" s="38">
        <v>46705150941</v>
      </c>
      <c r="B4" s="37" t="s">
        <v>406</v>
      </c>
      <c r="C4" s="37" t="s">
        <v>405</v>
      </c>
      <c r="D4" s="37" t="s">
        <v>188</v>
      </c>
      <c r="E4" s="37" t="s">
        <v>404</v>
      </c>
      <c r="F4" s="36" t="s">
        <v>127</v>
      </c>
      <c r="G4" s="35" t="s">
        <v>92</v>
      </c>
      <c r="H4" s="35" t="s">
        <v>388</v>
      </c>
      <c r="I4" s="34">
        <v>9700</v>
      </c>
      <c r="J4" s="34" t="s">
        <v>220</v>
      </c>
      <c r="K4" s="34" t="s">
        <v>89</v>
      </c>
      <c r="L4" t="str">
        <f t="shared" si="0"/>
        <v>naine</v>
      </c>
      <c r="M4" s="57">
        <f t="shared" si="1"/>
        <v>24607</v>
      </c>
      <c r="N4">
        <f t="shared" ca="1" si="2"/>
        <v>56</v>
      </c>
      <c r="O4" s="59" t="str">
        <f ca="1">INDEX(Lisa!$B$3:$B$15,MATCH(seeaasta,Lisa!$C$3:$C$15,1))</f>
        <v>Sõnn</v>
      </c>
      <c r="P4" t="str">
        <f>INDEX(Lisa!F3:F15,MONTH(M4))</f>
        <v>Mai</v>
      </c>
      <c r="Q4" t="str">
        <f>INDEX(Lisa!$G$3:$G$15,MATCH(P4,Lisa!$F$3:$F$15,0))</f>
        <v>Kevad</v>
      </c>
      <c r="R4" s="57">
        <f t="shared" ca="1" si="3"/>
        <v>45061</v>
      </c>
      <c r="S4" s="50"/>
      <c r="T4" s="49"/>
      <c r="U4" s="48"/>
      <c r="V4" s="47"/>
      <c r="W4" s="53"/>
      <c r="X4" s="54"/>
    </row>
    <row r="5" spans="1:25">
      <c r="A5" s="38">
        <v>38401080820</v>
      </c>
      <c r="B5" s="37" t="s">
        <v>339</v>
      </c>
      <c r="C5" s="37" t="s">
        <v>338</v>
      </c>
      <c r="D5" s="37" t="s">
        <v>149</v>
      </c>
      <c r="E5" s="37" t="s">
        <v>337</v>
      </c>
      <c r="F5" s="36" t="s">
        <v>109</v>
      </c>
      <c r="G5" s="35" t="s">
        <v>249</v>
      </c>
      <c r="H5" s="35" t="s">
        <v>335</v>
      </c>
      <c r="I5" s="34">
        <v>7200</v>
      </c>
      <c r="J5" s="34" t="s">
        <v>198</v>
      </c>
      <c r="K5" s="34" t="s">
        <v>89</v>
      </c>
      <c r="L5" t="str">
        <f t="shared" si="0"/>
        <v>mees</v>
      </c>
      <c r="M5" s="57">
        <f t="shared" si="1"/>
        <v>30689</v>
      </c>
      <c r="N5">
        <f t="shared" ca="1" si="2"/>
        <v>40</v>
      </c>
      <c r="O5" s="59" t="str">
        <f ca="1">INDEX(Lisa!$B$3:$B$15,MATCH(seeaasta,Lisa!$C$3:$C$15,1))</f>
        <v>Kaljukits</v>
      </c>
      <c r="P5" t="str">
        <f>INDEX(Lisa!$F$3:$F$15,MONTH(M5))</f>
        <v>Jaanuar</v>
      </c>
      <c r="Q5" t="str">
        <f>INDEX(Lisa!$G$3:$G$15,MATCH(P5,Lisa!$F$3:$F$15,0))</f>
        <v>Talv</v>
      </c>
      <c r="R5" s="57">
        <f t="shared" ca="1" si="3"/>
        <v>44934</v>
      </c>
      <c r="S5" s="50"/>
      <c r="T5" s="49"/>
      <c r="U5" s="48"/>
      <c r="V5" s="47"/>
      <c r="W5" s="53"/>
      <c r="X5" s="54"/>
    </row>
    <row r="6" spans="1:25">
      <c r="A6" s="38">
        <v>34808140585</v>
      </c>
      <c r="B6" s="37" t="s">
        <v>97</v>
      </c>
      <c r="C6" s="37" t="s">
        <v>403</v>
      </c>
      <c r="D6" s="37" t="s">
        <v>345</v>
      </c>
      <c r="E6" s="37" t="s">
        <v>402</v>
      </c>
      <c r="F6" s="36" t="s">
        <v>109</v>
      </c>
      <c r="G6" s="35" t="s">
        <v>92</v>
      </c>
      <c r="H6" s="35" t="s">
        <v>388</v>
      </c>
      <c r="I6" s="34">
        <v>11800</v>
      </c>
      <c r="J6" s="34" t="s">
        <v>220</v>
      </c>
      <c r="K6" s="34" t="s">
        <v>174</v>
      </c>
      <c r="L6" t="str">
        <f t="shared" si="0"/>
        <v>mees</v>
      </c>
      <c r="M6" s="57">
        <f t="shared" si="1"/>
        <v>17759</v>
      </c>
      <c r="N6">
        <f t="shared" ca="1" si="2"/>
        <v>75</v>
      </c>
      <c r="O6" s="59" t="str">
        <f ca="1">INDEX(Lisa!$B$3:$B$15,MATCH(seeaasta,Lisa!$C$3:$C$15,1))</f>
        <v>Lõvi</v>
      </c>
      <c r="P6" t="str">
        <f>INDEX(Lisa!F3:F15,MONTH(M6))</f>
        <v>August</v>
      </c>
      <c r="Q6" t="str">
        <f>INDEX(Lisa!$G$3:$G$15,MATCH(P6,Lisa!$F$3:$F$15,0))</f>
        <v>Suvi</v>
      </c>
      <c r="R6" s="57">
        <f t="shared" ca="1" si="3"/>
        <v>45152</v>
      </c>
      <c r="S6" s="50"/>
      <c r="T6" s="49"/>
      <c r="U6" s="48"/>
      <c r="V6" s="47"/>
      <c r="W6" s="53"/>
      <c r="X6" s="54"/>
      <c r="Y6" s="57">
        <f>DATE(MID(A2,2,2),MID(A2,4,2),MID(A2,6,2))</f>
        <v>31454</v>
      </c>
    </row>
    <row r="7" spans="1:25">
      <c r="A7" s="38">
        <v>34508020335</v>
      </c>
      <c r="B7" s="37" t="s">
        <v>273</v>
      </c>
      <c r="C7" s="37" t="s">
        <v>271</v>
      </c>
      <c r="D7" s="37" t="s">
        <v>180</v>
      </c>
      <c r="E7" s="37" t="s">
        <v>272</v>
      </c>
      <c r="F7" s="36" t="s">
        <v>109</v>
      </c>
      <c r="G7" s="35" t="s">
        <v>239</v>
      </c>
      <c r="H7" s="35" t="s">
        <v>243</v>
      </c>
      <c r="I7" s="34">
        <v>10800</v>
      </c>
      <c r="J7" s="34" t="s">
        <v>170</v>
      </c>
      <c r="K7" s="34" t="s">
        <v>89</v>
      </c>
      <c r="L7" t="str">
        <f t="shared" si="0"/>
        <v>mees</v>
      </c>
      <c r="M7" s="57">
        <f t="shared" si="1"/>
        <v>16651</v>
      </c>
      <c r="N7">
        <f t="shared" ca="1" si="2"/>
        <v>78</v>
      </c>
      <c r="O7" s="59" t="str">
        <f ca="1">INDEX(Lisa!$B$3:$B$15,MATCH(seeaasta,Lisa!$C$3:$C$15,1))</f>
        <v>Lõvi</v>
      </c>
      <c r="P7" t="str">
        <f>INDEX(Lisa!$F$3:$F$15,MONTH(M7))</f>
        <v>August</v>
      </c>
      <c r="Q7" t="str">
        <f>INDEX(Lisa!$G$3:$G$15,MATCH(P7,Lisa!$F$3:$F$15,0))</f>
        <v>Suvi</v>
      </c>
      <c r="R7" s="57">
        <f t="shared" ca="1" si="3"/>
        <v>45140</v>
      </c>
      <c r="S7" s="50"/>
      <c r="T7" s="49"/>
      <c r="U7" s="48"/>
      <c r="V7" s="47"/>
      <c r="W7" s="53"/>
      <c r="X7" s="54"/>
    </row>
    <row r="8" spans="1:25">
      <c r="A8" s="38">
        <v>36809040675</v>
      </c>
      <c r="B8" s="37" t="s">
        <v>242</v>
      </c>
      <c r="C8" s="37" t="s">
        <v>241</v>
      </c>
      <c r="D8" s="37" t="s">
        <v>104</v>
      </c>
      <c r="E8" s="37" t="s">
        <v>240</v>
      </c>
      <c r="F8" s="36" t="s">
        <v>109</v>
      </c>
      <c r="G8" s="35" t="s">
        <v>239</v>
      </c>
      <c r="H8" s="35" t="s">
        <v>238</v>
      </c>
      <c r="I8" s="34">
        <v>8500</v>
      </c>
      <c r="J8" s="34" t="s">
        <v>142</v>
      </c>
      <c r="K8" s="34" t="s">
        <v>89</v>
      </c>
      <c r="L8" t="str">
        <f t="shared" si="0"/>
        <v>mees</v>
      </c>
      <c r="M8" s="57">
        <f t="shared" si="1"/>
        <v>25085</v>
      </c>
      <c r="N8">
        <f t="shared" ca="1" si="2"/>
        <v>55</v>
      </c>
      <c r="O8" s="59" t="str">
        <f ca="1">INDEX(Lisa!$B$3:$B$15,MATCH(seeaasta,Lisa!$C$3:$C$15,1))</f>
        <v>Neitsi</v>
      </c>
      <c r="P8" t="str">
        <f>INDEX(Lisa!$F$3:$F$15,MONTH(M8))</f>
        <v>September</v>
      </c>
      <c r="Q8" t="str">
        <f>INDEX(Lisa!$G$3:$G$15,MATCH(P8,Lisa!$F$3:$F$15,0))</f>
        <v>Sügis</v>
      </c>
      <c r="R8" s="57">
        <f t="shared" ca="1" si="3"/>
        <v>45173</v>
      </c>
      <c r="S8" s="50"/>
      <c r="T8" s="49"/>
      <c r="U8" s="48"/>
      <c r="V8" s="47"/>
      <c r="W8" s="53"/>
      <c r="X8" s="54"/>
    </row>
    <row r="9" spans="1:25">
      <c r="A9" s="38">
        <v>47608150058</v>
      </c>
      <c r="B9" s="37" t="s">
        <v>186</v>
      </c>
      <c r="C9" s="37" t="s">
        <v>185</v>
      </c>
      <c r="D9" s="37" t="s">
        <v>184</v>
      </c>
      <c r="E9" s="37" t="s">
        <v>183</v>
      </c>
      <c r="F9" s="36" t="s">
        <v>109</v>
      </c>
      <c r="G9" s="35" t="s">
        <v>101</v>
      </c>
      <c r="H9" s="35" t="s">
        <v>100</v>
      </c>
      <c r="I9" s="34">
        <v>9700</v>
      </c>
      <c r="J9" s="34" t="s">
        <v>132</v>
      </c>
      <c r="K9" s="34" t="s">
        <v>89</v>
      </c>
      <c r="L9" t="str">
        <f t="shared" si="0"/>
        <v>naine</v>
      </c>
      <c r="M9" s="57">
        <f t="shared" si="1"/>
        <v>27987</v>
      </c>
      <c r="N9">
        <f t="shared" ca="1" si="2"/>
        <v>47</v>
      </c>
      <c r="O9" s="59" t="str">
        <f ca="1">INDEX(Lisa!$B$3:$B$15,MATCH(seeaasta,Lisa!$C$3:$C$15,1))</f>
        <v>Lõvi</v>
      </c>
      <c r="P9" t="str">
        <f>INDEX(Lisa!$F$3:$F$15,MONTH(M9))</f>
        <v>August</v>
      </c>
      <c r="Q9" t="str">
        <f>INDEX(Lisa!$G$3:$G$15,MATCH(P9,Lisa!$F$3:$F$15,0))</f>
        <v>Suvi</v>
      </c>
      <c r="R9" s="57">
        <f t="shared" ca="1" si="3"/>
        <v>45153</v>
      </c>
      <c r="S9" s="50"/>
      <c r="T9" s="49"/>
      <c r="U9" s="48"/>
      <c r="V9" s="47"/>
      <c r="W9" s="53"/>
      <c r="X9" s="54"/>
    </row>
    <row r="10" spans="1:25">
      <c r="A10" s="38">
        <v>44303130136</v>
      </c>
      <c r="B10" s="37" t="s">
        <v>154</v>
      </c>
      <c r="C10" s="37" t="s">
        <v>376</v>
      </c>
      <c r="D10" s="37" t="s">
        <v>345</v>
      </c>
      <c r="E10" s="37" t="s">
        <v>393</v>
      </c>
      <c r="F10" s="36" t="s">
        <v>156</v>
      </c>
      <c r="G10" s="35" t="s">
        <v>92</v>
      </c>
      <c r="H10" s="35" t="s">
        <v>388</v>
      </c>
      <c r="I10" s="34">
        <v>10500</v>
      </c>
      <c r="J10" s="34" t="s">
        <v>137</v>
      </c>
      <c r="K10" s="34" t="s">
        <v>174</v>
      </c>
      <c r="L10" t="str">
        <f t="shared" si="0"/>
        <v>naine</v>
      </c>
      <c r="M10" s="57">
        <f t="shared" si="1"/>
        <v>15778</v>
      </c>
      <c r="N10">
        <f t="shared" ca="1" si="2"/>
        <v>81</v>
      </c>
      <c r="O10" s="59" t="str">
        <f ca="1">INDEX(Lisa!$B$3:$B$15,MATCH(seeaasta,Lisa!$C$3:$C$15,1))</f>
        <v>Kalad</v>
      </c>
      <c r="P10" t="str">
        <f>INDEX(Lisa!F3:F15,MONTH(M10))</f>
        <v>Märts</v>
      </c>
      <c r="Q10" t="str">
        <f>INDEX(Lisa!$G$3:$G$15,MATCH(P10,Lisa!$F$3:$F$15,0))</f>
        <v>Kevad</v>
      </c>
      <c r="R10" s="57">
        <f t="shared" ca="1" si="3"/>
        <v>44998</v>
      </c>
      <c r="S10" s="50"/>
      <c r="T10" s="49"/>
      <c r="U10" s="48"/>
      <c r="V10" s="47"/>
      <c r="W10" s="53"/>
      <c r="X10" s="54"/>
    </row>
    <row r="11" spans="1:25">
      <c r="A11" s="38">
        <v>36604060863</v>
      </c>
      <c r="B11" s="37" t="s">
        <v>97</v>
      </c>
      <c r="C11" s="37" t="s">
        <v>96</v>
      </c>
      <c r="D11" s="37" t="s">
        <v>95</v>
      </c>
      <c r="E11" s="37" t="s">
        <v>94</v>
      </c>
      <c r="F11" s="36" t="s">
        <v>93</v>
      </c>
      <c r="G11" s="35" t="s">
        <v>92</v>
      </c>
      <c r="H11" s="35" t="s">
        <v>91</v>
      </c>
      <c r="I11" s="34">
        <v>6700</v>
      </c>
      <c r="J11" s="41" t="s">
        <v>90</v>
      </c>
      <c r="K11" s="34" t="s">
        <v>89</v>
      </c>
      <c r="L11" t="str">
        <f t="shared" si="0"/>
        <v>mees</v>
      </c>
      <c r="M11" s="57">
        <f t="shared" si="1"/>
        <v>24203</v>
      </c>
      <c r="N11">
        <f t="shared" ca="1" si="2"/>
        <v>57</v>
      </c>
      <c r="P11" t="str">
        <f>INDEX(Lisa!$F$3:$F$15,MONTH(M11))</f>
        <v>Aprill</v>
      </c>
      <c r="Q11" t="str">
        <f>INDEX(Lisa!$G$3:$G$15,MATCH(P11,Lisa!$F$3:$F$15,0))</f>
        <v>Kevad</v>
      </c>
      <c r="R11" s="57">
        <f t="shared" ca="1" si="3"/>
        <v>45022</v>
      </c>
      <c r="S11" s="50"/>
      <c r="T11" s="49"/>
      <c r="U11" s="48"/>
      <c r="V11" s="47"/>
      <c r="W11" s="53"/>
      <c r="X11" s="54"/>
    </row>
    <row r="12" spans="1:25">
      <c r="A12" s="38">
        <v>34504190222</v>
      </c>
      <c r="B12" s="37" t="s">
        <v>177</v>
      </c>
      <c r="C12" s="37" t="s">
        <v>390</v>
      </c>
      <c r="D12" s="37" t="s">
        <v>123</v>
      </c>
      <c r="E12" s="37" t="s">
        <v>389</v>
      </c>
      <c r="F12" s="36" t="s">
        <v>109</v>
      </c>
      <c r="G12" s="35" t="s">
        <v>92</v>
      </c>
      <c r="H12" s="35" t="s">
        <v>388</v>
      </c>
      <c r="I12" s="34">
        <v>13600</v>
      </c>
      <c r="J12" s="34" t="s">
        <v>220</v>
      </c>
      <c r="K12" s="34" t="s">
        <v>174</v>
      </c>
      <c r="L12" t="str">
        <f t="shared" si="0"/>
        <v>mees</v>
      </c>
      <c r="M12" s="57">
        <f t="shared" si="1"/>
        <v>16546</v>
      </c>
      <c r="N12">
        <f t="shared" ca="1" si="2"/>
        <v>78</v>
      </c>
      <c r="O12" s="59" t="str">
        <f ca="1">INDEX(Lisa!$B$3:$B$15,MATCH(seeaasta,Lisa!$C$3:$C$15,1))</f>
        <v>Jäär</v>
      </c>
      <c r="P12" t="str">
        <f>INDEX(Lisa!$F$3:$F$15,MONTH(M12))</f>
        <v>Aprill</v>
      </c>
      <c r="Q12" t="str">
        <f>INDEX(Lisa!$G$3:$G$15,MATCH(P12,Lisa!$F$3:$F$15,0))</f>
        <v>Kevad</v>
      </c>
      <c r="R12" s="57">
        <f t="shared" ca="1" si="3"/>
        <v>45035</v>
      </c>
      <c r="S12" s="50"/>
      <c r="T12" s="49"/>
      <c r="U12" s="48"/>
      <c r="V12" s="47"/>
      <c r="W12" s="53"/>
      <c r="X12" s="54"/>
    </row>
    <row r="13" spans="1:25">
      <c r="A13" s="38">
        <v>34004050217</v>
      </c>
      <c r="B13" s="37" t="s">
        <v>330</v>
      </c>
      <c r="C13" s="37" t="s">
        <v>387</v>
      </c>
      <c r="D13" s="37" t="s">
        <v>188</v>
      </c>
      <c r="E13" s="37" t="s">
        <v>386</v>
      </c>
      <c r="F13" s="36" t="s">
        <v>102</v>
      </c>
      <c r="G13" s="35" t="s">
        <v>244</v>
      </c>
      <c r="H13" s="35" t="s">
        <v>379</v>
      </c>
      <c r="I13" s="34">
        <v>10900</v>
      </c>
      <c r="J13" s="34" t="s">
        <v>142</v>
      </c>
      <c r="K13" s="34" t="s">
        <v>174</v>
      </c>
      <c r="L13" t="str">
        <f t="shared" si="0"/>
        <v>mees</v>
      </c>
      <c r="M13" s="57">
        <f t="shared" si="1"/>
        <v>14706</v>
      </c>
      <c r="N13">
        <f t="shared" ca="1" si="2"/>
        <v>83</v>
      </c>
      <c r="O13" s="59" t="str">
        <f ca="1">INDEX(Lisa!$B$3:$B$15,MATCH(seeaasta,Lisa!$C$3:$C$15,1))</f>
        <v>Jäär</v>
      </c>
      <c r="P13" t="str">
        <f>INDEX(Lisa!$F$3:$F$15,MONTH(M13))</f>
        <v>Aprill</v>
      </c>
      <c r="Q13" t="str">
        <f>INDEX(Lisa!$G$3:$G$15,MATCH(P13,Lisa!$F$3:$F$15,0))</f>
        <v>Kevad</v>
      </c>
      <c r="R13" s="57">
        <f t="shared" ca="1" si="3"/>
        <v>45021</v>
      </c>
      <c r="S13" s="50"/>
      <c r="T13" s="49"/>
      <c r="U13" s="48"/>
      <c r="V13" s="47"/>
      <c r="W13" s="53"/>
      <c r="X13" s="54"/>
    </row>
    <row r="14" spans="1:25">
      <c r="A14" s="38">
        <v>45811080030</v>
      </c>
      <c r="B14" s="37" t="s">
        <v>159</v>
      </c>
      <c r="C14" s="37" t="s">
        <v>401</v>
      </c>
      <c r="D14" s="37" t="s">
        <v>129</v>
      </c>
      <c r="E14" s="37" t="s">
        <v>400</v>
      </c>
      <c r="F14" s="36" t="s">
        <v>102</v>
      </c>
      <c r="G14" s="35" t="s">
        <v>92</v>
      </c>
      <c r="H14" s="35" t="s">
        <v>388</v>
      </c>
      <c r="I14" s="34">
        <v>9400</v>
      </c>
      <c r="J14" s="34" t="s">
        <v>198</v>
      </c>
      <c r="K14" s="34" t="s">
        <v>98</v>
      </c>
      <c r="L14" t="str">
        <f t="shared" si="0"/>
        <v>naine</v>
      </c>
      <c r="M14" s="57">
        <f t="shared" si="1"/>
        <v>21497</v>
      </c>
      <c r="N14">
        <f t="shared" ca="1" si="2"/>
        <v>65</v>
      </c>
      <c r="O14" s="59" t="str">
        <f ca="1">INDEX(Lisa!$B$3:$B$15,MATCH(seeaasta,Lisa!$C$3:$C$15,1))</f>
        <v>Skorpion</v>
      </c>
      <c r="P14" t="str">
        <f>INDEX(Lisa!F3:F15,MONTH(M14))</f>
        <v>November</v>
      </c>
      <c r="Q14" t="str">
        <f>INDEX(Lisa!$G$3:$G$15,MATCH(P14,Lisa!$F$3:$F$15,0))</f>
        <v>Sügis</v>
      </c>
      <c r="R14" s="57">
        <f t="shared" ca="1" si="3"/>
        <v>45238</v>
      </c>
      <c r="S14" s="50"/>
      <c r="T14" s="49"/>
      <c r="U14" s="48"/>
      <c r="V14" s="47"/>
      <c r="W14" s="53"/>
      <c r="X14" s="54"/>
    </row>
    <row r="15" spans="1:25">
      <c r="A15" s="38">
        <v>47202200902</v>
      </c>
      <c r="B15" s="37" t="s">
        <v>163</v>
      </c>
      <c r="C15" s="37" t="s">
        <v>383</v>
      </c>
      <c r="D15" s="37" t="s">
        <v>192</v>
      </c>
      <c r="E15" s="37" t="s">
        <v>382</v>
      </c>
      <c r="F15" s="36" t="s">
        <v>127</v>
      </c>
      <c r="G15" s="35" t="s">
        <v>244</v>
      </c>
      <c r="H15" s="35" t="s">
        <v>379</v>
      </c>
      <c r="I15" s="34">
        <v>9800</v>
      </c>
      <c r="J15" s="34" t="s">
        <v>301</v>
      </c>
      <c r="K15" s="34" t="s">
        <v>98</v>
      </c>
      <c r="L15" t="str">
        <f t="shared" si="0"/>
        <v>naine</v>
      </c>
      <c r="M15" s="57">
        <f t="shared" si="1"/>
        <v>26349</v>
      </c>
      <c r="N15">
        <f t="shared" ca="1" si="2"/>
        <v>52</v>
      </c>
      <c r="O15" s="59" t="str">
        <f ca="1">INDEX(Lisa!$B$3:$B$15,MATCH(seeaasta,Lisa!$C$3:$C$15,1))</f>
        <v>Kalad</v>
      </c>
      <c r="P15" t="str">
        <f>INDEX(Lisa!$F$3:$F$15,MONTH(M15))</f>
        <v>Veebruar</v>
      </c>
      <c r="Q15" t="str">
        <f>INDEX(Lisa!$G$3:$G$15,MATCH(P15,Lisa!$F$3:$F$15,0))</f>
        <v>Talv</v>
      </c>
      <c r="R15" s="57">
        <f t="shared" ca="1" si="3"/>
        <v>44977</v>
      </c>
    </row>
    <row r="16" spans="1:25">
      <c r="A16" s="38">
        <v>47411270496</v>
      </c>
      <c r="B16" s="37" t="s">
        <v>225</v>
      </c>
      <c r="C16" s="37" t="s">
        <v>117</v>
      </c>
      <c r="D16" s="37" t="s">
        <v>372</v>
      </c>
      <c r="E16" s="37" t="s">
        <v>371</v>
      </c>
      <c r="F16" s="36" t="s">
        <v>102</v>
      </c>
      <c r="G16" s="35" t="s">
        <v>143</v>
      </c>
      <c r="H16" s="35" t="s">
        <v>370</v>
      </c>
      <c r="I16" s="34">
        <v>9900</v>
      </c>
      <c r="J16" s="34" t="s">
        <v>90</v>
      </c>
      <c r="K16" s="34" t="s">
        <v>98</v>
      </c>
      <c r="L16" t="str">
        <f t="shared" si="0"/>
        <v>naine</v>
      </c>
      <c r="M16" s="57">
        <f t="shared" si="1"/>
        <v>27360</v>
      </c>
      <c r="N16">
        <f t="shared" ca="1" si="2"/>
        <v>49</v>
      </c>
      <c r="O16" s="59" t="str">
        <f ca="1">INDEX(Lisa!$B$3:$B$15,MATCH(seeaasta,Lisa!$C$3:$C$15,1))</f>
        <v>Ambur</v>
      </c>
      <c r="P16" t="str">
        <f>INDEX(Lisa!$F$3:$F$15,MONTH(M16))</f>
        <v>November</v>
      </c>
      <c r="Q16" t="str">
        <f>INDEX(Lisa!$G$3:$G$15,MATCH(P16,Lisa!$F$3:$F$15,0))</f>
        <v>Sügis</v>
      </c>
      <c r="R16" s="57">
        <f t="shared" ca="1" si="3"/>
        <v>45257</v>
      </c>
    </row>
    <row r="17" spans="1:28">
      <c r="A17" s="38">
        <v>34203030178</v>
      </c>
      <c r="B17" s="37" t="s">
        <v>369</v>
      </c>
      <c r="C17" s="37" t="s">
        <v>295</v>
      </c>
      <c r="D17" s="37" t="s">
        <v>286</v>
      </c>
      <c r="E17" s="37" t="s">
        <v>368</v>
      </c>
      <c r="F17" s="36" t="s">
        <v>109</v>
      </c>
      <c r="G17" s="35" t="s">
        <v>249</v>
      </c>
      <c r="H17" s="35" t="s">
        <v>354</v>
      </c>
      <c r="I17" s="34">
        <v>25400</v>
      </c>
      <c r="J17" s="34" t="s">
        <v>361</v>
      </c>
      <c r="K17" s="34" t="s">
        <v>98</v>
      </c>
      <c r="L17" t="str">
        <f t="shared" si="0"/>
        <v>mees</v>
      </c>
      <c r="M17" s="57">
        <f t="shared" si="1"/>
        <v>15403</v>
      </c>
      <c r="N17">
        <f t="shared" ca="1" si="2"/>
        <v>82</v>
      </c>
      <c r="O17" s="59" t="str">
        <f ca="1">INDEX(Lisa!$B$3:$B$15,MATCH(seeaasta,Lisa!$C$3:$C$15,1))</f>
        <v>Kalad</v>
      </c>
      <c r="P17" t="str">
        <f>INDEX(Lisa!$F$3:$F$15,MONTH(M17))</f>
        <v>Märts</v>
      </c>
      <c r="Q17" t="str">
        <f>INDEX(Lisa!$G$3:$G$15,MATCH(P17,Lisa!$F$3:$F$15,0))</f>
        <v>Kevad</v>
      </c>
      <c r="R17" s="57">
        <f t="shared" ca="1" si="3"/>
        <v>44988</v>
      </c>
      <c r="U17" s="57"/>
    </row>
    <row r="18" spans="1:28">
      <c r="A18" s="38">
        <v>48107150516</v>
      </c>
      <c r="B18" s="37" t="s">
        <v>377</v>
      </c>
      <c r="C18" s="37" t="s">
        <v>376</v>
      </c>
      <c r="D18" s="37" t="s">
        <v>95</v>
      </c>
      <c r="E18" s="37" t="s">
        <v>375</v>
      </c>
      <c r="F18" s="36" t="s">
        <v>156</v>
      </c>
      <c r="G18" s="35" t="s">
        <v>92</v>
      </c>
      <c r="H18" s="35" t="s">
        <v>370</v>
      </c>
      <c r="I18" s="34">
        <v>9400</v>
      </c>
      <c r="J18" s="34" t="s">
        <v>114</v>
      </c>
      <c r="K18" s="34" t="s">
        <v>174</v>
      </c>
      <c r="L18" t="str">
        <f t="shared" si="0"/>
        <v>naine</v>
      </c>
      <c r="M18" s="57">
        <f t="shared" si="1"/>
        <v>29782</v>
      </c>
      <c r="N18">
        <f t="shared" ca="1" si="2"/>
        <v>42</v>
      </c>
      <c r="O18" s="59" t="str">
        <f ca="1">INDEX(Lisa!$B$3:$B$15,MATCH(seeaasta,Lisa!$C$3:$C$15,1))</f>
        <v>Vähk</v>
      </c>
      <c r="P18" t="str">
        <f>INDEX(Lisa!$F$3:$F$15,MONTH(M18))</f>
        <v>Juuli</v>
      </c>
      <c r="Q18" t="str">
        <f>INDEX(Lisa!$G$3:$G$15,MATCH(P18,Lisa!$F$3:$F$15,0))</f>
        <v>Suvi</v>
      </c>
      <c r="R18" s="57">
        <f t="shared" ca="1" si="3"/>
        <v>45122</v>
      </c>
    </row>
    <row r="19" spans="1:28">
      <c r="A19" s="38">
        <v>47402150417</v>
      </c>
      <c r="B19" s="37" t="s">
        <v>173</v>
      </c>
      <c r="C19" s="37" t="s">
        <v>374</v>
      </c>
      <c r="D19" s="37" t="s">
        <v>139</v>
      </c>
      <c r="E19" s="37" t="s">
        <v>373</v>
      </c>
      <c r="F19" s="36" t="s">
        <v>102</v>
      </c>
      <c r="G19" s="35" t="s">
        <v>92</v>
      </c>
      <c r="H19" s="35" t="s">
        <v>370</v>
      </c>
      <c r="I19" s="34">
        <v>10700</v>
      </c>
      <c r="J19" s="34" t="s">
        <v>301</v>
      </c>
      <c r="K19" s="34" t="s">
        <v>174</v>
      </c>
      <c r="L19" t="str">
        <f t="shared" si="0"/>
        <v>naine</v>
      </c>
      <c r="M19" s="57">
        <f t="shared" si="1"/>
        <v>27075</v>
      </c>
      <c r="N19">
        <f t="shared" ca="1" si="2"/>
        <v>50</v>
      </c>
      <c r="O19" s="59" t="str">
        <f ca="1">INDEX(Lisa!$B$3:$B$15,MATCH(seeaasta,Lisa!$C$3:$C$15,1))</f>
        <v>Veevalaja</v>
      </c>
      <c r="P19" t="str">
        <f>INDEX(Lisa!$F$3:$F$15,MONTH(M19))</f>
        <v>Veebruar</v>
      </c>
      <c r="Q19" t="str">
        <f>INDEX(Lisa!$G$3:$G$15,MATCH(P19,Lisa!$F$3:$F$15,0))</f>
        <v>Talv</v>
      </c>
      <c r="R19" s="57">
        <f t="shared" ca="1" si="3"/>
        <v>44972</v>
      </c>
    </row>
    <row r="20" spans="1:28">
      <c r="A20" s="38">
        <v>36210090988</v>
      </c>
      <c r="B20" s="37" t="s">
        <v>125</v>
      </c>
      <c r="C20" s="37" t="s">
        <v>363</v>
      </c>
      <c r="D20" s="37" t="s">
        <v>104</v>
      </c>
      <c r="E20" s="37" t="s">
        <v>362</v>
      </c>
      <c r="F20" s="36" t="s">
        <v>102</v>
      </c>
      <c r="G20" s="39" t="s">
        <v>281</v>
      </c>
      <c r="H20" s="39" t="s">
        <v>354</v>
      </c>
      <c r="I20" s="34">
        <v>36500</v>
      </c>
      <c r="J20" s="34" t="s">
        <v>361</v>
      </c>
      <c r="K20" s="34" t="s">
        <v>98</v>
      </c>
      <c r="L20" t="str">
        <f t="shared" si="0"/>
        <v>mees</v>
      </c>
      <c r="M20" s="57">
        <f t="shared" si="1"/>
        <v>22928</v>
      </c>
      <c r="N20">
        <f t="shared" ca="1" si="2"/>
        <v>61</v>
      </c>
      <c r="O20" s="59" t="str">
        <f ca="1">INDEX(Lisa!$B$3:$B$15,MATCH(seeaasta,Lisa!$C$3:$C$15,1))</f>
        <v>Kaalud</v>
      </c>
      <c r="P20" t="str">
        <f>INDEX(Lisa!$F$3:$F$15,MONTH(M20))</f>
        <v>Oktoober</v>
      </c>
      <c r="Q20" t="str">
        <f>INDEX(Lisa!$G$3:$G$15,MATCH(P20,Lisa!$F$3:$F$15,0))</f>
        <v>Sügis</v>
      </c>
      <c r="R20" s="57">
        <f t="shared" ca="1" si="3"/>
        <v>45208</v>
      </c>
    </row>
    <row r="21" spans="1:28">
      <c r="A21" s="38">
        <v>34210060017</v>
      </c>
      <c r="B21" s="37" t="s">
        <v>360</v>
      </c>
      <c r="C21" s="37" t="s">
        <v>359</v>
      </c>
      <c r="D21" s="37" t="s">
        <v>277</v>
      </c>
      <c r="E21" s="37" t="s">
        <v>297</v>
      </c>
      <c r="F21" s="36" t="s">
        <v>93</v>
      </c>
      <c r="G21" s="35" t="s">
        <v>143</v>
      </c>
      <c r="H21" s="35" t="s">
        <v>354</v>
      </c>
      <c r="I21" s="34">
        <v>22700</v>
      </c>
      <c r="J21" s="34" t="s">
        <v>90</v>
      </c>
      <c r="K21" s="34" t="s">
        <v>98</v>
      </c>
      <c r="L21" t="str">
        <f t="shared" si="0"/>
        <v>mees</v>
      </c>
      <c r="M21" s="57">
        <f t="shared" si="1"/>
        <v>15620</v>
      </c>
      <c r="N21">
        <f t="shared" ca="1" si="2"/>
        <v>81</v>
      </c>
      <c r="O21" s="59" t="str">
        <f ca="1">INDEX(Lisa!$B$3:$B$15,MATCH(seeaasta,Lisa!$C$3:$C$15,1))</f>
        <v>Kaalud</v>
      </c>
      <c r="P21" t="str">
        <f>INDEX(Lisa!$F$3:$F$15,MONTH(M21))</f>
        <v>Oktoober</v>
      </c>
      <c r="Q21" t="str">
        <f>INDEX(Lisa!$G$3:$G$15,MATCH(P21,Lisa!$F$3:$F$15,0))</f>
        <v>Sügis</v>
      </c>
      <c r="R21" s="57">
        <f t="shared" ca="1" si="3"/>
        <v>45205</v>
      </c>
    </row>
    <row r="22" spans="1:28">
      <c r="A22" s="38">
        <v>47210240441</v>
      </c>
      <c r="B22" s="37" t="s">
        <v>367</v>
      </c>
      <c r="C22" s="37" t="s">
        <v>366</v>
      </c>
      <c r="D22" s="37" t="s">
        <v>365</v>
      </c>
      <c r="E22" s="37" t="s">
        <v>364</v>
      </c>
      <c r="F22" s="36" t="s">
        <v>109</v>
      </c>
      <c r="G22" s="35" t="s">
        <v>101</v>
      </c>
      <c r="H22" s="35" t="s">
        <v>354</v>
      </c>
      <c r="I22" s="34">
        <v>32700</v>
      </c>
      <c r="J22" s="34" t="s">
        <v>361</v>
      </c>
      <c r="K22" s="34" t="s">
        <v>174</v>
      </c>
      <c r="L22" t="str">
        <f t="shared" si="0"/>
        <v>naine</v>
      </c>
      <c r="M22" s="57">
        <f t="shared" si="1"/>
        <v>26596</v>
      </c>
      <c r="N22">
        <f t="shared" ca="1" si="2"/>
        <v>51</v>
      </c>
      <c r="O22" s="59" t="str">
        <f ca="1">INDEX(Lisa!$B$3:$B$15,MATCH(seeaasta,Lisa!$C$3:$C$15,1))</f>
        <v>Skorpion</v>
      </c>
      <c r="P22" t="str">
        <f>INDEX(Lisa!$F$3:$F$15,MONTH(M22))</f>
        <v>Oktoober</v>
      </c>
      <c r="Q22" t="str">
        <f>INDEX(Lisa!$G$3:$G$15,MATCH(P22,Lisa!$F$3:$F$15,0))</f>
        <v>Sügis</v>
      </c>
      <c r="R22" s="57">
        <f t="shared" ca="1" si="3"/>
        <v>45223</v>
      </c>
    </row>
    <row r="23" spans="1:28" ht="15.6">
      <c r="A23" s="38">
        <v>35006210936</v>
      </c>
      <c r="B23" s="37" t="s">
        <v>342</v>
      </c>
      <c r="C23" s="37" t="s">
        <v>341</v>
      </c>
      <c r="D23" s="37" t="s">
        <v>205</v>
      </c>
      <c r="E23" s="37" t="s">
        <v>340</v>
      </c>
      <c r="F23" s="36" t="s">
        <v>109</v>
      </c>
      <c r="G23" s="35" t="s">
        <v>249</v>
      </c>
      <c r="H23" s="35" t="s">
        <v>335</v>
      </c>
      <c r="I23" s="34">
        <v>6500</v>
      </c>
      <c r="J23" s="34" t="s">
        <v>198</v>
      </c>
      <c r="K23" s="34" t="s">
        <v>98</v>
      </c>
      <c r="L23" t="str">
        <f t="shared" si="0"/>
        <v>mees</v>
      </c>
      <c r="M23" s="57">
        <f t="shared" si="1"/>
        <v>18435</v>
      </c>
      <c r="N23">
        <f t="shared" ca="1" si="2"/>
        <v>73</v>
      </c>
      <c r="O23" s="59" t="str">
        <f ca="1">INDEX(Lisa!$B$3:$B$15,MATCH(seeaasta,Lisa!$C$3:$C$15,1))</f>
        <v>Kaksikud</v>
      </c>
      <c r="P23" t="str">
        <f>INDEX(Lisa!$F$3:$F$15,MONTH(M23))</f>
        <v>Juuni</v>
      </c>
      <c r="Q23" t="str">
        <f>INDEX(Lisa!$G$3:$G$15,MATCH(P23,Lisa!$F$3:$F$15,0))</f>
        <v>Suvi</v>
      </c>
      <c r="R23" s="57">
        <f t="shared" ca="1" si="3"/>
        <v>45098</v>
      </c>
      <c r="T23" s="55"/>
    </row>
    <row r="24" spans="1:28" ht="15.6">
      <c r="A24" s="38">
        <v>48901180808</v>
      </c>
      <c r="B24" s="37" t="s">
        <v>232</v>
      </c>
      <c r="C24" s="37" t="s">
        <v>334</v>
      </c>
      <c r="D24" s="37" t="s">
        <v>294</v>
      </c>
      <c r="E24" s="37" t="s">
        <v>333</v>
      </c>
      <c r="F24" s="36" t="s">
        <v>109</v>
      </c>
      <c r="G24" s="35" t="s">
        <v>101</v>
      </c>
      <c r="H24" s="35" t="s">
        <v>324</v>
      </c>
      <c r="I24" s="34">
        <v>11500</v>
      </c>
      <c r="J24" s="34" t="s">
        <v>155</v>
      </c>
      <c r="K24" s="34" t="s">
        <v>98</v>
      </c>
      <c r="L24" t="str">
        <f t="shared" si="0"/>
        <v>naine</v>
      </c>
      <c r="M24" s="57">
        <f t="shared" si="1"/>
        <v>32526</v>
      </c>
      <c r="N24">
        <f t="shared" ca="1" si="2"/>
        <v>35</v>
      </c>
      <c r="O24" s="59" t="str">
        <f ca="1">INDEX(Lisa!$B$3:$B$15,MATCH(seeaasta,Lisa!$C$3:$C$15,1))</f>
        <v>Kaljukits</v>
      </c>
      <c r="P24" t="str">
        <f>INDEX(Lisa!$F$3:$F$15,MONTH(M24))</f>
        <v>Jaanuar</v>
      </c>
      <c r="Q24" t="str">
        <f>INDEX(Lisa!$G$3:$G$15,MATCH(P24,Lisa!$F$3:$F$15,0))</f>
        <v>Talv</v>
      </c>
      <c r="R24" s="57">
        <f t="shared" ca="1" si="3"/>
        <v>44944</v>
      </c>
      <c r="T24" s="55"/>
    </row>
    <row r="25" spans="1:28" ht="15.6">
      <c r="A25" s="38">
        <v>38305190379</v>
      </c>
      <c r="B25" s="37" t="s">
        <v>154</v>
      </c>
      <c r="C25" s="37" t="s">
        <v>358</v>
      </c>
      <c r="D25" s="37" t="s">
        <v>277</v>
      </c>
      <c r="E25" s="37" t="s">
        <v>357</v>
      </c>
      <c r="F25" s="36" t="s">
        <v>156</v>
      </c>
      <c r="G25" s="35" t="s">
        <v>239</v>
      </c>
      <c r="H25" s="35" t="s">
        <v>354</v>
      </c>
      <c r="I25" s="34">
        <v>29600</v>
      </c>
      <c r="J25" s="34" t="s">
        <v>142</v>
      </c>
      <c r="K25" s="34" t="s">
        <v>174</v>
      </c>
      <c r="L25" t="str">
        <f t="shared" si="0"/>
        <v>mees</v>
      </c>
      <c r="M25" s="57">
        <f t="shared" si="1"/>
        <v>30455</v>
      </c>
      <c r="N25">
        <f t="shared" ca="1" si="2"/>
        <v>40</v>
      </c>
      <c r="O25" s="59" t="str">
        <f ca="1">INDEX(Lisa!$B$3:$B$15,MATCH(seeaasta,Lisa!$C$3:$C$15,1))</f>
        <v>Sõnn</v>
      </c>
      <c r="P25" t="str">
        <f>INDEX(Lisa!$F$3:$F$15,MONTH(M25))</f>
        <v>Mai</v>
      </c>
      <c r="Q25" t="str">
        <f>INDEX(Lisa!$G$3:$G$15,MATCH(P25,Lisa!$F$3:$F$15,0))</f>
        <v>Kevad</v>
      </c>
      <c r="R25" s="57">
        <f t="shared" ca="1" si="3"/>
        <v>45065</v>
      </c>
      <c r="T25" s="55"/>
    </row>
    <row r="26" spans="1:28">
      <c r="A26" s="38">
        <v>44506270104</v>
      </c>
      <c r="B26" s="37" t="s">
        <v>163</v>
      </c>
      <c r="C26" s="37" t="s">
        <v>327</v>
      </c>
      <c r="D26" s="37" t="s">
        <v>145</v>
      </c>
      <c r="E26" s="37" t="s">
        <v>270</v>
      </c>
      <c r="F26" s="36" t="s">
        <v>93</v>
      </c>
      <c r="G26" s="35" t="s">
        <v>101</v>
      </c>
      <c r="H26" s="35" t="s">
        <v>324</v>
      </c>
      <c r="I26" s="34">
        <v>11600</v>
      </c>
      <c r="J26" s="34" t="s">
        <v>108</v>
      </c>
      <c r="K26" s="34" t="s">
        <v>98</v>
      </c>
      <c r="L26" t="str">
        <f t="shared" si="0"/>
        <v>naine</v>
      </c>
      <c r="M26" s="57">
        <f t="shared" si="1"/>
        <v>16615</v>
      </c>
      <c r="N26">
        <f t="shared" ca="1" si="2"/>
        <v>78</v>
      </c>
      <c r="O26" s="59" t="str">
        <f ca="1">INDEX(Lisa!$B$3:$B$15,MATCH(seeaasta,Lisa!$C$3:$C$15,1))</f>
        <v>Vähk</v>
      </c>
      <c r="P26" t="str">
        <f>INDEX(Lisa!$F$3:$F$15,MONTH(M26))</f>
        <v>Juuni</v>
      </c>
      <c r="Q26" t="str">
        <f>INDEX(Lisa!$G$3:$G$15,MATCH(P26,Lisa!$F$3:$F$15,0))</f>
        <v>Suvi</v>
      </c>
      <c r="R26" s="57">
        <f t="shared" ca="1" si="3"/>
        <v>45104</v>
      </c>
    </row>
    <row r="27" spans="1:28">
      <c r="A27" s="38">
        <v>34007250511</v>
      </c>
      <c r="B27" s="37" t="s">
        <v>323</v>
      </c>
      <c r="C27" s="37" t="s">
        <v>322</v>
      </c>
      <c r="D27" s="37" t="s">
        <v>161</v>
      </c>
      <c r="E27" s="37" t="s">
        <v>321</v>
      </c>
      <c r="F27" s="36" t="s">
        <v>102</v>
      </c>
      <c r="G27" s="35" t="s">
        <v>101</v>
      </c>
      <c r="H27" s="35" t="s">
        <v>314</v>
      </c>
      <c r="I27" s="34">
        <v>13780</v>
      </c>
      <c r="J27" s="34" t="s">
        <v>170</v>
      </c>
      <c r="K27" s="34" t="s">
        <v>98</v>
      </c>
      <c r="L27" t="str">
        <f t="shared" si="0"/>
        <v>mees</v>
      </c>
      <c r="M27" s="57">
        <f t="shared" si="1"/>
        <v>14817</v>
      </c>
      <c r="N27">
        <f t="shared" ca="1" si="2"/>
        <v>83</v>
      </c>
      <c r="O27" s="59" t="str">
        <f ca="1">INDEX(Lisa!$B$3:$B$15,MATCH(seeaasta,Lisa!$C$3:$C$15,1))</f>
        <v>Lõvi</v>
      </c>
      <c r="P27" t="str">
        <f>INDEX(Lisa!$F$3:$F$15,MONTH(M27))</f>
        <v>Juuli</v>
      </c>
      <c r="Q27" t="str">
        <f>INDEX(Lisa!$G$3:$G$15,MATCH(P27,Lisa!$F$3:$F$15,0))</f>
        <v>Suvi</v>
      </c>
      <c r="R27" s="57">
        <f t="shared" ca="1" si="3"/>
        <v>45132</v>
      </c>
    </row>
    <row r="28" spans="1:28" ht="15.6">
      <c r="A28" s="38">
        <v>35909050610</v>
      </c>
      <c r="B28" s="37" t="s">
        <v>279</v>
      </c>
      <c r="C28" s="37" t="s">
        <v>278</v>
      </c>
      <c r="D28" s="37" t="s">
        <v>277</v>
      </c>
      <c r="E28" s="37" t="s">
        <v>276</v>
      </c>
      <c r="F28" s="36" t="s">
        <v>156</v>
      </c>
      <c r="G28" s="35" t="s">
        <v>244</v>
      </c>
      <c r="H28" s="35" t="s">
        <v>243</v>
      </c>
      <c r="I28" s="34">
        <v>8500</v>
      </c>
      <c r="J28" s="34" t="s">
        <v>137</v>
      </c>
      <c r="K28" s="34" t="s">
        <v>98</v>
      </c>
      <c r="L28" t="str">
        <f t="shared" si="0"/>
        <v>mees</v>
      </c>
      <c r="M28" s="57">
        <f t="shared" si="1"/>
        <v>21798</v>
      </c>
      <c r="N28">
        <f t="shared" ca="1" si="2"/>
        <v>64</v>
      </c>
      <c r="O28" s="59" t="str">
        <f ca="1">INDEX(Lisa!$B$3:$B$15,MATCH(seeaasta,Lisa!$C$3:$C$15,1))</f>
        <v>Neitsi</v>
      </c>
      <c r="P28" t="str">
        <f>INDEX(Lisa!$F$3:$F$15,MONTH(M28))</f>
        <v>September</v>
      </c>
      <c r="Q28" t="str">
        <f>INDEX(Lisa!$G$3:$G$15,MATCH(P28,Lisa!$F$3:$F$15,0))</f>
        <v>Sügis</v>
      </c>
      <c r="R28" s="57">
        <f t="shared" ca="1" si="3"/>
        <v>45174</v>
      </c>
      <c r="T28" s="55"/>
    </row>
    <row r="29" spans="1:28" ht="15.6">
      <c r="A29" s="38">
        <v>34212180084</v>
      </c>
      <c r="B29" s="37" t="s">
        <v>269</v>
      </c>
      <c r="C29" s="37" t="s">
        <v>268</v>
      </c>
      <c r="D29" s="37" t="s">
        <v>139</v>
      </c>
      <c r="E29" s="37" t="s">
        <v>267</v>
      </c>
      <c r="F29" s="36" t="s">
        <v>102</v>
      </c>
      <c r="G29" s="35" t="s">
        <v>244</v>
      </c>
      <c r="H29" s="35" t="s">
        <v>243</v>
      </c>
      <c r="I29" s="34">
        <v>8600</v>
      </c>
      <c r="J29" s="34" t="s">
        <v>137</v>
      </c>
      <c r="K29" s="34" t="s">
        <v>98</v>
      </c>
      <c r="L29" t="str">
        <f t="shared" si="0"/>
        <v>mees</v>
      </c>
      <c r="M29" s="57">
        <f t="shared" si="1"/>
        <v>15693</v>
      </c>
      <c r="N29">
        <f t="shared" ca="1" si="2"/>
        <v>81</v>
      </c>
      <c r="O29" s="59" t="str">
        <f ca="1">INDEX(Lisa!$B$3:$B$15,MATCH(seeaasta,Lisa!$C$3:$C$15,1))</f>
        <v>Ambur</v>
      </c>
      <c r="P29" t="str">
        <f>INDEX(Lisa!$F$3:$F$15,MONTH(M29))</f>
        <v>Detsember</v>
      </c>
      <c r="Q29" t="str">
        <f>INDEX(Lisa!$G$3:$G$15,MATCH(P29,Lisa!$F$3:$F$15,0))</f>
        <v>Sügis</v>
      </c>
      <c r="R29" s="57">
        <f t="shared" ca="1" si="3"/>
        <v>45278</v>
      </c>
      <c r="T29" s="55"/>
    </row>
    <row r="30" spans="1:28" ht="15.6">
      <c r="A30" s="38">
        <v>37403030624</v>
      </c>
      <c r="B30" s="37" t="s">
        <v>258</v>
      </c>
      <c r="C30" s="37" t="s">
        <v>257</v>
      </c>
      <c r="D30" s="37" t="s">
        <v>180</v>
      </c>
      <c r="E30" s="37" t="s">
        <v>256</v>
      </c>
      <c r="F30" s="36" t="s">
        <v>102</v>
      </c>
      <c r="G30" s="35" t="s">
        <v>239</v>
      </c>
      <c r="H30" s="35" t="s">
        <v>243</v>
      </c>
      <c r="I30" s="34">
        <v>11200</v>
      </c>
      <c r="J30" s="34" t="s">
        <v>198</v>
      </c>
      <c r="K30" s="34" t="s">
        <v>98</v>
      </c>
      <c r="L30" t="str">
        <f t="shared" si="0"/>
        <v>mees</v>
      </c>
      <c r="M30" s="57">
        <f t="shared" si="1"/>
        <v>27091</v>
      </c>
      <c r="N30">
        <f t="shared" ca="1" si="2"/>
        <v>50</v>
      </c>
      <c r="O30" s="59" t="str">
        <f ca="1">INDEX(Lisa!$B$3:$B$15,MATCH(seeaasta,Lisa!$C$3:$C$15,1))</f>
        <v>Kalad</v>
      </c>
      <c r="P30" t="str">
        <f>INDEX(Lisa!$F$3:$F$15,MONTH(M30))</f>
        <v>Märts</v>
      </c>
      <c r="Q30" t="str">
        <f>INDEX(Lisa!$G$3:$G$15,MATCH(P30,Lisa!$F$3:$F$15,0))</f>
        <v>Kevad</v>
      </c>
      <c r="R30" s="57">
        <f t="shared" ca="1" si="3"/>
        <v>44988</v>
      </c>
      <c r="T30" s="55"/>
    </row>
    <row r="31" spans="1:28">
      <c r="A31" s="38">
        <v>48209130038</v>
      </c>
      <c r="B31" s="37" t="s">
        <v>255</v>
      </c>
      <c r="C31" s="37" t="s">
        <v>254</v>
      </c>
      <c r="D31" s="37" t="s">
        <v>104</v>
      </c>
      <c r="E31" s="37" t="s">
        <v>253</v>
      </c>
      <c r="F31" s="36" t="s">
        <v>102</v>
      </c>
      <c r="G31" s="35" t="s">
        <v>249</v>
      </c>
      <c r="H31" s="35" t="s">
        <v>243</v>
      </c>
      <c r="I31" s="34">
        <v>7600</v>
      </c>
      <c r="J31" s="34" t="s">
        <v>155</v>
      </c>
      <c r="K31" s="34" t="s">
        <v>98</v>
      </c>
      <c r="L31" t="str">
        <f t="shared" si="0"/>
        <v>naine</v>
      </c>
      <c r="M31" s="57">
        <f t="shared" si="1"/>
        <v>30207</v>
      </c>
      <c r="N31">
        <f t="shared" ca="1" si="2"/>
        <v>41</v>
      </c>
      <c r="O31" s="59" t="str">
        <f ca="1">INDEX(Lisa!$B$3:$B$15,MATCH(seeaasta,Lisa!$C$3:$C$15,1))</f>
        <v>Neitsi</v>
      </c>
      <c r="P31" t="str">
        <f>INDEX(Lisa!$F$3:$F$15,MONTH(M31))</f>
        <v>September</v>
      </c>
      <c r="Q31" t="str">
        <f>INDEX(Lisa!$G$3:$G$15,MATCH(P31,Lisa!$F$3:$F$15,0))</f>
        <v>Sügis</v>
      </c>
      <c r="R31" s="57">
        <f t="shared" ca="1" si="3"/>
        <v>45182</v>
      </c>
      <c r="V31" s="61"/>
      <c r="W31" s="61"/>
      <c r="X31" s="61"/>
      <c r="Y31" s="61"/>
      <c r="Z31" s="62"/>
      <c r="AA31" s="62"/>
      <c r="AB31" s="62"/>
    </row>
    <row r="32" spans="1:28">
      <c r="A32" s="38">
        <v>37103260243</v>
      </c>
      <c r="B32" s="37" t="s">
        <v>252</v>
      </c>
      <c r="C32" s="37" t="s">
        <v>251</v>
      </c>
      <c r="D32" s="37" t="s">
        <v>161</v>
      </c>
      <c r="E32" s="37" t="s">
        <v>250</v>
      </c>
      <c r="F32" s="36" t="s">
        <v>109</v>
      </c>
      <c r="G32" s="35" t="s">
        <v>249</v>
      </c>
      <c r="H32" s="35" t="s">
        <v>243</v>
      </c>
      <c r="I32" s="34">
        <v>9600</v>
      </c>
      <c r="J32" s="34" t="s">
        <v>108</v>
      </c>
      <c r="K32" s="34" t="s">
        <v>98</v>
      </c>
      <c r="L32" t="str">
        <f t="shared" si="0"/>
        <v>mees</v>
      </c>
      <c r="M32" s="57">
        <f t="shared" si="1"/>
        <v>26018</v>
      </c>
      <c r="N32">
        <f t="shared" ca="1" si="2"/>
        <v>53</v>
      </c>
      <c r="O32" s="59" t="str">
        <f ca="1">INDEX(Lisa!$B$3:$B$15,MATCH(seeaasta,Lisa!$C$3:$C$15,1))</f>
        <v>Jäär</v>
      </c>
      <c r="P32" t="str">
        <f>INDEX(Lisa!$F$3:$F$15,MONTH(M32))</f>
        <v>Märts</v>
      </c>
      <c r="Q32" t="str">
        <f>INDEX(Lisa!$G$3:$G$15,MATCH(P32,Lisa!$F$3:$F$15,0))</f>
        <v>Kevad</v>
      </c>
      <c r="R32" s="57">
        <f t="shared" ca="1" si="3"/>
        <v>45011</v>
      </c>
      <c r="V32" s="61"/>
      <c r="W32" s="61"/>
      <c r="X32" s="61"/>
      <c r="Y32" s="61"/>
      <c r="Z32" s="63"/>
      <c r="AA32" s="64"/>
      <c r="AB32" s="65"/>
    </row>
    <row r="33" spans="1:28" ht="15.6">
      <c r="A33" s="38">
        <v>48205090295</v>
      </c>
      <c r="B33" s="37" t="s">
        <v>97</v>
      </c>
      <c r="C33" s="37" t="s">
        <v>209</v>
      </c>
      <c r="D33" s="37" t="s">
        <v>161</v>
      </c>
      <c r="E33" s="37" t="s">
        <v>208</v>
      </c>
      <c r="F33" s="36" t="s">
        <v>109</v>
      </c>
      <c r="G33" s="35" t="s">
        <v>101</v>
      </c>
      <c r="H33" s="35" t="s">
        <v>100</v>
      </c>
      <c r="I33" s="34">
        <v>11200</v>
      </c>
      <c r="J33" s="34" t="s">
        <v>114</v>
      </c>
      <c r="K33" s="34" t="s">
        <v>98</v>
      </c>
      <c r="L33" t="str">
        <f t="shared" si="0"/>
        <v>naine</v>
      </c>
      <c r="M33" s="57">
        <f t="shared" si="1"/>
        <v>30080</v>
      </c>
      <c r="N33">
        <f t="shared" ca="1" si="2"/>
        <v>41</v>
      </c>
      <c r="O33" s="59" t="str">
        <f ca="1">INDEX(Lisa!$B$3:$B$15,MATCH(seeaasta,Lisa!$C$3:$C$15,1))</f>
        <v>Sõnn</v>
      </c>
      <c r="P33" t="str">
        <f>INDEX(Lisa!$F$3:$F$15,MONTH(M33))</f>
        <v>Mai</v>
      </c>
      <c r="Q33" t="str">
        <f>INDEX(Lisa!$G$3:$G$15,MATCH(P33,Lisa!$F$3:$F$15,0))</f>
        <v>Kevad</v>
      </c>
      <c r="R33" s="57">
        <f t="shared" ca="1" si="3"/>
        <v>45055</v>
      </c>
      <c r="T33" s="55"/>
      <c r="V33" s="61"/>
      <c r="W33" s="61"/>
      <c r="X33" s="61"/>
      <c r="Y33" s="61"/>
      <c r="Z33" s="63"/>
      <c r="AA33" s="64"/>
      <c r="AB33" s="65"/>
    </row>
    <row r="34" spans="1:28">
      <c r="A34" s="38">
        <v>38105180669</v>
      </c>
      <c r="B34" s="37" t="s">
        <v>207</v>
      </c>
      <c r="C34" s="37" t="s">
        <v>206</v>
      </c>
      <c r="D34" s="37" t="s">
        <v>205</v>
      </c>
      <c r="E34" s="37" t="s">
        <v>204</v>
      </c>
      <c r="F34" s="36" t="s">
        <v>127</v>
      </c>
      <c r="G34" s="35" t="s">
        <v>101</v>
      </c>
      <c r="H34" s="35" t="s">
        <v>100</v>
      </c>
      <c r="I34" s="34">
        <v>9600</v>
      </c>
      <c r="J34" s="34" t="s">
        <v>170</v>
      </c>
      <c r="K34" s="34" t="s">
        <v>98</v>
      </c>
      <c r="L34" t="str">
        <f t="shared" ref="L34:L65" si="4">IF(LEFT(A34,1)="3", "mees", IF(LEFT(A34,1)="5","mees", "naine"))</f>
        <v>mees</v>
      </c>
      <c r="M34" s="57">
        <f t="shared" ref="M34:M65" si="5">DATE(MID(A34,2,2),MID(A34,4,2),MID(A34,6,2))</f>
        <v>29724</v>
      </c>
      <c r="N34">
        <f t="shared" ref="N34:N65" ca="1" si="6">ROUND(YEARFRAC(M34,TODAY(),1),0)</f>
        <v>42</v>
      </c>
      <c r="O34" s="59" t="str">
        <f ca="1">INDEX(Lisa!$B$3:$B$15,MATCH(seeaasta,Lisa!$C$3:$C$15,1))</f>
        <v>Sõnn</v>
      </c>
      <c r="P34" t="str">
        <f>INDEX(Lisa!$F$3:$F$15,MONTH(M34))</f>
        <v>Mai</v>
      </c>
      <c r="Q34" t="str">
        <f>INDEX(Lisa!$G$3:$G$15,MATCH(P34,Lisa!$F$3:$F$15,0))</f>
        <v>Kevad</v>
      </c>
      <c r="R34" s="57">
        <f t="shared" ref="R34:R65" ca="1" si="7">DATE(YEAR(TODAY()),MID(A34,4,2),MID(A34,6,2))</f>
        <v>45064</v>
      </c>
      <c r="V34" s="61"/>
      <c r="W34" s="61"/>
      <c r="X34" s="61"/>
      <c r="Y34" s="61"/>
      <c r="Z34" s="63"/>
      <c r="AA34" s="64"/>
      <c r="AB34" s="65"/>
    </row>
    <row r="35" spans="1:28">
      <c r="A35" s="38">
        <v>46809190988</v>
      </c>
      <c r="B35" s="37" t="s">
        <v>135</v>
      </c>
      <c r="C35" s="37" t="s">
        <v>203</v>
      </c>
      <c r="D35" s="37" t="s">
        <v>120</v>
      </c>
      <c r="E35" s="37" t="s">
        <v>202</v>
      </c>
      <c r="F35" s="36" t="s">
        <v>156</v>
      </c>
      <c r="G35" s="35" t="s">
        <v>143</v>
      </c>
      <c r="H35" s="35" t="s">
        <v>100</v>
      </c>
      <c r="I35" s="34">
        <v>7700</v>
      </c>
      <c r="J35" s="34" t="s">
        <v>99</v>
      </c>
      <c r="K35" s="34" t="s">
        <v>98</v>
      </c>
      <c r="L35" t="str">
        <f t="shared" si="4"/>
        <v>naine</v>
      </c>
      <c r="M35" s="57">
        <f t="shared" si="5"/>
        <v>25100</v>
      </c>
      <c r="N35">
        <f t="shared" ca="1" si="6"/>
        <v>55</v>
      </c>
      <c r="O35" s="59" t="str">
        <f ca="1">INDEX(Lisa!$B$3:$B$15,MATCH(seeaasta,Lisa!$C$3:$C$15,1))</f>
        <v>Neitsi</v>
      </c>
      <c r="P35" t="str">
        <f>INDEX(Lisa!$F$3:$F$15,MONTH(M35))</f>
        <v>September</v>
      </c>
      <c r="Q35" t="str">
        <f>INDEX(Lisa!$G$3:$G$15,MATCH(P35,Lisa!$F$3:$F$15,0))</f>
        <v>Sügis</v>
      </c>
      <c r="R35" s="57">
        <f t="shared" ca="1" si="7"/>
        <v>45188</v>
      </c>
      <c r="V35" s="61"/>
      <c r="W35" s="61"/>
      <c r="X35" s="61"/>
      <c r="Y35" s="61"/>
      <c r="Z35" s="63"/>
      <c r="AA35" s="64"/>
      <c r="AB35" s="65"/>
    </row>
    <row r="36" spans="1:28">
      <c r="A36" s="38">
        <v>38311130833</v>
      </c>
      <c r="B36" s="37" t="s">
        <v>190</v>
      </c>
      <c r="C36" s="37" t="s">
        <v>189</v>
      </c>
      <c r="D36" s="37" t="s">
        <v>188</v>
      </c>
      <c r="E36" s="37" t="s">
        <v>187</v>
      </c>
      <c r="F36" s="36" t="s">
        <v>109</v>
      </c>
      <c r="G36" s="35" t="s">
        <v>101</v>
      </c>
      <c r="H36" s="35" t="s">
        <v>100</v>
      </c>
      <c r="I36" s="34">
        <v>7500</v>
      </c>
      <c r="J36" s="34" t="s">
        <v>137</v>
      </c>
      <c r="K36" s="34" t="s">
        <v>98</v>
      </c>
      <c r="L36" t="str">
        <f t="shared" si="4"/>
        <v>mees</v>
      </c>
      <c r="M36" s="57">
        <f t="shared" si="5"/>
        <v>30633</v>
      </c>
      <c r="N36">
        <f t="shared" ca="1" si="6"/>
        <v>40</v>
      </c>
      <c r="O36" s="59" t="str">
        <f ca="1">INDEX(Lisa!$B$3:$B$15,MATCH(seeaasta,Lisa!$C$3:$C$15,1))</f>
        <v>Skorpion</v>
      </c>
      <c r="P36" t="str">
        <f>INDEX(Lisa!$F$3:$F$15,MONTH(M36))</f>
        <v>November</v>
      </c>
      <c r="Q36" t="str">
        <f>INDEX(Lisa!$G$3:$G$15,MATCH(P36,Lisa!$F$3:$F$15,0))</f>
        <v>Sügis</v>
      </c>
      <c r="R36" s="57">
        <f t="shared" ca="1" si="7"/>
        <v>45243</v>
      </c>
      <c r="V36" s="61"/>
      <c r="W36" s="61"/>
      <c r="X36" s="61"/>
      <c r="Y36" s="61"/>
      <c r="Z36" s="63"/>
      <c r="AA36" s="64"/>
      <c r="AB36" s="65"/>
    </row>
    <row r="37" spans="1:28">
      <c r="A37" s="38">
        <v>46407080393</v>
      </c>
      <c r="B37" s="37" t="s">
        <v>173</v>
      </c>
      <c r="C37" s="37" t="s">
        <v>172</v>
      </c>
      <c r="D37" s="37" t="s">
        <v>95</v>
      </c>
      <c r="E37" s="37" t="s">
        <v>171</v>
      </c>
      <c r="F37" s="36" t="s">
        <v>109</v>
      </c>
      <c r="G37" s="35" t="s">
        <v>143</v>
      </c>
      <c r="H37" s="35" t="s">
        <v>100</v>
      </c>
      <c r="I37" s="34">
        <v>7500</v>
      </c>
      <c r="J37" s="34" t="s">
        <v>170</v>
      </c>
      <c r="K37" s="34" t="s">
        <v>98</v>
      </c>
      <c r="L37" t="str">
        <f t="shared" si="4"/>
        <v>naine</v>
      </c>
      <c r="M37" s="57">
        <f t="shared" si="5"/>
        <v>23566</v>
      </c>
      <c r="N37">
        <f t="shared" ca="1" si="6"/>
        <v>59</v>
      </c>
      <c r="O37" s="59" t="str">
        <f ca="1">INDEX(Lisa!$B$3:$B$15,MATCH(seeaasta,Lisa!$C$3:$C$15,1))</f>
        <v>Vähk</v>
      </c>
      <c r="P37" t="str">
        <f>INDEX(Lisa!$F$3:$F$15,MONTH(M37))</f>
        <v>Juuli</v>
      </c>
      <c r="Q37" t="str">
        <f>INDEX(Lisa!$G$3:$G$15,MATCH(P37,Lisa!$F$3:$F$15,0))</f>
        <v>Suvi</v>
      </c>
      <c r="R37" s="57">
        <f t="shared" ca="1" si="7"/>
        <v>45115</v>
      </c>
      <c r="V37" s="61"/>
      <c r="W37" s="61"/>
      <c r="X37" s="61"/>
      <c r="Y37" s="61"/>
      <c r="Z37" s="63"/>
      <c r="AA37" s="64"/>
      <c r="AB37" s="65"/>
    </row>
    <row r="38" spans="1:28">
      <c r="A38" s="38">
        <v>48310210529</v>
      </c>
      <c r="B38" s="37" t="s">
        <v>326</v>
      </c>
      <c r="C38" s="37" t="s">
        <v>325</v>
      </c>
      <c r="D38" s="37" t="s">
        <v>318</v>
      </c>
      <c r="E38" s="37" t="s">
        <v>321</v>
      </c>
      <c r="F38" s="36" t="s">
        <v>109</v>
      </c>
      <c r="G38" s="35" t="s">
        <v>101</v>
      </c>
      <c r="H38" s="35" t="s">
        <v>324</v>
      </c>
      <c r="I38" s="34">
        <v>12900</v>
      </c>
      <c r="J38" s="34" t="s">
        <v>114</v>
      </c>
      <c r="K38" s="34" t="s">
        <v>174</v>
      </c>
      <c r="L38" t="str">
        <f t="shared" si="4"/>
        <v>naine</v>
      </c>
      <c r="M38" s="57">
        <f t="shared" si="5"/>
        <v>30610</v>
      </c>
      <c r="N38">
        <f t="shared" ca="1" si="6"/>
        <v>40</v>
      </c>
      <c r="O38" s="59" t="str">
        <f ca="1">INDEX(Lisa!$B$3:$B$15,MATCH(seeaasta,Lisa!$C$3:$C$15,1))</f>
        <v>Kaalud</v>
      </c>
      <c r="P38" t="str">
        <f>INDEX(Lisa!$F$3:$F$15,MONTH(M38))</f>
        <v>Oktoober</v>
      </c>
      <c r="Q38" t="str">
        <f>INDEX(Lisa!$G$3:$G$15,MATCH(P38,Lisa!$F$3:$F$15,0))</f>
        <v>Sügis</v>
      </c>
      <c r="R38" s="57">
        <f t="shared" ca="1" si="7"/>
        <v>45220</v>
      </c>
      <c r="V38" s="61"/>
      <c r="W38" s="61"/>
      <c r="X38" s="61"/>
      <c r="Y38" s="61"/>
      <c r="Z38" s="63"/>
      <c r="AA38" s="64"/>
      <c r="AB38" s="65"/>
    </row>
    <row r="39" spans="1:28">
      <c r="A39" s="38">
        <v>47211150090</v>
      </c>
      <c r="B39" s="37" t="s">
        <v>166</v>
      </c>
      <c r="C39" s="37" t="s">
        <v>165</v>
      </c>
      <c r="D39" s="37" t="s">
        <v>149</v>
      </c>
      <c r="E39" s="37" t="s">
        <v>164</v>
      </c>
      <c r="F39" s="36" t="s">
        <v>102</v>
      </c>
      <c r="G39" s="35" t="s">
        <v>101</v>
      </c>
      <c r="H39" s="35" t="s">
        <v>100</v>
      </c>
      <c r="I39" s="34">
        <v>8500</v>
      </c>
      <c r="J39" s="34" t="s">
        <v>155</v>
      </c>
      <c r="K39" s="34" t="s">
        <v>98</v>
      </c>
      <c r="L39" t="str">
        <f t="shared" si="4"/>
        <v>naine</v>
      </c>
      <c r="M39" s="57">
        <f t="shared" si="5"/>
        <v>26618</v>
      </c>
      <c r="N39">
        <f t="shared" ca="1" si="6"/>
        <v>51</v>
      </c>
      <c r="O39" s="59" t="str">
        <f ca="1">INDEX(Lisa!$B$3:$B$15,MATCH(seeaasta,Lisa!$C$3:$C$15,1))</f>
        <v>Skorpion</v>
      </c>
      <c r="P39" t="str">
        <f>INDEX(Lisa!$F$3:$F$15,MONTH(M39))</f>
        <v>November</v>
      </c>
      <c r="Q39" t="str">
        <f>INDEX(Lisa!$G$3:$G$15,MATCH(P39,Lisa!$F$3:$F$15,0))</f>
        <v>Sügis</v>
      </c>
      <c r="R39" s="57">
        <f t="shared" ca="1" si="7"/>
        <v>45245</v>
      </c>
      <c r="V39" s="61"/>
      <c r="W39" s="61"/>
      <c r="X39" s="61"/>
      <c r="Y39" s="61"/>
      <c r="Z39" s="63"/>
      <c r="AA39" s="64"/>
      <c r="AB39" s="65"/>
    </row>
    <row r="40" spans="1:28">
      <c r="A40" s="38">
        <v>44112150956</v>
      </c>
      <c r="B40" s="37" t="s">
        <v>163</v>
      </c>
      <c r="C40" s="37" t="s">
        <v>162</v>
      </c>
      <c r="D40" s="37" t="s">
        <v>161</v>
      </c>
      <c r="E40" s="37" t="s">
        <v>160</v>
      </c>
      <c r="F40" s="36" t="s">
        <v>127</v>
      </c>
      <c r="G40" s="35" t="s">
        <v>101</v>
      </c>
      <c r="H40" s="35" t="s">
        <v>100</v>
      </c>
      <c r="I40" s="34">
        <v>11900</v>
      </c>
      <c r="J40" s="34" t="s">
        <v>108</v>
      </c>
      <c r="K40" s="34" t="s">
        <v>98</v>
      </c>
      <c r="L40" t="str">
        <f t="shared" si="4"/>
        <v>naine</v>
      </c>
      <c r="M40" s="57">
        <f t="shared" si="5"/>
        <v>15325</v>
      </c>
      <c r="N40">
        <f t="shared" ca="1" si="6"/>
        <v>82</v>
      </c>
      <c r="O40" s="59" t="str">
        <f ca="1">INDEX(Lisa!$B$3:$B$15,MATCH(seeaasta,Lisa!$C$3:$C$15,1))</f>
        <v>Ambur</v>
      </c>
      <c r="P40" t="str">
        <f>INDEX(Lisa!$F$3:$F$15,MONTH(M40))</f>
        <v>Detsember</v>
      </c>
      <c r="Q40" t="str">
        <f>INDEX(Lisa!$G$3:$G$15,MATCH(P40,Lisa!$F$3:$F$15,0))</f>
        <v>Sügis</v>
      </c>
      <c r="R40" s="57">
        <f t="shared" ca="1" si="7"/>
        <v>45275</v>
      </c>
      <c r="V40" s="61"/>
      <c r="W40" s="61"/>
      <c r="X40" s="61"/>
      <c r="Y40" s="66"/>
      <c r="Z40" s="63"/>
      <c r="AA40" s="64"/>
      <c r="AB40" s="65"/>
    </row>
    <row r="41" spans="1:28">
      <c r="A41" s="38">
        <v>37211200348</v>
      </c>
      <c r="B41" s="37" t="s">
        <v>154</v>
      </c>
      <c r="C41" s="37" t="s">
        <v>153</v>
      </c>
      <c r="D41" s="37" t="s">
        <v>104</v>
      </c>
      <c r="E41" s="37" t="s">
        <v>152</v>
      </c>
      <c r="F41" s="36" t="s">
        <v>109</v>
      </c>
      <c r="G41" s="35" t="s">
        <v>101</v>
      </c>
      <c r="H41" s="35" t="s">
        <v>100</v>
      </c>
      <c r="I41" s="34">
        <v>9300</v>
      </c>
      <c r="J41" s="34" t="s">
        <v>108</v>
      </c>
      <c r="K41" s="34" t="s">
        <v>98</v>
      </c>
      <c r="L41" t="str">
        <f t="shared" si="4"/>
        <v>mees</v>
      </c>
      <c r="M41" s="57">
        <f t="shared" si="5"/>
        <v>26623</v>
      </c>
      <c r="N41">
        <f t="shared" ca="1" si="6"/>
        <v>51</v>
      </c>
      <c r="O41" s="59" t="str">
        <f ca="1">INDEX(Lisa!$B$3:$B$15,MATCH(seeaasta,Lisa!$C$3:$C$15,1))</f>
        <v>Skorpion</v>
      </c>
      <c r="P41" t="str">
        <f>INDEX(Lisa!$F$3:$F$15,MONTH(M41))</f>
        <v>November</v>
      </c>
      <c r="Q41" t="str">
        <f>INDEX(Lisa!$G$3:$G$15,MATCH(P41,Lisa!$F$3:$F$15,0))</f>
        <v>Sügis</v>
      </c>
      <c r="R41" s="57">
        <f t="shared" ca="1" si="7"/>
        <v>45250</v>
      </c>
      <c r="V41" s="61"/>
      <c r="W41" s="61"/>
      <c r="X41" s="61"/>
      <c r="Y41" s="61"/>
      <c r="Z41" s="63"/>
      <c r="AA41" s="64"/>
      <c r="AB41" s="65"/>
    </row>
    <row r="42" spans="1:28">
      <c r="A42" s="38">
        <v>34910190405</v>
      </c>
      <c r="B42" s="37" t="s">
        <v>151</v>
      </c>
      <c r="C42" s="37" t="s">
        <v>150</v>
      </c>
      <c r="D42" s="37" t="s">
        <v>149</v>
      </c>
      <c r="E42" s="37" t="s">
        <v>148</v>
      </c>
      <c r="F42" s="36" t="s">
        <v>127</v>
      </c>
      <c r="G42" s="35" t="s">
        <v>101</v>
      </c>
      <c r="H42" s="35" t="s">
        <v>100</v>
      </c>
      <c r="I42" s="34">
        <v>11400</v>
      </c>
      <c r="J42" s="34" t="s">
        <v>114</v>
      </c>
      <c r="K42" s="34" t="s">
        <v>98</v>
      </c>
      <c r="L42" t="str">
        <f t="shared" si="4"/>
        <v>mees</v>
      </c>
      <c r="M42" s="57">
        <f t="shared" si="5"/>
        <v>18190</v>
      </c>
      <c r="N42">
        <f t="shared" ca="1" si="6"/>
        <v>74</v>
      </c>
      <c r="O42" s="59" t="str">
        <f ca="1">INDEX(Lisa!$B$3:$B$15,MATCH(seeaasta,Lisa!$C$3:$C$15,1))</f>
        <v>Kaalud</v>
      </c>
      <c r="P42" t="str">
        <f>INDEX(Lisa!$F$3:$F$15,MONTH(M42))</f>
        <v>Oktoober</v>
      </c>
      <c r="Q42" t="str">
        <f>INDEX(Lisa!$G$3:$G$15,MATCH(P42,Lisa!$F$3:$F$15,0))</f>
        <v>Sügis</v>
      </c>
      <c r="R42" s="57">
        <f t="shared" ca="1" si="7"/>
        <v>45218</v>
      </c>
      <c r="V42" s="61"/>
      <c r="W42" s="61"/>
      <c r="X42" s="61"/>
      <c r="Y42" s="61"/>
      <c r="Z42" s="63"/>
      <c r="AA42" s="64"/>
      <c r="AB42" s="65"/>
    </row>
    <row r="43" spans="1:28">
      <c r="A43" s="38">
        <v>44701210234</v>
      </c>
      <c r="B43" s="37" t="s">
        <v>125</v>
      </c>
      <c r="C43" s="37" t="s">
        <v>124</v>
      </c>
      <c r="D43" s="37" t="s">
        <v>123</v>
      </c>
      <c r="E43" s="37" t="s">
        <v>122</v>
      </c>
      <c r="F43" s="36" t="s">
        <v>102</v>
      </c>
      <c r="G43" s="35" t="s">
        <v>101</v>
      </c>
      <c r="H43" s="35" t="s">
        <v>100</v>
      </c>
      <c r="I43" s="34">
        <v>9700</v>
      </c>
      <c r="J43" s="34" t="s">
        <v>108</v>
      </c>
      <c r="K43" s="34" t="s">
        <v>98</v>
      </c>
      <c r="L43" t="str">
        <f t="shared" si="4"/>
        <v>naine</v>
      </c>
      <c r="M43" s="57">
        <f t="shared" si="5"/>
        <v>17188</v>
      </c>
      <c r="N43">
        <f t="shared" ca="1" si="6"/>
        <v>77</v>
      </c>
      <c r="O43" s="59" t="str">
        <f ca="1">INDEX(Lisa!$B$3:$B$15,MATCH(seeaasta,Lisa!$C$3:$C$15,1))</f>
        <v>Veevalaja</v>
      </c>
      <c r="P43" t="str">
        <f>INDEX(Lisa!$F$3:$F$15,MONTH(M43))</f>
        <v>Jaanuar</v>
      </c>
      <c r="Q43" t="str">
        <f>INDEX(Lisa!$G$3:$G$15,MATCH(P43,Lisa!$F$3:$F$15,0))</f>
        <v>Talv</v>
      </c>
      <c r="R43" s="57">
        <f t="shared" ca="1" si="7"/>
        <v>44947</v>
      </c>
      <c r="V43" s="61"/>
      <c r="W43" s="64"/>
      <c r="X43" s="65"/>
      <c r="Y43" s="67"/>
      <c r="Z43" s="63"/>
      <c r="AA43" s="64"/>
      <c r="AB43" s="65"/>
    </row>
    <row r="44" spans="1:28">
      <c r="A44" s="38">
        <v>35412110930</v>
      </c>
      <c r="B44" s="37" t="s">
        <v>106</v>
      </c>
      <c r="C44" s="37" t="s">
        <v>105</v>
      </c>
      <c r="D44" s="37" t="s">
        <v>104</v>
      </c>
      <c r="E44" s="37" t="s">
        <v>103</v>
      </c>
      <c r="F44" s="36" t="s">
        <v>102</v>
      </c>
      <c r="G44" s="35" t="s">
        <v>101</v>
      </c>
      <c r="H44" s="35" t="s">
        <v>100</v>
      </c>
      <c r="I44" s="34">
        <v>8700</v>
      </c>
      <c r="J44" s="34" t="s">
        <v>99</v>
      </c>
      <c r="K44" s="34" t="s">
        <v>98</v>
      </c>
      <c r="L44" t="str">
        <f t="shared" si="4"/>
        <v>mees</v>
      </c>
      <c r="M44" s="57">
        <f t="shared" si="5"/>
        <v>20069</v>
      </c>
      <c r="N44">
        <f t="shared" ca="1" si="6"/>
        <v>69</v>
      </c>
      <c r="O44" s="59" t="str">
        <f ca="1">INDEX(Lisa!$B$3:$B$15,MATCH(seeaasta,Lisa!$C$3:$C$15,1))</f>
        <v>Ambur</v>
      </c>
      <c r="P44" t="str">
        <f>INDEX(Lisa!$F$3:$F$15,MONTH(M44))</f>
        <v>Detsember</v>
      </c>
      <c r="Q44" t="str">
        <f>INDEX(Lisa!$G$3:$G$15,MATCH(P44,Lisa!$F$3:$F$15,0))</f>
        <v>Sügis</v>
      </c>
      <c r="R44" s="57">
        <f t="shared" ca="1" si="7"/>
        <v>45271</v>
      </c>
      <c r="V44" s="61"/>
      <c r="W44" s="64"/>
      <c r="X44" s="65"/>
      <c r="Y44" s="67"/>
      <c r="Z44" s="63"/>
      <c r="AA44" s="64"/>
      <c r="AB44" s="65"/>
    </row>
    <row r="45" spans="1:28">
      <c r="A45" s="38">
        <v>35504050446</v>
      </c>
      <c r="B45" s="37" t="s">
        <v>396</v>
      </c>
      <c r="C45" s="37" t="s">
        <v>395</v>
      </c>
      <c r="D45" s="37" t="s">
        <v>149</v>
      </c>
      <c r="E45" s="37" t="s">
        <v>394</v>
      </c>
      <c r="F45" s="36" t="s">
        <v>127</v>
      </c>
      <c r="G45" s="35" t="s">
        <v>92</v>
      </c>
      <c r="H45" s="35" t="s">
        <v>388</v>
      </c>
      <c r="I45" s="34">
        <v>11600</v>
      </c>
      <c r="J45" s="34" t="s">
        <v>126</v>
      </c>
      <c r="K45" s="34" t="s">
        <v>289</v>
      </c>
      <c r="L45" t="str">
        <f t="shared" si="4"/>
        <v>mees</v>
      </c>
      <c r="M45" s="57">
        <f t="shared" si="5"/>
        <v>20184</v>
      </c>
      <c r="N45">
        <f t="shared" ca="1" si="6"/>
        <v>68</v>
      </c>
      <c r="O45" s="59" t="str">
        <f ca="1">INDEX(Lisa!$B$3:$B$15,MATCH(seeaasta,Lisa!$C$3:$C$15,1))</f>
        <v>Jäär</v>
      </c>
      <c r="P45" t="str">
        <f>INDEX(Lisa!F3:F15,MONTH(M45))</f>
        <v>Aprill</v>
      </c>
      <c r="Q45" t="str">
        <f>INDEX(Lisa!$G$3:$G$15,MATCH(P45,Lisa!$F$3:$F$15,0))</f>
        <v>Kevad</v>
      </c>
      <c r="R45" s="57">
        <f t="shared" ca="1" si="7"/>
        <v>45021</v>
      </c>
      <c r="V45" s="61"/>
      <c r="W45" s="61"/>
      <c r="X45" s="61"/>
      <c r="Y45" s="61"/>
      <c r="Z45" s="61"/>
      <c r="AA45" s="61"/>
      <c r="AB45" s="61"/>
    </row>
    <row r="46" spans="1:28">
      <c r="A46" s="38">
        <v>48405030944</v>
      </c>
      <c r="B46" s="37" t="s">
        <v>378</v>
      </c>
      <c r="C46" s="37" t="s">
        <v>216</v>
      </c>
      <c r="D46" s="37" t="s">
        <v>372</v>
      </c>
      <c r="E46" s="37" t="s">
        <v>272</v>
      </c>
      <c r="F46" s="36" t="s">
        <v>127</v>
      </c>
      <c r="G46" s="35" t="s">
        <v>92</v>
      </c>
      <c r="H46" s="35" t="s">
        <v>370</v>
      </c>
      <c r="I46" s="34">
        <v>9600</v>
      </c>
      <c r="J46" s="40" t="s">
        <v>90</v>
      </c>
      <c r="K46" s="34" t="s">
        <v>289</v>
      </c>
      <c r="L46" t="str">
        <f t="shared" si="4"/>
        <v>naine</v>
      </c>
      <c r="M46" s="57">
        <f t="shared" si="5"/>
        <v>30805</v>
      </c>
      <c r="N46">
        <f t="shared" ca="1" si="6"/>
        <v>39</v>
      </c>
      <c r="O46" s="59" t="str">
        <f ca="1">INDEX(Lisa!$B$3:$B$15,MATCH(seeaasta,Lisa!$C$3:$C$15,1))</f>
        <v>Sõnn</v>
      </c>
      <c r="P46" t="str">
        <f>INDEX(Lisa!$F$3:$F$15,MONTH(M46))</f>
        <v>Mai</v>
      </c>
      <c r="Q46" t="str">
        <f>INDEX(Lisa!$G$3:$G$15,MATCH(P46,Lisa!$F$3:$F$15,0))</f>
        <v>Kevad</v>
      </c>
      <c r="R46" s="57">
        <f t="shared" ca="1" si="7"/>
        <v>45049</v>
      </c>
    </row>
    <row r="47" spans="1:28">
      <c r="A47" s="38">
        <v>38301060031</v>
      </c>
      <c r="B47" s="37" t="s">
        <v>296</v>
      </c>
      <c r="C47" s="37" t="s">
        <v>295</v>
      </c>
      <c r="D47" s="37" t="s">
        <v>294</v>
      </c>
      <c r="E47" s="37" t="s">
        <v>293</v>
      </c>
      <c r="F47" s="36" t="s">
        <v>109</v>
      </c>
      <c r="G47" s="35" t="s">
        <v>281</v>
      </c>
      <c r="H47" s="35" t="s">
        <v>284</v>
      </c>
      <c r="I47" s="34">
        <v>11600</v>
      </c>
      <c r="J47" s="34" t="s">
        <v>220</v>
      </c>
      <c r="K47" s="34" t="s">
        <v>174</v>
      </c>
      <c r="L47" t="str">
        <f t="shared" si="4"/>
        <v>mees</v>
      </c>
      <c r="M47" s="57">
        <f t="shared" si="5"/>
        <v>30322</v>
      </c>
      <c r="N47">
        <f t="shared" ca="1" si="6"/>
        <v>41</v>
      </c>
      <c r="O47" s="59" t="str">
        <f ca="1">INDEX(Lisa!$B$3:$B$15,MATCH(seeaasta,Lisa!$C$3:$C$15,1))</f>
        <v>Kaljukits</v>
      </c>
      <c r="P47" t="str">
        <f>INDEX(Lisa!$F$3:$F$15,MONTH(M47))</f>
        <v>Jaanuar</v>
      </c>
      <c r="Q47" t="str">
        <f>INDEX(Lisa!$G$3:$G$15,MATCH(P47,Lisa!$F$3:$F$15,0))</f>
        <v>Talv</v>
      </c>
      <c r="R47" s="57">
        <f t="shared" ca="1" si="7"/>
        <v>44932</v>
      </c>
    </row>
    <row r="48" spans="1:28">
      <c r="A48" s="38">
        <v>37105020007</v>
      </c>
      <c r="B48" s="37" t="s">
        <v>300</v>
      </c>
      <c r="C48" s="37" t="s">
        <v>310</v>
      </c>
      <c r="D48" s="37" t="s">
        <v>260</v>
      </c>
      <c r="E48" s="37" t="s">
        <v>236</v>
      </c>
      <c r="F48" s="36" t="s">
        <v>109</v>
      </c>
      <c r="G48" s="35" t="s">
        <v>244</v>
      </c>
      <c r="H48" s="35" t="s">
        <v>306</v>
      </c>
      <c r="I48" s="34">
        <v>12700</v>
      </c>
      <c r="J48" s="34" t="s">
        <v>137</v>
      </c>
      <c r="K48" s="34" t="s">
        <v>289</v>
      </c>
      <c r="L48" t="str">
        <f t="shared" si="4"/>
        <v>mees</v>
      </c>
      <c r="M48" s="57">
        <f t="shared" si="5"/>
        <v>26055</v>
      </c>
      <c r="N48">
        <f t="shared" ca="1" si="6"/>
        <v>52</v>
      </c>
      <c r="O48" s="59" t="str">
        <f ca="1">INDEX(Lisa!$B$3:$B$15,MATCH(seeaasta,Lisa!$C$3:$C$15,1))</f>
        <v>Sõnn</v>
      </c>
      <c r="P48" t="str">
        <f>INDEX(Lisa!$F$3:$F$15,MONTH(M48))</f>
        <v>Mai</v>
      </c>
      <c r="Q48" t="str">
        <f>INDEX(Lisa!$G$3:$G$15,MATCH(P48,Lisa!$F$3:$F$15,0))</f>
        <v>Kevad</v>
      </c>
      <c r="R48" s="57">
        <f t="shared" ca="1" si="7"/>
        <v>45048</v>
      </c>
    </row>
    <row r="49" spans="1:18">
      <c r="A49" s="38">
        <v>35205180673</v>
      </c>
      <c r="B49" s="37" t="s">
        <v>292</v>
      </c>
      <c r="C49" s="37" t="s">
        <v>291</v>
      </c>
      <c r="D49" s="37" t="s">
        <v>116</v>
      </c>
      <c r="E49" s="37" t="s">
        <v>290</v>
      </c>
      <c r="F49" s="36" t="s">
        <v>102</v>
      </c>
      <c r="G49" s="35" t="s">
        <v>281</v>
      </c>
      <c r="H49" s="35" t="s">
        <v>284</v>
      </c>
      <c r="I49" s="34">
        <v>12700</v>
      </c>
      <c r="J49" s="34" t="s">
        <v>114</v>
      </c>
      <c r="K49" s="34" t="s">
        <v>289</v>
      </c>
      <c r="L49" t="str">
        <f t="shared" si="4"/>
        <v>mees</v>
      </c>
      <c r="M49" s="57">
        <f t="shared" si="5"/>
        <v>19132</v>
      </c>
      <c r="N49">
        <f t="shared" ca="1" si="6"/>
        <v>71</v>
      </c>
      <c r="O49" s="59" t="str">
        <f ca="1">INDEX(Lisa!$B$3:$B$15,MATCH(seeaasta,Lisa!$C$3:$C$15,1))</f>
        <v>Sõnn</v>
      </c>
      <c r="P49" t="str">
        <f>INDEX(Lisa!$F$3:$F$15,MONTH(M49))</f>
        <v>Mai</v>
      </c>
      <c r="Q49" t="str">
        <f>INDEX(Lisa!$G$3:$G$15,MATCH(P49,Lisa!$F$3:$F$15,0))</f>
        <v>Kevad</v>
      </c>
      <c r="R49" s="57">
        <f t="shared" ca="1" si="7"/>
        <v>45064</v>
      </c>
    </row>
    <row r="50" spans="1:18">
      <c r="A50" s="38">
        <v>35109030894</v>
      </c>
      <c r="B50" s="37" t="s">
        <v>283</v>
      </c>
      <c r="C50" s="37" t="s">
        <v>112</v>
      </c>
      <c r="D50" s="37" t="s">
        <v>205</v>
      </c>
      <c r="E50" s="37" t="s">
        <v>282</v>
      </c>
      <c r="F50" s="36" t="s">
        <v>109</v>
      </c>
      <c r="G50" s="35" t="s">
        <v>281</v>
      </c>
      <c r="H50" s="35" t="s">
        <v>280</v>
      </c>
      <c r="I50" s="34">
        <v>9700</v>
      </c>
      <c r="J50" s="34" t="s">
        <v>170</v>
      </c>
      <c r="K50" s="34" t="s">
        <v>174</v>
      </c>
      <c r="L50" t="str">
        <f t="shared" si="4"/>
        <v>mees</v>
      </c>
      <c r="M50" s="57">
        <f t="shared" si="5"/>
        <v>18874</v>
      </c>
      <c r="N50">
        <f t="shared" ca="1" si="6"/>
        <v>72</v>
      </c>
      <c r="O50" s="59" t="str">
        <f ca="1">INDEX(Lisa!$B$3:$B$15,MATCH(seeaasta,Lisa!$C$3:$C$15,1))</f>
        <v>Neitsi</v>
      </c>
      <c r="P50" t="str">
        <f>INDEX(Lisa!$F$3:$F$15,MONTH(M50))</f>
        <v>September</v>
      </c>
      <c r="Q50" t="str">
        <f>INDEX(Lisa!$G$3:$G$15,MATCH(P50,Lisa!$F$3:$F$15,0))</f>
        <v>Sügis</v>
      </c>
      <c r="R50" s="57">
        <f t="shared" ca="1" si="7"/>
        <v>45172</v>
      </c>
    </row>
    <row r="51" spans="1:18">
      <c r="A51" s="38">
        <v>36505220719</v>
      </c>
      <c r="B51" s="37" t="s">
        <v>292</v>
      </c>
      <c r="C51" s="37" t="s">
        <v>408</v>
      </c>
      <c r="D51" s="37" t="s">
        <v>372</v>
      </c>
      <c r="E51" s="37" t="s">
        <v>407</v>
      </c>
      <c r="F51" s="36" t="s">
        <v>109</v>
      </c>
      <c r="G51" s="35" t="s">
        <v>92</v>
      </c>
      <c r="H51" s="35" t="s">
        <v>388</v>
      </c>
      <c r="I51" s="34">
        <v>10900</v>
      </c>
      <c r="J51" s="34" t="s">
        <v>90</v>
      </c>
      <c r="K51" s="34" t="s">
        <v>107</v>
      </c>
      <c r="L51" t="str">
        <f t="shared" si="4"/>
        <v>mees</v>
      </c>
      <c r="M51" s="57">
        <f t="shared" si="5"/>
        <v>23884</v>
      </c>
      <c r="N51">
        <f t="shared" ca="1" si="6"/>
        <v>58</v>
      </c>
      <c r="O51" s="59" t="str">
        <f ca="1">INDEX(Lisa!$B$3:$B$15,MATCH(seeaasta,Lisa!$C$3:$C$15,1))</f>
        <v>Kaksikud</v>
      </c>
      <c r="P51" t="str">
        <f>INDEX(Lisa!F3:F15,MONTH(M51))</f>
        <v>Mai</v>
      </c>
      <c r="Q51" t="str">
        <f>INDEX(Lisa!$G$3:$G$15,MATCH(P51,Lisa!$F$3:$F$15,0))</f>
        <v>Kevad</v>
      </c>
      <c r="R51" s="57">
        <f t="shared" ca="1" si="7"/>
        <v>45068</v>
      </c>
    </row>
    <row r="52" spans="1:18">
      <c r="A52" s="38">
        <v>48308230166</v>
      </c>
      <c r="B52" s="37" t="s">
        <v>275</v>
      </c>
      <c r="C52" s="37" t="s">
        <v>213</v>
      </c>
      <c r="D52" s="37" t="s">
        <v>104</v>
      </c>
      <c r="E52" s="37" t="s">
        <v>274</v>
      </c>
      <c r="F52" s="36" t="s">
        <v>109</v>
      </c>
      <c r="G52" s="35" t="s">
        <v>249</v>
      </c>
      <c r="H52" s="35" t="s">
        <v>243</v>
      </c>
      <c r="I52" s="34">
        <v>7700</v>
      </c>
      <c r="J52" s="34" t="s">
        <v>198</v>
      </c>
      <c r="K52" s="34" t="s">
        <v>174</v>
      </c>
      <c r="L52" t="str">
        <f t="shared" si="4"/>
        <v>naine</v>
      </c>
      <c r="M52" s="57">
        <f t="shared" si="5"/>
        <v>30551</v>
      </c>
      <c r="N52">
        <f t="shared" ca="1" si="6"/>
        <v>40</v>
      </c>
      <c r="O52" s="59" t="str">
        <f ca="1">INDEX(Lisa!$B$3:$B$15,MATCH(seeaasta,Lisa!$C$3:$C$15,1))</f>
        <v>Lõvi</v>
      </c>
      <c r="P52" t="str">
        <f>INDEX(Lisa!$F$3:$F$15,MONTH(M52))</f>
        <v>August</v>
      </c>
      <c r="Q52" t="str">
        <f>INDEX(Lisa!$G$3:$G$15,MATCH(P52,Lisa!$F$3:$F$15,0))</f>
        <v>Suvi</v>
      </c>
      <c r="R52" s="57">
        <f t="shared" ca="1" si="7"/>
        <v>45161</v>
      </c>
    </row>
    <row r="53" spans="1:18">
      <c r="A53" s="38">
        <v>47210070151</v>
      </c>
      <c r="B53" s="37" t="s">
        <v>399</v>
      </c>
      <c r="C53" s="37" t="s">
        <v>398</v>
      </c>
      <c r="D53" s="37" t="s">
        <v>318</v>
      </c>
      <c r="E53" s="37" t="s">
        <v>397</v>
      </c>
      <c r="F53" s="36" t="s">
        <v>109</v>
      </c>
      <c r="G53" s="35" t="s">
        <v>92</v>
      </c>
      <c r="H53" s="35" t="s">
        <v>388</v>
      </c>
      <c r="I53" s="34">
        <v>10500</v>
      </c>
      <c r="J53" s="34" t="s">
        <v>301</v>
      </c>
      <c r="K53" s="34" t="s">
        <v>107</v>
      </c>
      <c r="L53" t="str">
        <f t="shared" si="4"/>
        <v>naine</v>
      </c>
      <c r="M53" s="57">
        <f t="shared" si="5"/>
        <v>26579</v>
      </c>
      <c r="N53">
        <f t="shared" ca="1" si="6"/>
        <v>51</v>
      </c>
      <c r="O53" s="59" t="str">
        <f ca="1">INDEX(Lisa!$B$3:$B$15,MATCH(seeaasta,Lisa!$C$3:$C$15,1))</f>
        <v>Kaalud</v>
      </c>
      <c r="P53" t="str">
        <f>INDEX(Lisa!F3:F15,MONTH(M53))</f>
        <v>Oktoober</v>
      </c>
      <c r="Q53" t="str">
        <f>INDEX(Lisa!$G$3:$G$15,MATCH(P53,Lisa!$F$3:$F$15,0))</f>
        <v>Sügis</v>
      </c>
      <c r="R53" s="57">
        <f t="shared" ca="1" si="7"/>
        <v>45206</v>
      </c>
    </row>
    <row r="54" spans="1:18">
      <c r="A54" s="38">
        <v>38402070214</v>
      </c>
      <c r="B54" s="37" t="s">
        <v>292</v>
      </c>
      <c r="C54" s="37" t="s">
        <v>385</v>
      </c>
      <c r="D54" s="37" t="s">
        <v>104</v>
      </c>
      <c r="E54" s="37" t="s">
        <v>384</v>
      </c>
      <c r="F54" s="36" t="s">
        <v>102</v>
      </c>
      <c r="G54" s="35" t="s">
        <v>244</v>
      </c>
      <c r="H54" s="35" t="s">
        <v>379</v>
      </c>
      <c r="I54" s="34">
        <v>11600</v>
      </c>
      <c r="J54" s="34" t="s">
        <v>99</v>
      </c>
      <c r="K54" s="34" t="s">
        <v>107</v>
      </c>
      <c r="L54" t="str">
        <f t="shared" si="4"/>
        <v>mees</v>
      </c>
      <c r="M54" s="57">
        <f t="shared" si="5"/>
        <v>30719</v>
      </c>
      <c r="N54">
        <f t="shared" ca="1" si="6"/>
        <v>40</v>
      </c>
      <c r="O54" s="59" t="str">
        <f ca="1">INDEX(Lisa!$B$3:$B$15,MATCH(seeaasta,Lisa!$C$3:$C$15,1))</f>
        <v>Veevalaja</v>
      </c>
      <c r="P54" t="str">
        <f>INDEX(Lisa!$F$3:$F$15,MONTH(M54))</f>
        <v>Veebruar</v>
      </c>
      <c r="Q54" t="str">
        <f>INDEX(Lisa!$G$3:$G$15,MATCH(P54,Lisa!$F$3:$F$15,0))</f>
        <v>Talv</v>
      </c>
      <c r="R54" s="57">
        <f t="shared" ca="1" si="7"/>
        <v>44964</v>
      </c>
    </row>
    <row r="55" spans="1:18">
      <c r="A55" s="38">
        <v>44211240925</v>
      </c>
      <c r="B55" s="37" t="s">
        <v>125</v>
      </c>
      <c r="C55" s="37" t="s">
        <v>351</v>
      </c>
      <c r="D55" s="37" t="s">
        <v>277</v>
      </c>
      <c r="E55" s="37" t="s">
        <v>350</v>
      </c>
      <c r="F55" s="36" t="s">
        <v>109</v>
      </c>
      <c r="G55" s="35" t="s">
        <v>281</v>
      </c>
      <c r="H55" s="35" t="s">
        <v>349</v>
      </c>
      <c r="I55" s="34">
        <v>22700</v>
      </c>
      <c r="J55" s="34" t="s">
        <v>142</v>
      </c>
      <c r="K55" s="34" t="s">
        <v>107</v>
      </c>
      <c r="L55" t="str">
        <f t="shared" si="4"/>
        <v>naine</v>
      </c>
      <c r="M55" s="57">
        <f t="shared" si="5"/>
        <v>15669</v>
      </c>
      <c r="N55">
        <f t="shared" ca="1" si="6"/>
        <v>81</v>
      </c>
      <c r="O55" s="59" t="str">
        <f ca="1">INDEX(Lisa!$B$3:$B$15,MATCH(seeaasta,Lisa!$C$3:$C$15,1))</f>
        <v>Ambur</v>
      </c>
      <c r="P55" t="str">
        <f>INDEX(Lisa!$F$3:$F$15,MONTH(M55))</f>
        <v>November</v>
      </c>
      <c r="Q55" t="str">
        <f>INDEX(Lisa!$G$3:$G$15,MATCH(P55,Lisa!$F$3:$F$15,0))</f>
        <v>Sügis</v>
      </c>
      <c r="R55" s="57">
        <f t="shared" ca="1" si="7"/>
        <v>45254</v>
      </c>
    </row>
    <row r="56" spans="1:18">
      <c r="A56" s="38">
        <v>46909170171</v>
      </c>
      <c r="B56" s="37" t="s">
        <v>346</v>
      </c>
      <c r="C56" s="37" t="s">
        <v>251</v>
      </c>
      <c r="D56" s="37" t="s">
        <v>345</v>
      </c>
      <c r="E56" s="37" t="s">
        <v>344</v>
      </c>
      <c r="F56" s="36" t="s">
        <v>102</v>
      </c>
      <c r="G56" s="35" t="s">
        <v>143</v>
      </c>
      <c r="H56" s="35" t="s">
        <v>343</v>
      </c>
      <c r="I56" s="34">
        <v>11600</v>
      </c>
      <c r="J56" s="34" t="s">
        <v>126</v>
      </c>
      <c r="K56" s="34" t="s">
        <v>107</v>
      </c>
      <c r="L56" t="str">
        <f t="shared" si="4"/>
        <v>naine</v>
      </c>
      <c r="M56" s="57">
        <f t="shared" si="5"/>
        <v>25463</v>
      </c>
      <c r="N56">
        <f t="shared" ca="1" si="6"/>
        <v>54</v>
      </c>
      <c r="O56" s="59" t="str">
        <f ca="1">INDEX(Lisa!$B$3:$B$15,MATCH(seeaasta,Lisa!$C$3:$C$15,1))</f>
        <v>Neitsi</v>
      </c>
      <c r="P56" t="str">
        <f>INDEX(Lisa!$F$3:$F$15,MONTH(M56))</f>
        <v>September</v>
      </c>
      <c r="Q56" t="str">
        <f>INDEX(Lisa!$G$3:$G$15,MATCH(P56,Lisa!$F$3:$F$15,0))</f>
        <v>Sügis</v>
      </c>
      <c r="R56" s="57">
        <f t="shared" ca="1" si="7"/>
        <v>45186</v>
      </c>
    </row>
    <row r="57" spans="1:18">
      <c r="A57" s="38">
        <v>34207110230</v>
      </c>
      <c r="B57" s="37" t="s">
        <v>173</v>
      </c>
      <c r="C57" s="37" t="s">
        <v>336</v>
      </c>
      <c r="D57" s="37" t="s">
        <v>260</v>
      </c>
      <c r="E57" s="37" t="s">
        <v>285</v>
      </c>
      <c r="F57" s="36" t="s">
        <v>93</v>
      </c>
      <c r="G57" s="35" t="s">
        <v>249</v>
      </c>
      <c r="H57" s="35" t="s">
        <v>335</v>
      </c>
      <c r="I57" s="34">
        <v>6500</v>
      </c>
      <c r="J57" s="34" t="s">
        <v>142</v>
      </c>
      <c r="K57" s="34" t="s">
        <v>107</v>
      </c>
      <c r="L57" t="str">
        <f t="shared" si="4"/>
        <v>mees</v>
      </c>
      <c r="M57" s="57">
        <f t="shared" si="5"/>
        <v>15533</v>
      </c>
      <c r="N57">
        <f t="shared" ca="1" si="6"/>
        <v>81</v>
      </c>
      <c r="O57" s="59" t="str">
        <f ca="1">INDEX(Lisa!$B$3:$B$15,MATCH(seeaasta,Lisa!$C$3:$C$15,1))</f>
        <v>Vähk</v>
      </c>
      <c r="P57" t="str">
        <f>INDEX(Lisa!$F$3:$F$15,MONTH(M57))</f>
        <v>Juuli</v>
      </c>
      <c r="Q57" t="str">
        <f>INDEX(Lisa!$G$3:$G$15,MATCH(P57,Lisa!$F$3:$F$15,0))</f>
        <v>Suvi</v>
      </c>
      <c r="R57" s="57">
        <f t="shared" ca="1" si="7"/>
        <v>45118</v>
      </c>
    </row>
    <row r="58" spans="1:18">
      <c r="A58" s="38">
        <v>47008050804</v>
      </c>
      <c r="B58" s="37" t="s">
        <v>97</v>
      </c>
      <c r="C58" s="37" t="s">
        <v>332</v>
      </c>
      <c r="D58" s="37" t="s">
        <v>158</v>
      </c>
      <c r="E58" s="37" t="s">
        <v>331</v>
      </c>
      <c r="F58" s="36" t="s">
        <v>127</v>
      </c>
      <c r="G58" s="35" t="s">
        <v>101</v>
      </c>
      <c r="H58" s="35" t="s">
        <v>324</v>
      </c>
      <c r="I58" s="34">
        <v>8600</v>
      </c>
      <c r="J58" s="34" t="s">
        <v>198</v>
      </c>
      <c r="K58" s="34" t="s">
        <v>107</v>
      </c>
      <c r="L58" t="str">
        <f t="shared" si="4"/>
        <v>naine</v>
      </c>
      <c r="M58" s="57">
        <f t="shared" si="5"/>
        <v>25785</v>
      </c>
      <c r="N58">
        <f t="shared" ca="1" si="6"/>
        <v>53</v>
      </c>
      <c r="O58" s="59" t="str">
        <f ca="1">INDEX(Lisa!$B$3:$B$15,MATCH(seeaasta,Lisa!$C$3:$C$15,1))</f>
        <v>Lõvi</v>
      </c>
      <c r="P58" t="str">
        <f>INDEX(Lisa!$F$3:$F$15,MONTH(M58))</f>
        <v>August</v>
      </c>
      <c r="Q58" t="str">
        <f>INDEX(Lisa!$G$3:$G$15,MATCH(P58,Lisa!$F$3:$F$15,0))</f>
        <v>Suvi</v>
      </c>
      <c r="R58" s="57">
        <f t="shared" ca="1" si="7"/>
        <v>45143</v>
      </c>
    </row>
    <row r="59" spans="1:18">
      <c r="A59" s="38">
        <v>36109040214</v>
      </c>
      <c r="B59" s="37" t="s">
        <v>330</v>
      </c>
      <c r="C59" s="37" t="s">
        <v>329</v>
      </c>
      <c r="D59" s="37" t="s">
        <v>294</v>
      </c>
      <c r="E59" s="37" t="s">
        <v>328</v>
      </c>
      <c r="F59" s="36" t="s">
        <v>102</v>
      </c>
      <c r="G59" s="35" t="s">
        <v>101</v>
      </c>
      <c r="H59" s="35" t="s">
        <v>324</v>
      </c>
      <c r="I59" s="34">
        <v>12700</v>
      </c>
      <c r="J59" s="34" t="s">
        <v>114</v>
      </c>
      <c r="K59" s="34" t="s">
        <v>107</v>
      </c>
      <c r="L59" t="str">
        <f t="shared" si="4"/>
        <v>mees</v>
      </c>
      <c r="M59" s="57">
        <f t="shared" si="5"/>
        <v>22528</v>
      </c>
      <c r="N59">
        <f t="shared" ca="1" si="6"/>
        <v>62</v>
      </c>
      <c r="O59" s="59" t="str">
        <f ca="1">INDEX(Lisa!$B$3:$B$15,MATCH(seeaasta,Lisa!$C$3:$C$15,1))</f>
        <v>Neitsi</v>
      </c>
      <c r="P59" t="str">
        <f>INDEX(Lisa!$F$3:$F$15,MONTH(M59))</f>
        <v>September</v>
      </c>
      <c r="Q59" t="str">
        <f>INDEX(Lisa!$G$3:$G$15,MATCH(P59,Lisa!$F$3:$F$15,0))</f>
        <v>Sügis</v>
      </c>
      <c r="R59" s="57">
        <f t="shared" ca="1" si="7"/>
        <v>45173</v>
      </c>
    </row>
    <row r="60" spans="1:18">
      <c r="A60" s="38">
        <v>37609120658</v>
      </c>
      <c r="B60" s="37" t="s">
        <v>320</v>
      </c>
      <c r="C60" s="37" t="s">
        <v>319</v>
      </c>
      <c r="D60" s="37" t="s">
        <v>318</v>
      </c>
      <c r="E60" s="37" t="s">
        <v>317</v>
      </c>
      <c r="F60" s="36" t="s">
        <v>109</v>
      </c>
      <c r="G60" s="35" t="s">
        <v>101</v>
      </c>
      <c r="H60" s="35" t="s">
        <v>314</v>
      </c>
      <c r="I60" s="34">
        <v>14200</v>
      </c>
      <c r="J60" s="34" t="s">
        <v>301</v>
      </c>
      <c r="K60" s="34" t="s">
        <v>107</v>
      </c>
      <c r="L60" t="str">
        <f t="shared" si="4"/>
        <v>mees</v>
      </c>
      <c r="M60" s="57">
        <f t="shared" si="5"/>
        <v>28015</v>
      </c>
      <c r="N60">
        <f t="shared" ca="1" si="6"/>
        <v>47</v>
      </c>
      <c r="O60" s="59" t="str">
        <f ca="1">INDEX(Lisa!$B$3:$B$15,MATCH(seeaasta,Lisa!$C$3:$C$15,1))</f>
        <v>Neitsi</v>
      </c>
      <c r="P60" t="str">
        <f>INDEX(Lisa!$F$3:$F$15,MONTH(M60))</f>
        <v>September</v>
      </c>
      <c r="Q60" t="str">
        <f>INDEX(Lisa!$G$3:$G$15,MATCH(P60,Lisa!$F$3:$F$15,0))</f>
        <v>Sügis</v>
      </c>
      <c r="R60" s="57">
        <f t="shared" ca="1" si="7"/>
        <v>45181</v>
      </c>
    </row>
    <row r="61" spans="1:18">
      <c r="A61" s="38">
        <v>46003030319</v>
      </c>
      <c r="B61" s="37" t="s">
        <v>248</v>
      </c>
      <c r="C61" s="37" t="s">
        <v>247</v>
      </c>
      <c r="D61" s="37" t="s">
        <v>205</v>
      </c>
      <c r="E61" s="37" t="s">
        <v>246</v>
      </c>
      <c r="F61" s="36" t="s">
        <v>109</v>
      </c>
      <c r="G61" s="35" t="s">
        <v>244</v>
      </c>
      <c r="H61" s="35" t="s">
        <v>243</v>
      </c>
      <c r="I61" s="34">
        <v>9600</v>
      </c>
      <c r="J61" s="34" t="s">
        <v>99</v>
      </c>
      <c r="K61" s="34" t="s">
        <v>174</v>
      </c>
      <c r="L61" t="str">
        <f t="shared" si="4"/>
        <v>naine</v>
      </c>
      <c r="M61" s="57">
        <f t="shared" si="5"/>
        <v>21978</v>
      </c>
      <c r="N61">
        <f t="shared" ca="1" si="6"/>
        <v>64</v>
      </c>
      <c r="O61" s="59" t="str">
        <f ca="1">INDEX(Lisa!$B$3:$B$15,MATCH(seeaasta,Lisa!$C$3:$C$15,1))</f>
        <v>Kalad</v>
      </c>
      <c r="P61" t="str">
        <f>INDEX(Lisa!$F$3:$F$15,MONTH(M61))</f>
        <v>Märts</v>
      </c>
      <c r="Q61" t="str">
        <f>INDEX(Lisa!$G$3:$G$15,MATCH(P61,Lisa!$F$3:$F$15,0))</f>
        <v>Kevad</v>
      </c>
      <c r="R61" s="57">
        <f t="shared" ca="1" si="7"/>
        <v>44988</v>
      </c>
    </row>
    <row r="62" spans="1:18">
      <c r="A62" s="38">
        <v>38006080465</v>
      </c>
      <c r="B62" s="37" t="s">
        <v>245</v>
      </c>
      <c r="C62" s="37" t="s">
        <v>228</v>
      </c>
      <c r="D62" s="37" t="s">
        <v>123</v>
      </c>
      <c r="E62" s="37" t="s">
        <v>227</v>
      </c>
      <c r="F62" s="36" t="s">
        <v>102</v>
      </c>
      <c r="G62" s="35" t="s">
        <v>244</v>
      </c>
      <c r="H62" s="35" t="s">
        <v>243</v>
      </c>
      <c r="I62" s="34">
        <v>8600</v>
      </c>
      <c r="J62" s="34" t="s">
        <v>198</v>
      </c>
      <c r="K62" s="34" t="s">
        <v>174</v>
      </c>
      <c r="L62" t="str">
        <f t="shared" si="4"/>
        <v>mees</v>
      </c>
      <c r="M62" s="57">
        <f t="shared" si="5"/>
        <v>29380</v>
      </c>
      <c r="N62">
        <f t="shared" ca="1" si="6"/>
        <v>43</v>
      </c>
      <c r="O62" s="59" t="str">
        <f ca="1">INDEX(Lisa!$B$3:$B$15,MATCH(seeaasta,Lisa!$C$3:$C$15,1))</f>
        <v>Kaksikud</v>
      </c>
      <c r="P62" t="str">
        <f>INDEX(Lisa!$F$3:$F$15,MONTH(M62))</f>
        <v>Juuni</v>
      </c>
      <c r="Q62" t="str">
        <f>INDEX(Lisa!$G$3:$G$15,MATCH(P62,Lisa!$F$3:$F$15,0))</f>
        <v>Suvi</v>
      </c>
      <c r="R62" s="57">
        <f t="shared" ca="1" si="7"/>
        <v>45085</v>
      </c>
    </row>
    <row r="63" spans="1:18">
      <c r="A63" s="38">
        <v>37903090504</v>
      </c>
      <c r="B63" s="37" t="s">
        <v>266</v>
      </c>
      <c r="C63" s="37" t="s">
        <v>313</v>
      </c>
      <c r="D63" s="37" t="s">
        <v>104</v>
      </c>
      <c r="E63" s="37" t="s">
        <v>312</v>
      </c>
      <c r="F63" s="36" t="s">
        <v>109</v>
      </c>
      <c r="G63" s="35" t="s">
        <v>244</v>
      </c>
      <c r="H63" s="35" t="s">
        <v>306</v>
      </c>
      <c r="I63" s="34">
        <v>13500</v>
      </c>
      <c r="J63" s="34" t="s">
        <v>311</v>
      </c>
      <c r="K63" s="34" t="s">
        <v>107</v>
      </c>
      <c r="L63" t="str">
        <f t="shared" si="4"/>
        <v>mees</v>
      </c>
      <c r="M63" s="57">
        <f t="shared" si="5"/>
        <v>28923</v>
      </c>
      <c r="N63">
        <f t="shared" ca="1" si="6"/>
        <v>45</v>
      </c>
      <c r="O63" s="59" t="str">
        <f ca="1">INDEX(Lisa!$B$3:$B$15,MATCH(seeaasta,Lisa!$C$3:$C$15,1))</f>
        <v>Kalad</v>
      </c>
      <c r="P63" t="str">
        <f>INDEX(Lisa!$F$3:$F$15,MONTH(M63))</f>
        <v>Märts</v>
      </c>
      <c r="Q63" t="str">
        <f>INDEX(Lisa!$G$3:$G$15,MATCH(P63,Lisa!$F$3:$F$15,0))</f>
        <v>Kevad</v>
      </c>
      <c r="R63" s="57">
        <f t="shared" ca="1" si="7"/>
        <v>44994</v>
      </c>
    </row>
    <row r="64" spans="1:18">
      <c r="A64" s="38">
        <v>45704030496</v>
      </c>
      <c r="B64" s="37" t="s">
        <v>304</v>
      </c>
      <c r="C64" s="37" t="s">
        <v>303</v>
      </c>
      <c r="D64" s="37" t="s">
        <v>286</v>
      </c>
      <c r="E64" s="37" t="s">
        <v>302</v>
      </c>
      <c r="F64" s="36" t="s">
        <v>109</v>
      </c>
      <c r="G64" s="35" t="s">
        <v>281</v>
      </c>
      <c r="H64" s="35" t="s">
        <v>284</v>
      </c>
      <c r="I64" s="34">
        <v>12740</v>
      </c>
      <c r="J64" s="34" t="s">
        <v>301</v>
      </c>
      <c r="K64" s="34" t="s">
        <v>107</v>
      </c>
      <c r="L64" t="str">
        <f t="shared" si="4"/>
        <v>naine</v>
      </c>
      <c r="M64" s="57">
        <f t="shared" si="5"/>
        <v>20913</v>
      </c>
      <c r="N64">
        <f t="shared" ca="1" si="6"/>
        <v>66</v>
      </c>
      <c r="O64" s="59" t="str">
        <f ca="1">INDEX(Lisa!$B$3:$B$15,MATCH(seeaasta,Lisa!$C$3:$C$15,1))</f>
        <v>Jäär</v>
      </c>
      <c r="P64" t="str">
        <f>INDEX(Lisa!$F$3:$F$15,MONTH(M64))</f>
        <v>Aprill</v>
      </c>
      <c r="Q64" t="str">
        <f>INDEX(Lisa!$G$3:$G$15,MATCH(P64,Lisa!$F$3:$F$15,0))</f>
        <v>Kevad</v>
      </c>
      <c r="R64" s="57">
        <f t="shared" ca="1" si="7"/>
        <v>45019</v>
      </c>
    </row>
    <row r="65" spans="1:18">
      <c r="A65" s="38">
        <v>35508240148</v>
      </c>
      <c r="B65" s="37" t="s">
        <v>266</v>
      </c>
      <c r="C65" s="37" t="s">
        <v>265</v>
      </c>
      <c r="D65" s="37" t="s">
        <v>264</v>
      </c>
      <c r="E65" s="37" t="s">
        <v>263</v>
      </c>
      <c r="F65" s="36" t="s">
        <v>127</v>
      </c>
      <c r="G65" s="35" t="s">
        <v>244</v>
      </c>
      <c r="H65" s="35" t="s">
        <v>243</v>
      </c>
      <c r="I65" s="34">
        <v>9800</v>
      </c>
      <c r="J65" s="34" t="s">
        <v>132</v>
      </c>
      <c r="K65" s="34" t="s">
        <v>107</v>
      </c>
      <c r="L65" t="str">
        <f t="shared" si="4"/>
        <v>mees</v>
      </c>
      <c r="M65" s="57">
        <f t="shared" si="5"/>
        <v>20325</v>
      </c>
      <c r="N65">
        <f t="shared" ca="1" si="6"/>
        <v>68</v>
      </c>
      <c r="O65" s="59" t="str">
        <f ca="1">INDEX(Lisa!$B$3:$B$15,MATCH(seeaasta,Lisa!$C$3:$C$15,1))</f>
        <v>Neitsi</v>
      </c>
      <c r="P65" t="str">
        <f>INDEX(Lisa!$F$3:$F$15,MONTH(M65))</f>
        <v>August</v>
      </c>
      <c r="Q65" t="str">
        <f>INDEX(Lisa!$G$3:$G$15,MATCH(P65,Lisa!$F$3:$F$15,0))</f>
        <v>Suvi</v>
      </c>
      <c r="R65" s="57">
        <f t="shared" ca="1" si="7"/>
        <v>45162</v>
      </c>
    </row>
    <row r="66" spans="1:18">
      <c r="A66" s="38">
        <v>36612210549</v>
      </c>
      <c r="B66" s="37" t="s">
        <v>235</v>
      </c>
      <c r="C66" s="37" t="s">
        <v>234</v>
      </c>
      <c r="D66" s="37" t="s">
        <v>184</v>
      </c>
      <c r="E66" s="37" t="s">
        <v>233</v>
      </c>
      <c r="F66" s="36" t="s">
        <v>109</v>
      </c>
      <c r="G66" s="39" t="s">
        <v>101</v>
      </c>
      <c r="H66" s="39" t="s">
        <v>226</v>
      </c>
      <c r="I66" s="34">
        <v>11500</v>
      </c>
      <c r="J66" s="34" t="s">
        <v>126</v>
      </c>
      <c r="K66" s="34" t="s">
        <v>107</v>
      </c>
      <c r="L66" t="str">
        <f t="shared" ref="L66:L100" si="8">IF(LEFT(A66,1)="3", "mees", IF(LEFT(A66,1)="5","mees", "naine"))</f>
        <v>mees</v>
      </c>
      <c r="M66" s="57">
        <f t="shared" ref="M66:M100" si="9">DATE(MID(A66,2,2),MID(A66,4,2),MID(A66,6,2))</f>
        <v>24462</v>
      </c>
      <c r="N66">
        <f t="shared" ref="N66:N97" ca="1" si="10">ROUND(YEARFRAC(M66,TODAY(),1),0)</f>
        <v>57</v>
      </c>
      <c r="O66" s="59" t="str">
        <f ca="1">INDEX(Lisa!$B$3:$B$15,MATCH(seeaasta,Lisa!$C$3:$C$15,1))</f>
        <v>Ambur</v>
      </c>
      <c r="P66" t="str">
        <f>INDEX(Lisa!$F$3:$F$15,MONTH(M66))</f>
        <v>Detsember</v>
      </c>
      <c r="Q66" t="str">
        <f>INDEX(Lisa!$G$3:$G$15,MATCH(P66,Lisa!$F$3:$F$15,0))</f>
        <v>Sügis</v>
      </c>
      <c r="R66" s="57">
        <f t="shared" ref="R66:R100" ca="1" si="11">DATE(YEAR(TODAY()),MID(A66,4,2),MID(A66,6,2))</f>
        <v>45281</v>
      </c>
    </row>
    <row r="67" spans="1:18">
      <c r="A67" s="38">
        <v>38108200347</v>
      </c>
      <c r="B67" s="37" t="s">
        <v>229</v>
      </c>
      <c r="C67" s="37" t="s">
        <v>228</v>
      </c>
      <c r="D67" s="37" t="s">
        <v>192</v>
      </c>
      <c r="E67" s="37" t="s">
        <v>227</v>
      </c>
      <c r="F67" s="36" t="s">
        <v>109</v>
      </c>
      <c r="G67" s="35" t="s">
        <v>101</v>
      </c>
      <c r="H67" s="35" t="s">
        <v>226</v>
      </c>
      <c r="I67" s="34">
        <v>13500</v>
      </c>
      <c r="J67" s="34" t="s">
        <v>126</v>
      </c>
      <c r="K67" s="34" t="s">
        <v>174</v>
      </c>
      <c r="L67" t="str">
        <f t="shared" si="8"/>
        <v>mees</v>
      </c>
      <c r="M67" s="57">
        <f t="shared" si="9"/>
        <v>29818</v>
      </c>
      <c r="N67">
        <f t="shared" ca="1" si="10"/>
        <v>42</v>
      </c>
      <c r="O67" s="59" t="str">
        <f ca="1">INDEX(Lisa!$B$3:$B$15,MATCH(seeaasta,Lisa!$C$3:$C$15,1))</f>
        <v>Lõvi</v>
      </c>
      <c r="P67" t="str">
        <f>INDEX(Lisa!$F$3:$F$15,MONTH(M67))</f>
        <v>August</v>
      </c>
      <c r="Q67" t="str">
        <f>INDEX(Lisa!$G$3:$G$15,MATCH(P67,Lisa!$F$3:$F$15,0))</f>
        <v>Suvi</v>
      </c>
      <c r="R67" s="57">
        <f t="shared" ca="1" si="11"/>
        <v>45158</v>
      </c>
    </row>
    <row r="68" spans="1:18">
      <c r="A68" s="38">
        <v>38403010526</v>
      </c>
      <c r="B68" s="37" t="s">
        <v>232</v>
      </c>
      <c r="C68" s="37" t="s">
        <v>231</v>
      </c>
      <c r="D68" s="37" t="s">
        <v>111</v>
      </c>
      <c r="E68" s="37" t="s">
        <v>230</v>
      </c>
      <c r="F68" s="36" t="s">
        <v>127</v>
      </c>
      <c r="G68" s="35" t="s">
        <v>101</v>
      </c>
      <c r="H68" s="35" t="s">
        <v>226</v>
      </c>
      <c r="I68" s="34">
        <v>11800</v>
      </c>
      <c r="J68" s="34" t="s">
        <v>198</v>
      </c>
      <c r="K68" s="34" t="s">
        <v>107</v>
      </c>
      <c r="L68" t="str">
        <f t="shared" si="8"/>
        <v>mees</v>
      </c>
      <c r="M68" s="57">
        <f t="shared" si="9"/>
        <v>30742</v>
      </c>
      <c r="N68">
        <f t="shared" ca="1" si="10"/>
        <v>40</v>
      </c>
      <c r="O68" s="59" t="str">
        <f ca="1">INDEX(Lisa!$B$3:$B$15,MATCH(seeaasta,Lisa!$C$3:$C$15,1))</f>
        <v>Kalad</v>
      </c>
      <c r="P68" t="str">
        <f>INDEX(Lisa!$F$3:$F$15,MONTH(M68))</f>
        <v>Märts</v>
      </c>
      <c r="Q68" t="str">
        <f>INDEX(Lisa!$G$3:$G$15,MATCH(P68,Lisa!$F$3:$F$15,0))</f>
        <v>Kevad</v>
      </c>
      <c r="R68" s="57">
        <f t="shared" ca="1" si="11"/>
        <v>44986</v>
      </c>
    </row>
    <row r="69" spans="1:18">
      <c r="A69" s="38">
        <v>37808220891</v>
      </c>
      <c r="B69" s="37" t="s">
        <v>163</v>
      </c>
      <c r="C69" s="37" t="s">
        <v>222</v>
      </c>
      <c r="D69" s="37" t="s">
        <v>205</v>
      </c>
      <c r="E69" s="37" t="s">
        <v>221</v>
      </c>
      <c r="F69" s="36" t="s">
        <v>109</v>
      </c>
      <c r="G69" s="35" t="s">
        <v>101</v>
      </c>
      <c r="H69" s="35" t="s">
        <v>100</v>
      </c>
      <c r="I69" s="34">
        <v>10500</v>
      </c>
      <c r="J69" s="34" t="s">
        <v>220</v>
      </c>
      <c r="K69" s="34" t="s">
        <v>174</v>
      </c>
      <c r="L69" t="str">
        <f t="shared" si="8"/>
        <v>mees</v>
      </c>
      <c r="M69" s="57">
        <f t="shared" si="9"/>
        <v>28724</v>
      </c>
      <c r="N69">
        <f t="shared" ca="1" si="10"/>
        <v>45</v>
      </c>
      <c r="O69" s="59" t="str">
        <f ca="1">INDEX(Lisa!$B$3:$B$15,MATCH(seeaasta,Lisa!$C$3:$C$15,1))</f>
        <v>Lõvi</v>
      </c>
      <c r="P69" t="str">
        <f>INDEX(Lisa!$F$3:$F$15,MONTH(M69))</f>
        <v>August</v>
      </c>
      <c r="Q69" t="str">
        <f>INDEX(Lisa!$G$3:$G$15,MATCH(P69,Lisa!$F$3:$F$15,0))</f>
        <v>Suvi</v>
      </c>
      <c r="R69" s="57">
        <f t="shared" ca="1" si="11"/>
        <v>45160</v>
      </c>
    </row>
    <row r="70" spans="1:18">
      <c r="A70" s="38">
        <v>35101130124</v>
      </c>
      <c r="B70" s="37" t="s">
        <v>219</v>
      </c>
      <c r="C70" s="37" t="s">
        <v>216</v>
      </c>
      <c r="D70" s="37" t="s">
        <v>168</v>
      </c>
      <c r="E70" s="37" t="s">
        <v>218</v>
      </c>
      <c r="F70" s="36" t="s">
        <v>102</v>
      </c>
      <c r="G70" s="35" t="s">
        <v>143</v>
      </c>
      <c r="H70" s="35" t="s">
        <v>100</v>
      </c>
      <c r="I70" s="34">
        <v>7600</v>
      </c>
      <c r="J70" s="34" t="s">
        <v>114</v>
      </c>
      <c r="K70" s="34" t="s">
        <v>174</v>
      </c>
      <c r="L70" t="str">
        <f t="shared" si="8"/>
        <v>mees</v>
      </c>
      <c r="M70" s="57">
        <f t="shared" si="9"/>
        <v>18641</v>
      </c>
      <c r="N70">
        <f t="shared" ca="1" si="10"/>
        <v>73</v>
      </c>
      <c r="O70" s="59" t="str">
        <f ca="1">INDEX(Lisa!$B$3:$B$15,MATCH(seeaasta,Lisa!$C$3:$C$15,1))</f>
        <v>Kaljukits</v>
      </c>
      <c r="P70" t="str">
        <f>INDEX(Lisa!$F$3:$F$15,MONTH(M70))</f>
        <v>Jaanuar</v>
      </c>
      <c r="Q70" t="str">
        <f>INDEX(Lisa!$G$3:$G$15,MATCH(P70,Lisa!$F$3:$F$15,0))</f>
        <v>Talv</v>
      </c>
      <c r="R70" s="57">
        <f t="shared" ca="1" si="11"/>
        <v>44939</v>
      </c>
    </row>
    <row r="71" spans="1:18">
      <c r="A71" s="38">
        <v>36506070555</v>
      </c>
      <c r="B71" s="37" t="s">
        <v>225</v>
      </c>
      <c r="C71" s="37" t="s">
        <v>224</v>
      </c>
      <c r="D71" s="37" t="s">
        <v>104</v>
      </c>
      <c r="E71" s="37" t="s">
        <v>223</v>
      </c>
      <c r="F71" s="36" t="s">
        <v>127</v>
      </c>
      <c r="G71" s="39" t="s">
        <v>101</v>
      </c>
      <c r="H71" s="39" t="s">
        <v>100</v>
      </c>
      <c r="I71" s="34">
        <v>7200</v>
      </c>
      <c r="J71" s="34" t="s">
        <v>210</v>
      </c>
      <c r="K71" s="34" t="s">
        <v>107</v>
      </c>
      <c r="L71" t="str">
        <f t="shared" si="8"/>
        <v>mees</v>
      </c>
      <c r="M71" s="57">
        <f t="shared" si="9"/>
        <v>23900</v>
      </c>
      <c r="N71">
        <f t="shared" ca="1" si="10"/>
        <v>58</v>
      </c>
      <c r="O71" s="59" t="str">
        <f ca="1">INDEX(Lisa!$B$3:$B$15,MATCH(seeaasta,Lisa!$C$3:$C$15,1))</f>
        <v>Kaksikud</v>
      </c>
      <c r="P71" t="str">
        <f>INDEX(Lisa!$F$3:$F$15,MONTH(M71))</f>
        <v>Juuni</v>
      </c>
      <c r="Q71" t="str">
        <f>INDEX(Lisa!$G$3:$G$15,MATCH(P71,Lisa!$F$3:$F$15,0))</f>
        <v>Suvi</v>
      </c>
      <c r="R71" s="57">
        <f t="shared" ca="1" si="11"/>
        <v>45084</v>
      </c>
    </row>
    <row r="72" spans="1:18">
      <c r="A72" s="38">
        <v>45909140289</v>
      </c>
      <c r="B72" s="37" t="s">
        <v>217</v>
      </c>
      <c r="C72" s="37" t="s">
        <v>216</v>
      </c>
      <c r="D72" s="37" t="s">
        <v>139</v>
      </c>
      <c r="E72" s="37" t="s">
        <v>215</v>
      </c>
      <c r="F72" s="36" t="s">
        <v>93</v>
      </c>
      <c r="G72" s="39" t="s">
        <v>101</v>
      </c>
      <c r="H72" s="39" t="s">
        <v>100</v>
      </c>
      <c r="I72" s="34">
        <v>8700</v>
      </c>
      <c r="J72" s="34" t="s">
        <v>198</v>
      </c>
      <c r="K72" s="34" t="s">
        <v>107</v>
      </c>
      <c r="L72" t="str">
        <f t="shared" si="8"/>
        <v>naine</v>
      </c>
      <c r="M72" s="57">
        <f t="shared" si="9"/>
        <v>21807</v>
      </c>
      <c r="N72">
        <f t="shared" ca="1" si="10"/>
        <v>64</v>
      </c>
      <c r="O72" s="59" t="str">
        <f ca="1">INDEX(Lisa!$B$3:$B$15,MATCH(seeaasta,Lisa!$C$3:$C$15,1))</f>
        <v>Neitsi</v>
      </c>
      <c r="P72" t="str">
        <f>INDEX(Lisa!$F$3:$F$15,MONTH(M72))</f>
        <v>September</v>
      </c>
      <c r="Q72" t="str">
        <f>INDEX(Lisa!$G$3:$G$15,MATCH(P72,Lisa!$F$3:$F$15,0))</f>
        <v>Sügis</v>
      </c>
      <c r="R72" s="57">
        <f t="shared" ca="1" si="11"/>
        <v>45183</v>
      </c>
    </row>
    <row r="73" spans="1:18">
      <c r="A73" s="38">
        <v>38306070961</v>
      </c>
      <c r="B73" s="37" t="s">
        <v>214</v>
      </c>
      <c r="C73" s="37" t="s">
        <v>213</v>
      </c>
      <c r="D73" s="37" t="s">
        <v>212</v>
      </c>
      <c r="E73" s="37" t="s">
        <v>211</v>
      </c>
      <c r="F73" s="36" t="s">
        <v>109</v>
      </c>
      <c r="G73" s="35" t="s">
        <v>101</v>
      </c>
      <c r="H73" s="35" t="s">
        <v>100</v>
      </c>
      <c r="I73" s="34">
        <v>8300</v>
      </c>
      <c r="J73" s="34" t="s">
        <v>210</v>
      </c>
      <c r="K73" s="34" t="s">
        <v>107</v>
      </c>
      <c r="L73" t="str">
        <f t="shared" si="8"/>
        <v>mees</v>
      </c>
      <c r="M73" s="57">
        <f t="shared" si="9"/>
        <v>30474</v>
      </c>
      <c r="N73">
        <f t="shared" ca="1" si="10"/>
        <v>40</v>
      </c>
      <c r="O73" s="59" t="str">
        <f ca="1">INDEX(Lisa!$B$3:$B$15,MATCH(seeaasta,Lisa!$C$3:$C$15,1))</f>
        <v>Kaksikud</v>
      </c>
      <c r="P73" t="str">
        <f>INDEX(Lisa!$F$3:$F$15,MONTH(M73))</f>
        <v>Juuni</v>
      </c>
      <c r="Q73" t="str">
        <f>INDEX(Lisa!$G$3:$G$15,MATCH(P73,Lisa!$F$3:$F$15,0))</f>
        <v>Suvi</v>
      </c>
      <c r="R73" s="57">
        <f t="shared" ca="1" si="11"/>
        <v>45084</v>
      </c>
    </row>
    <row r="74" spans="1:18">
      <c r="A74" s="38">
        <v>37712170754</v>
      </c>
      <c r="B74" s="37" t="s">
        <v>201</v>
      </c>
      <c r="C74" s="37" t="s">
        <v>200</v>
      </c>
      <c r="D74" s="37" t="s">
        <v>104</v>
      </c>
      <c r="E74" s="37" t="s">
        <v>199</v>
      </c>
      <c r="F74" s="36" t="s">
        <v>102</v>
      </c>
      <c r="G74" s="35" t="s">
        <v>101</v>
      </c>
      <c r="H74" s="35" t="s">
        <v>100</v>
      </c>
      <c r="I74" s="34">
        <v>8500</v>
      </c>
      <c r="J74" s="34" t="s">
        <v>198</v>
      </c>
      <c r="K74" s="34" t="s">
        <v>107</v>
      </c>
      <c r="L74" t="str">
        <f t="shared" si="8"/>
        <v>mees</v>
      </c>
      <c r="M74" s="57">
        <f t="shared" si="9"/>
        <v>28476</v>
      </c>
      <c r="N74">
        <f t="shared" ca="1" si="10"/>
        <v>46</v>
      </c>
      <c r="O74" s="59" t="str">
        <f ca="1">INDEX(Lisa!$B$3:$B$15,MATCH(seeaasta,Lisa!$C$3:$C$15,1))</f>
        <v>Ambur</v>
      </c>
      <c r="P74" t="str">
        <f>INDEX(Lisa!$F$3:$F$15,MONTH(M74))</f>
        <v>Detsember</v>
      </c>
      <c r="Q74" t="str">
        <f>INDEX(Lisa!$G$3:$G$15,MATCH(P74,Lisa!$F$3:$F$15,0))</f>
        <v>Sügis</v>
      </c>
      <c r="R74" s="57">
        <f t="shared" ca="1" si="11"/>
        <v>45277</v>
      </c>
    </row>
    <row r="75" spans="1:18">
      <c r="A75" s="38">
        <v>47705040659</v>
      </c>
      <c r="B75" s="37" t="s">
        <v>163</v>
      </c>
      <c r="C75" s="37" t="s">
        <v>169</v>
      </c>
      <c r="D75" s="37" t="s">
        <v>168</v>
      </c>
      <c r="E75" s="37" t="s">
        <v>167</v>
      </c>
      <c r="F75" s="36" t="s">
        <v>109</v>
      </c>
      <c r="G75" s="35" t="s">
        <v>143</v>
      </c>
      <c r="H75" s="35" t="s">
        <v>100</v>
      </c>
      <c r="I75" s="34">
        <v>9600</v>
      </c>
      <c r="J75" s="34" t="s">
        <v>108</v>
      </c>
      <c r="K75" s="34" t="s">
        <v>107</v>
      </c>
      <c r="L75" t="str">
        <f t="shared" si="8"/>
        <v>naine</v>
      </c>
      <c r="M75" s="57">
        <f t="shared" si="9"/>
        <v>28249</v>
      </c>
      <c r="N75">
        <f t="shared" ca="1" si="10"/>
        <v>46</v>
      </c>
      <c r="O75" s="59" t="str">
        <f ca="1">INDEX(Lisa!$B$3:$B$15,MATCH(seeaasta,Lisa!$C$3:$C$15,1))</f>
        <v>Sõnn</v>
      </c>
      <c r="P75" t="str">
        <f>INDEX(Lisa!$F$3:$F$15,MONTH(M75))</f>
        <v>Mai</v>
      </c>
      <c r="Q75" t="str">
        <f>INDEX(Lisa!$G$3:$G$15,MATCH(P75,Lisa!$F$3:$F$15,0))</f>
        <v>Kevad</v>
      </c>
      <c r="R75" s="57">
        <f t="shared" ca="1" si="11"/>
        <v>45050</v>
      </c>
    </row>
    <row r="76" spans="1:18">
      <c r="A76" s="38">
        <v>38204220473</v>
      </c>
      <c r="B76" s="37" t="s">
        <v>159</v>
      </c>
      <c r="C76" s="37" t="s">
        <v>153</v>
      </c>
      <c r="D76" s="37" t="s">
        <v>158</v>
      </c>
      <c r="E76" s="37" t="s">
        <v>157</v>
      </c>
      <c r="F76" s="36" t="s">
        <v>156</v>
      </c>
      <c r="G76" s="35" t="s">
        <v>101</v>
      </c>
      <c r="H76" s="35" t="s">
        <v>100</v>
      </c>
      <c r="I76" s="34">
        <v>10700</v>
      </c>
      <c r="J76" s="34" t="s">
        <v>155</v>
      </c>
      <c r="K76" s="34" t="s">
        <v>107</v>
      </c>
      <c r="L76" t="str">
        <f t="shared" si="8"/>
        <v>mees</v>
      </c>
      <c r="M76" s="57">
        <f t="shared" si="9"/>
        <v>30063</v>
      </c>
      <c r="N76">
        <f t="shared" ca="1" si="10"/>
        <v>41</v>
      </c>
      <c r="O76" s="59" t="str">
        <f ca="1">INDEX(Lisa!$B$3:$B$15,MATCH(seeaasta,Lisa!$C$3:$C$15,1))</f>
        <v>Sõnn</v>
      </c>
      <c r="P76" t="str">
        <f>INDEX(Lisa!$F$3:$F$15,MONTH(M76))</f>
        <v>Aprill</v>
      </c>
      <c r="Q76" t="str">
        <f>INDEX(Lisa!$G$3:$G$15,MATCH(P76,Lisa!$F$3:$F$15,0))</f>
        <v>Kevad</v>
      </c>
      <c r="R76" s="57">
        <f t="shared" ca="1" si="11"/>
        <v>45038</v>
      </c>
    </row>
    <row r="77" spans="1:18">
      <c r="A77" s="38">
        <v>34911280456</v>
      </c>
      <c r="B77" s="37" t="s">
        <v>147</v>
      </c>
      <c r="C77" s="37" t="s">
        <v>146</v>
      </c>
      <c r="D77" s="37" t="s">
        <v>145</v>
      </c>
      <c r="E77" s="37" t="s">
        <v>144</v>
      </c>
      <c r="F77" s="36" t="s">
        <v>109</v>
      </c>
      <c r="G77" s="35" t="s">
        <v>143</v>
      </c>
      <c r="H77" s="35" t="s">
        <v>100</v>
      </c>
      <c r="I77" s="34">
        <v>10700</v>
      </c>
      <c r="J77" s="34" t="s">
        <v>142</v>
      </c>
      <c r="K77" s="34" t="s">
        <v>107</v>
      </c>
      <c r="L77" t="str">
        <f t="shared" si="8"/>
        <v>mees</v>
      </c>
      <c r="M77" s="57">
        <f t="shared" si="9"/>
        <v>18230</v>
      </c>
      <c r="N77">
        <f t="shared" ca="1" si="10"/>
        <v>74</v>
      </c>
      <c r="O77" s="59" t="str">
        <f ca="1">INDEX(Lisa!$B$3:$B$15,MATCH(seeaasta,Lisa!$C$3:$C$15,1))</f>
        <v>Ambur</v>
      </c>
      <c r="P77" t="str">
        <f>INDEX(Lisa!$F$3:$F$15,MONTH(M77))</f>
        <v>November</v>
      </c>
      <c r="Q77" t="str">
        <f>INDEX(Lisa!$G$3:$G$15,MATCH(P77,Lisa!$F$3:$F$15,0))</f>
        <v>Sügis</v>
      </c>
      <c r="R77" s="57">
        <f t="shared" ca="1" si="11"/>
        <v>45258</v>
      </c>
    </row>
    <row r="78" spans="1:18">
      <c r="A78" s="38">
        <v>37007260696</v>
      </c>
      <c r="B78" s="37" t="s">
        <v>194</v>
      </c>
      <c r="C78" s="37" t="s">
        <v>193</v>
      </c>
      <c r="D78" s="37" t="s">
        <v>192</v>
      </c>
      <c r="E78" s="37" t="s">
        <v>191</v>
      </c>
      <c r="F78" s="36" t="s">
        <v>109</v>
      </c>
      <c r="G78" s="39" t="s">
        <v>143</v>
      </c>
      <c r="H78" s="39" t="s">
        <v>100</v>
      </c>
      <c r="I78" s="34">
        <v>7500</v>
      </c>
      <c r="J78" s="34" t="s">
        <v>170</v>
      </c>
      <c r="K78" s="34" t="s">
        <v>174</v>
      </c>
      <c r="L78" t="str">
        <f t="shared" si="8"/>
        <v>mees</v>
      </c>
      <c r="M78" s="57">
        <f t="shared" si="9"/>
        <v>25775</v>
      </c>
      <c r="N78">
        <f t="shared" ca="1" si="10"/>
        <v>53</v>
      </c>
      <c r="O78" s="59" t="str">
        <f ca="1">INDEX(Lisa!$B$3:$B$15,MATCH(seeaasta,Lisa!$C$3:$C$15,1))</f>
        <v>Lõvi</v>
      </c>
      <c r="P78" t="str">
        <f>INDEX(Lisa!$F$3:$F$15,MONTH(M78))</f>
        <v>Juuli</v>
      </c>
      <c r="Q78" t="str">
        <f>INDEX(Lisa!$G$3:$G$15,MATCH(P78,Lisa!$F$3:$F$15,0))</f>
        <v>Suvi</v>
      </c>
      <c r="R78" s="57">
        <f t="shared" ca="1" si="11"/>
        <v>45133</v>
      </c>
    </row>
    <row r="79" spans="1:18">
      <c r="A79" s="38">
        <v>37106180544</v>
      </c>
      <c r="B79" s="37" t="s">
        <v>135</v>
      </c>
      <c r="C79" s="37" t="s">
        <v>134</v>
      </c>
      <c r="D79" s="37" t="s">
        <v>133</v>
      </c>
      <c r="E79" s="37" t="s">
        <v>128</v>
      </c>
      <c r="F79" s="36" t="s">
        <v>127</v>
      </c>
      <c r="G79" s="35" t="s">
        <v>101</v>
      </c>
      <c r="H79" s="35" t="s">
        <v>100</v>
      </c>
      <c r="I79" s="34">
        <v>8600</v>
      </c>
      <c r="J79" s="34" t="s">
        <v>132</v>
      </c>
      <c r="K79" s="34" t="s">
        <v>107</v>
      </c>
      <c r="L79" t="str">
        <f t="shared" si="8"/>
        <v>mees</v>
      </c>
      <c r="M79" s="57">
        <f t="shared" si="9"/>
        <v>26102</v>
      </c>
      <c r="N79">
        <f t="shared" ca="1" si="10"/>
        <v>52</v>
      </c>
      <c r="O79" s="59" t="str">
        <f ca="1">INDEX(Lisa!$B$3:$B$15,MATCH(seeaasta,Lisa!$C$3:$C$15,1))</f>
        <v>Kaksikud</v>
      </c>
      <c r="P79" t="str">
        <f>INDEX(Lisa!$F$3:$F$15,MONTH(M79))</f>
        <v>Juuni</v>
      </c>
      <c r="Q79" t="str">
        <f>INDEX(Lisa!$G$3:$G$15,MATCH(P79,Lisa!$F$3:$F$15,0))</f>
        <v>Suvi</v>
      </c>
      <c r="R79" s="57">
        <f t="shared" ca="1" si="11"/>
        <v>45095</v>
      </c>
    </row>
    <row r="80" spans="1:18">
      <c r="A80" s="38">
        <v>44707080463</v>
      </c>
      <c r="B80" s="37" t="s">
        <v>131</v>
      </c>
      <c r="C80" s="37" t="s">
        <v>130</v>
      </c>
      <c r="D80" s="37" t="s">
        <v>129</v>
      </c>
      <c r="E80" s="37" t="s">
        <v>128</v>
      </c>
      <c r="F80" s="36" t="s">
        <v>127</v>
      </c>
      <c r="G80" s="35" t="s">
        <v>101</v>
      </c>
      <c r="H80" s="35" t="s">
        <v>100</v>
      </c>
      <c r="I80" s="34">
        <v>10500</v>
      </c>
      <c r="J80" s="34" t="s">
        <v>126</v>
      </c>
      <c r="K80" s="34" t="s">
        <v>107</v>
      </c>
      <c r="L80" t="str">
        <f t="shared" si="8"/>
        <v>naine</v>
      </c>
      <c r="M80" s="57">
        <f t="shared" si="9"/>
        <v>17356</v>
      </c>
      <c r="N80">
        <f t="shared" ca="1" si="10"/>
        <v>76</v>
      </c>
      <c r="O80" s="59" t="str">
        <f ca="1">INDEX(Lisa!$B$3:$B$15,MATCH(seeaasta,Lisa!$C$3:$C$15,1))</f>
        <v>Vähk</v>
      </c>
      <c r="P80" t="str">
        <f>INDEX(Lisa!$F$3:$F$15,MONTH(M80))</f>
        <v>Juuli</v>
      </c>
      <c r="Q80" t="str">
        <f>INDEX(Lisa!$G$3:$G$15,MATCH(P80,Lisa!$F$3:$F$15,0))</f>
        <v>Suvi</v>
      </c>
      <c r="R80" s="57">
        <f t="shared" ca="1" si="11"/>
        <v>45115</v>
      </c>
    </row>
    <row r="81" spans="1:18">
      <c r="A81" s="38">
        <v>34304170615</v>
      </c>
      <c r="B81" s="37" t="s">
        <v>182</v>
      </c>
      <c r="C81" s="37" t="s">
        <v>181</v>
      </c>
      <c r="D81" s="37" t="s">
        <v>180</v>
      </c>
      <c r="E81" s="37" t="s">
        <v>179</v>
      </c>
      <c r="F81" s="36" t="s">
        <v>109</v>
      </c>
      <c r="G81" s="35" t="s">
        <v>101</v>
      </c>
      <c r="H81" s="35" t="s">
        <v>100</v>
      </c>
      <c r="I81" s="34">
        <v>7600</v>
      </c>
      <c r="J81" s="34" t="s">
        <v>137</v>
      </c>
      <c r="K81" s="34" t="s">
        <v>174</v>
      </c>
      <c r="L81" t="str">
        <f t="shared" si="8"/>
        <v>mees</v>
      </c>
      <c r="M81" s="57">
        <f t="shared" si="9"/>
        <v>15813</v>
      </c>
      <c r="N81">
        <f t="shared" ca="1" si="10"/>
        <v>80</v>
      </c>
      <c r="O81" s="59" t="str">
        <f ca="1">INDEX(Lisa!$B$3:$B$15,MATCH(seeaasta,Lisa!$C$3:$C$15,1))</f>
        <v>Jäär</v>
      </c>
      <c r="P81" t="str">
        <f>INDEX(Lisa!$F$3:$F$15,MONTH(M81))</f>
        <v>Aprill</v>
      </c>
      <c r="Q81" t="str">
        <f>INDEX(Lisa!$G$3:$G$15,MATCH(P81,Lisa!$F$3:$F$15,0))</f>
        <v>Kevad</v>
      </c>
      <c r="R81" s="57">
        <f t="shared" ca="1" si="11"/>
        <v>45033</v>
      </c>
    </row>
    <row r="82" spans="1:18">
      <c r="A82" s="38">
        <v>45810100356</v>
      </c>
      <c r="B82" s="37" t="s">
        <v>141</v>
      </c>
      <c r="C82" s="37" t="s">
        <v>176</v>
      </c>
      <c r="D82" s="37" t="s">
        <v>133</v>
      </c>
      <c r="E82" s="37" t="s">
        <v>178</v>
      </c>
      <c r="F82" s="36" t="s">
        <v>109</v>
      </c>
      <c r="G82" s="35" t="s">
        <v>101</v>
      </c>
      <c r="H82" s="35" t="s">
        <v>100</v>
      </c>
      <c r="I82" s="34">
        <v>10800</v>
      </c>
      <c r="J82" s="34" t="s">
        <v>108</v>
      </c>
      <c r="K82" s="34" t="s">
        <v>174</v>
      </c>
      <c r="L82" t="str">
        <f t="shared" si="8"/>
        <v>naine</v>
      </c>
      <c r="M82" s="57">
        <f t="shared" si="9"/>
        <v>21468</v>
      </c>
      <c r="N82">
        <f t="shared" ca="1" si="10"/>
        <v>65</v>
      </c>
      <c r="O82" s="59" t="str">
        <f ca="1">INDEX(Lisa!$B$3:$B$15,MATCH(seeaasta,Lisa!$C$3:$C$15,1))</f>
        <v>Kaalud</v>
      </c>
      <c r="P82" t="str">
        <f>INDEX(Lisa!$F$3:$F$15,MONTH(M82))</f>
        <v>Oktoober</v>
      </c>
      <c r="Q82" t="str">
        <f>INDEX(Lisa!$G$3:$G$15,MATCH(P82,Lisa!$F$3:$F$15,0))</f>
        <v>Sügis</v>
      </c>
      <c r="R82" s="57">
        <f t="shared" ca="1" si="11"/>
        <v>45209</v>
      </c>
    </row>
    <row r="83" spans="1:18">
      <c r="A83" s="38">
        <v>46002200391</v>
      </c>
      <c r="B83" s="37" t="s">
        <v>177</v>
      </c>
      <c r="C83" s="37" t="s">
        <v>176</v>
      </c>
      <c r="D83" s="37" t="s">
        <v>145</v>
      </c>
      <c r="E83" s="37" t="s">
        <v>175</v>
      </c>
      <c r="F83" s="36" t="s">
        <v>109</v>
      </c>
      <c r="G83" s="35" t="s">
        <v>101</v>
      </c>
      <c r="H83" s="35" t="s">
        <v>100</v>
      </c>
      <c r="I83" s="34">
        <v>10700</v>
      </c>
      <c r="J83" s="34" t="s">
        <v>114</v>
      </c>
      <c r="K83" s="34" t="s">
        <v>174</v>
      </c>
      <c r="L83" t="str">
        <f t="shared" si="8"/>
        <v>naine</v>
      </c>
      <c r="M83" s="57">
        <f t="shared" si="9"/>
        <v>21966</v>
      </c>
      <c r="N83">
        <f t="shared" ca="1" si="10"/>
        <v>64</v>
      </c>
      <c r="O83" s="59" t="str">
        <f ca="1">INDEX(Lisa!$B$3:$B$15,MATCH(seeaasta,Lisa!$C$3:$C$15,1))</f>
        <v>Kalad</v>
      </c>
      <c r="P83" t="str">
        <f>INDEX(Lisa!$F$3:$F$15,MONTH(M83))</f>
        <v>Veebruar</v>
      </c>
      <c r="Q83" t="str">
        <f>INDEX(Lisa!$G$3:$G$15,MATCH(P83,Lisa!$F$3:$F$15,0))</f>
        <v>Talv</v>
      </c>
      <c r="R83" s="57">
        <f t="shared" ca="1" si="11"/>
        <v>44977</v>
      </c>
    </row>
    <row r="84" spans="1:18">
      <c r="A84" s="38">
        <v>45309010485</v>
      </c>
      <c r="B84" s="37" t="s">
        <v>121</v>
      </c>
      <c r="C84" s="37" t="s">
        <v>117</v>
      </c>
      <c r="D84" s="37" t="s">
        <v>120</v>
      </c>
      <c r="E84" s="37" t="s">
        <v>119</v>
      </c>
      <c r="F84" s="36" t="s">
        <v>93</v>
      </c>
      <c r="G84" s="35" t="s">
        <v>101</v>
      </c>
      <c r="H84" s="35" t="s">
        <v>100</v>
      </c>
      <c r="I84" s="34">
        <v>11600</v>
      </c>
      <c r="J84" s="34" t="s">
        <v>90</v>
      </c>
      <c r="K84" s="34" t="s">
        <v>107</v>
      </c>
      <c r="L84" t="str">
        <f t="shared" si="8"/>
        <v>naine</v>
      </c>
      <c r="M84" s="57">
        <f t="shared" si="9"/>
        <v>19603</v>
      </c>
      <c r="N84">
        <f t="shared" ca="1" si="10"/>
        <v>70</v>
      </c>
      <c r="O84" s="59" t="str">
        <f ca="1">INDEX(Lisa!$B$3:$B$15,MATCH(seeaasta,Lisa!$C$3:$C$15,1))</f>
        <v>Neitsi</v>
      </c>
      <c r="P84" t="str">
        <f>INDEX(Lisa!$F$3:$F$15,MONTH(M84))</f>
        <v>September</v>
      </c>
      <c r="Q84" t="str">
        <f>INDEX(Lisa!$G$3:$G$15,MATCH(P84,Lisa!$F$3:$F$15,0))</f>
        <v>Sügis</v>
      </c>
      <c r="R84" s="57">
        <f t="shared" ca="1" si="11"/>
        <v>45170</v>
      </c>
    </row>
    <row r="85" spans="1:18">
      <c r="A85" s="38">
        <v>36001050084</v>
      </c>
      <c r="B85" s="37" t="s">
        <v>118</v>
      </c>
      <c r="C85" s="37" t="s">
        <v>117</v>
      </c>
      <c r="D85" s="37" t="s">
        <v>116</v>
      </c>
      <c r="E85" s="37" t="s">
        <v>115</v>
      </c>
      <c r="F85" s="36" t="s">
        <v>109</v>
      </c>
      <c r="G85" s="35" t="s">
        <v>101</v>
      </c>
      <c r="H85" s="35" t="s">
        <v>100</v>
      </c>
      <c r="I85" s="34">
        <v>11600</v>
      </c>
      <c r="J85" s="34" t="s">
        <v>114</v>
      </c>
      <c r="K85" s="34" t="s">
        <v>107</v>
      </c>
      <c r="L85" t="str">
        <f t="shared" si="8"/>
        <v>mees</v>
      </c>
      <c r="M85" s="57">
        <f t="shared" si="9"/>
        <v>21920</v>
      </c>
      <c r="N85">
        <f t="shared" ca="1" si="10"/>
        <v>64</v>
      </c>
      <c r="O85" s="59" t="str">
        <f ca="1">INDEX(Lisa!$B$3:$B$15,MATCH(seeaasta,Lisa!$C$3:$C$15,1))</f>
        <v>Kaljukits</v>
      </c>
      <c r="P85" t="str">
        <f>INDEX(Lisa!$F$3:$F$15,MONTH(M85))</f>
        <v>Jaanuar</v>
      </c>
      <c r="Q85" t="str">
        <f>INDEX(Lisa!$G$3:$G$15,MATCH(P85,Lisa!$F$3:$F$15,0))</f>
        <v>Talv</v>
      </c>
      <c r="R85" s="57">
        <f t="shared" ca="1" si="11"/>
        <v>44931</v>
      </c>
    </row>
    <row r="86" spans="1:18">
      <c r="A86" s="38">
        <v>46504170054</v>
      </c>
      <c r="B86" s="37" t="s">
        <v>113</v>
      </c>
      <c r="C86" s="37" t="s">
        <v>112</v>
      </c>
      <c r="D86" s="37" t="s">
        <v>111</v>
      </c>
      <c r="E86" s="37" t="s">
        <v>110</v>
      </c>
      <c r="F86" s="36" t="s">
        <v>109</v>
      </c>
      <c r="G86" s="35" t="s">
        <v>101</v>
      </c>
      <c r="H86" s="35" t="s">
        <v>100</v>
      </c>
      <c r="I86" s="34">
        <v>8700</v>
      </c>
      <c r="J86" s="34" t="s">
        <v>108</v>
      </c>
      <c r="K86" s="34" t="s">
        <v>107</v>
      </c>
      <c r="L86" t="str">
        <f t="shared" si="8"/>
        <v>naine</v>
      </c>
      <c r="M86" s="57">
        <f t="shared" si="9"/>
        <v>23849</v>
      </c>
      <c r="N86">
        <f t="shared" ca="1" si="10"/>
        <v>58</v>
      </c>
      <c r="O86" s="59" t="str">
        <f ca="1">INDEX(Lisa!$B$3:$B$15,MATCH(seeaasta,Lisa!$C$3:$C$15,1))</f>
        <v>Jäär</v>
      </c>
      <c r="P86" t="str">
        <f>INDEX(Lisa!$F$3:$F$15,MONTH(M86))</f>
        <v>Aprill</v>
      </c>
      <c r="Q86" t="str">
        <f>INDEX(Lisa!$G$3:$G$15,MATCH(P86,Lisa!$F$3:$F$15,0))</f>
        <v>Kevad</v>
      </c>
      <c r="R86" s="57">
        <f t="shared" ca="1" si="11"/>
        <v>45033</v>
      </c>
    </row>
    <row r="87" spans="1:18">
      <c r="A87" s="38">
        <v>44411130888</v>
      </c>
      <c r="B87" s="37" t="s">
        <v>262</v>
      </c>
      <c r="C87" s="37" t="s">
        <v>353</v>
      </c>
      <c r="D87" s="37" t="s">
        <v>298</v>
      </c>
      <c r="E87" s="37" t="s">
        <v>352</v>
      </c>
      <c r="F87" s="36" t="s">
        <v>102</v>
      </c>
      <c r="G87" s="35" t="s">
        <v>281</v>
      </c>
      <c r="H87" s="35" t="s">
        <v>349</v>
      </c>
      <c r="I87" s="34">
        <v>23500</v>
      </c>
      <c r="J87" s="34" t="s">
        <v>99</v>
      </c>
      <c r="K87" s="34" t="s">
        <v>305</v>
      </c>
      <c r="L87" t="str">
        <f t="shared" si="8"/>
        <v>naine</v>
      </c>
      <c r="M87" s="57">
        <f t="shared" si="9"/>
        <v>16389</v>
      </c>
      <c r="N87">
        <f t="shared" ca="1" si="10"/>
        <v>79</v>
      </c>
      <c r="O87" s="59" t="str">
        <f ca="1">INDEX(Lisa!$B$3:$B$15,MATCH(seeaasta,Lisa!$C$3:$C$15,1))</f>
        <v>Skorpion</v>
      </c>
      <c r="P87" t="str">
        <f>INDEX(Lisa!$F$3:$F$15,MONTH(M87))</f>
        <v>November</v>
      </c>
      <c r="Q87" t="str">
        <f>INDEX(Lisa!$G$3:$G$15,MATCH(P87,Lisa!$F$3:$F$15,0))</f>
        <v>Sügis</v>
      </c>
      <c r="R87" s="57">
        <f t="shared" ca="1" si="11"/>
        <v>45243</v>
      </c>
    </row>
    <row r="88" spans="1:18">
      <c r="A88" s="38">
        <v>47110010868</v>
      </c>
      <c r="B88" s="37" t="s">
        <v>309</v>
      </c>
      <c r="C88" s="37" t="s">
        <v>308</v>
      </c>
      <c r="D88" s="37" t="s">
        <v>307</v>
      </c>
      <c r="E88" s="37" t="s">
        <v>270</v>
      </c>
      <c r="F88" s="36" t="s">
        <v>127</v>
      </c>
      <c r="G88" s="35" t="s">
        <v>244</v>
      </c>
      <c r="H88" s="35" t="s">
        <v>306</v>
      </c>
      <c r="I88" s="34">
        <v>20800</v>
      </c>
      <c r="J88" s="34" t="s">
        <v>220</v>
      </c>
      <c r="K88" s="34" t="s">
        <v>305</v>
      </c>
      <c r="L88" t="str">
        <f t="shared" si="8"/>
        <v>naine</v>
      </c>
      <c r="M88" s="57">
        <f t="shared" si="9"/>
        <v>26207</v>
      </c>
      <c r="N88">
        <f t="shared" ca="1" si="10"/>
        <v>52</v>
      </c>
      <c r="O88" s="59" t="str">
        <f ca="1">INDEX(Lisa!$B$3:$B$15,MATCH(seeaasta,Lisa!$C$3:$C$15,1))</f>
        <v>Kaalud</v>
      </c>
      <c r="P88" t="str">
        <f>INDEX(Lisa!$F$3:$F$15,MONTH(M88))</f>
        <v>Oktoober</v>
      </c>
      <c r="Q88" t="str">
        <f>INDEX(Lisa!$G$3:$G$15,MATCH(P88,Lisa!$F$3:$F$15,0))</f>
        <v>Sügis</v>
      </c>
      <c r="R88" s="57">
        <f t="shared" ca="1" si="11"/>
        <v>45200</v>
      </c>
    </row>
    <row r="89" spans="1:18">
      <c r="A89" s="38">
        <v>36902240722</v>
      </c>
      <c r="B89" s="37" t="s">
        <v>320</v>
      </c>
      <c r="C89" s="37" t="s">
        <v>381</v>
      </c>
      <c r="D89" s="37" t="s">
        <v>104</v>
      </c>
      <c r="E89" s="37" t="s">
        <v>380</v>
      </c>
      <c r="F89" s="36" t="s">
        <v>127</v>
      </c>
      <c r="G89" s="35" t="s">
        <v>244</v>
      </c>
      <c r="H89" s="35" t="s">
        <v>379</v>
      </c>
      <c r="I89" s="34">
        <v>10500</v>
      </c>
      <c r="J89" s="34" t="s">
        <v>155</v>
      </c>
      <c r="K89" s="34" t="s">
        <v>195</v>
      </c>
      <c r="L89" t="str">
        <f t="shared" si="8"/>
        <v>mees</v>
      </c>
      <c r="M89" s="57">
        <f t="shared" si="9"/>
        <v>25258</v>
      </c>
      <c r="N89">
        <f t="shared" ca="1" si="10"/>
        <v>55</v>
      </c>
      <c r="O89" s="59" t="str">
        <f ca="1">INDEX(Lisa!$B$3:$B$15,MATCH(seeaasta,Lisa!$C$3:$C$15,1))</f>
        <v>Kalad</v>
      </c>
      <c r="P89" t="str">
        <f>INDEX(Lisa!$F$3:$F$15,MONTH(M89))</f>
        <v>Veebruar</v>
      </c>
      <c r="Q89" t="str">
        <f>INDEX(Lisa!$G$3:$G$15,MATCH(P89,Lisa!$F$3:$F$15,0))</f>
        <v>Talv</v>
      </c>
      <c r="R89" s="57">
        <f t="shared" ca="1" si="11"/>
        <v>44981</v>
      </c>
    </row>
    <row r="90" spans="1:18">
      <c r="A90" s="38">
        <v>47105130963</v>
      </c>
      <c r="B90" s="37" t="s">
        <v>300</v>
      </c>
      <c r="C90" s="37" t="s">
        <v>299</v>
      </c>
      <c r="D90" s="37" t="s">
        <v>298</v>
      </c>
      <c r="E90" s="37" t="s">
        <v>297</v>
      </c>
      <c r="F90" s="36" t="s">
        <v>102</v>
      </c>
      <c r="G90" s="35" t="s">
        <v>281</v>
      </c>
      <c r="H90" s="35" t="s">
        <v>284</v>
      </c>
      <c r="I90" s="34">
        <v>10700</v>
      </c>
      <c r="J90" s="34" t="s">
        <v>170</v>
      </c>
      <c r="K90" s="34" t="s">
        <v>195</v>
      </c>
      <c r="L90" t="str">
        <f t="shared" si="8"/>
        <v>naine</v>
      </c>
      <c r="M90" s="57">
        <f t="shared" si="9"/>
        <v>26066</v>
      </c>
      <c r="N90">
        <f t="shared" ca="1" si="10"/>
        <v>52</v>
      </c>
      <c r="O90" s="59" t="str">
        <f ca="1">INDEX(Lisa!$B$3:$B$15,MATCH(seeaasta,Lisa!$C$3:$C$15,1))</f>
        <v>Sõnn</v>
      </c>
      <c r="P90" t="str">
        <f>INDEX(Lisa!$F$3:$F$15,MONTH(M90))</f>
        <v>Mai</v>
      </c>
      <c r="Q90" t="str">
        <f>INDEX(Lisa!$G$3:$G$15,MATCH(P90,Lisa!$F$3:$F$15,0))</f>
        <v>Kevad</v>
      </c>
      <c r="R90" s="57">
        <f t="shared" ca="1" si="11"/>
        <v>45059</v>
      </c>
    </row>
    <row r="91" spans="1:18">
      <c r="A91" s="38">
        <v>34606190557</v>
      </c>
      <c r="B91" s="37" t="s">
        <v>201</v>
      </c>
      <c r="C91" s="37" t="s">
        <v>271</v>
      </c>
      <c r="D91" s="37" t="s">
        <v>104</v>
      </c>
      <c r="E91" s="37" t="s">
        <v>270</v>
      </c>
      <c r="F91" s="36" t="s">
        <v>93</v>
      </c>
      <c r="G91" s="35" t="s">
        <v>239</v>
      </c>
      <c r="H91" s="35" t="s">
        <v>243</v>
      </c>
      <c r="I91" s="34">
        <v>8600</v>
      </c>
      <c r="J91" s="34" t="s">
        <v>90</v>
      </c>
      <c r="K91" s="34" t="s">
        <v>195</v>
      </c>
      <c r="L91" t="str">
        <f t="shared" si="8"/>
        <v>mees</v>
      </c>
      <c r="M91" s="57">
        <f t="shared" si="9"/>
        <v>16972</v>
      </c>
      <c r="N91">
        <f t="shared" ca="1" si="10"/>
        <v>77</v>
      </c>
      <c r="O91" s="59" t="str">
        <f ca="1">INDEX(Lisa!$B$3:$B$15,MATCH(seeaasta,Lisa!$C$3:$C$15,1))</f>
        <v>Kaksikud</v>
      </c>
      <c r="P91" t="str">
        <f>INDEX(Lisa!$F$3:$F$15,MONTH(M91))</f>
        <v>Juuni</v>
      </c>
      <c r="Q91" t="str">
        <f>INDEX(Lisa!$G$3:$G$15,MATCH(P91,Lisa!$F$3:$F$15,0))</f>
        <v>Suvi</v>
      </c>
      <c r="R91" s="57">
        <f t="shared" ca="1" si="11"/>
        <v>45096</v>
      </c>
    </row>
    <row r="92" spans="1:18">
      <c r="A92" s="38">
        <v>37408230939</v>
      </c>
      <c r="B92" s="37" t="s">
        <v>197</v>
      </c>
      <c r="C92" s="37" t="s">
        <v>196</v>
      </c>
      <c r="D92" s="37" t="s">
        <v>180</v>
      </c>
      <c r="E92" s="37" t="s">
        <v>171</v>
      </c>
      <c r="F92" s="36" t="s">
        <v>93</v>
      </c>
      <c r="G92" s="39" t="s">
        <v>101</v>
      </c>
      <c r="H92" s="39" t="s">
        <v>100</v>
      </c>
      <c r="I92" s="34">
        <v>10300</v>
      </c>
      <c r="J92" s="34" t="s">
        <v>90</v>
      </c>
      <c r="K92" s="34" t="s">
        <v>195</v>
      </c>
      <c r="L92" t="str">
        <f t="shared" si="8"/>
        <v>mees</v>
      </c>
      <c r="M92" s="57">
        <f t="shared" si="9"/>
        <v>27264</v>
      </c>
      <c r="N92">
        <f t="shared" ca="1" si="10"/>
        <v>49</v>
      </c>
      <c r="O92" s="59" t="str">
        <f ca="1">INDEX(Lisa!$B$3:$B$15,MATCH(seeaasta,Lisa!$C$3:$C$15,1))</f>
        <v>Lõvi</v>
      </c>
      <c r="P92" t="str">
        <f>INDEX(Lisa!$F$3:$F$15,MONTH(M92))</f>
        <v>August</v>
      </c>
      <c r="Q92" t="str">
        <f>INDEX(Lisa!$G$3:$G$15,MATCH(P92,Lisa!$F$3:$F$15,0))</f>
        <v>Suvi</v>
      </c>
      <c r="R92" s="57">
        <f t="shared" ca="1" si="11"/>
        <v>45161</v>
      </c>
    </row>
    <row r="93" spans="1:18">
      <c r="A93" s="38">
        <v>47210060467</v>
      </c>
      <c r="B93" s="37" t="s">
        <v>151</v>
      </c>
      <c r="C93" s="37" t="s">
        <v>392</v>
      </c>
      <c r="D93" s="37" t="s">
        <v>307</v>
      </c>
      <c r="E93" s="37" t="s">
        <v>391</v>
      </c>
      <c r="F93" s="36" t="s">
        <v>93</v>
      </c>
      <c r="G93" s="35" t="s">
        <v>92</v>
      </c>
      <c r="H93" s="35" t="s">
        <v>388</v>
      </c>
      <c r="I93" s="34">
        <v>10700</v>
      </c>
      <c r="J93" s="34" t="s">
        <v>142</v>
      </c>
      <c r="K93" s="34" t="s">
        <v>136</v>
      </c>
      <c r="L93" t="str">
        <f t="shared" si="8"/>
        <v>naine</v>
      </c>
      <c r="M93" s="57">
        <f t="shared" si="9"/>
        <v>26578</v>
      </c>
      <c r="N93">
        <f t="shared" ca="1" si="10"/>
        <v>51</v>
      </c>
      <c r="O93" s="59" t="str">
        <f ca="1">INDEX(Lisa!$B$3:$B$15,MATCH(seeaasta,Lisa!$C$3:$C$15,1))</f>
        <v>Kaalud</v>
      </c>
      <c r="P93" t="str">
        <f>INDEX(Lisa!$F$3:$F$15,MONTH(M93))</f>
        <v>Oktoober</v>
      </c>
      <c r="Q93" t="str">
        <f>INDEX(Lisa!$G$3:$G$15,MATCH(P93,Lisa!$F$3:$F$15,0))</f>
        <v>Sügis</v>
      </c>
      <c r="R93" s="57">
        <f t="shared" ca="1" si="11"/>
        <v>45205</v>
      </c>
    </row>
    <row r="94" spans="1:18">
      <c r="A94" s="38">
        <v>46909210954</v>
      </c>
      <c r="B94" s="37" t="s">
        <v>356</v>
      </c>
      <c r="C94" s="37" t="s">
        <v>355</v>
      </c>
      <c r="D94" s="37" t="s">
        <v>158</v>
      </c>
      <c r="E94" s="37" t="s">
        <v>285</v>
      </c>
      <c r="F94" s="36" t="s">
        <v>102</v>
      </c>
      <c r="G94" s="35" t="s">
        <v>244</v>
      </c>
      <c r="H94" s="35" t="s">
        <v>354</v>
      </c>
      <c r="I94" s="34">
        <v>36500</v>
      </c>
      <c r="J94" s="34" t="s">
        <v>132</v>
      </c>
      <c r="K94" s="34" t="s">
        <v>136</v>
      </c>
      <c r="L94" t="str">
        <f t="shared" si="8"/>
        <v>naine</v>
      </c>
      <c r="M94" s="57">
        <f t="shared" si="9"/>
        <v>25467</v>
      </c>
      <c r="N94">
        <f t="shared" ca="1" si="10"/>
        <v>54</v>
      </c>
      <c r="O94" s="59" t="str">
        <f ca="1">INDEX(Lisa!$B$3:$B$15,MATCH(seeaasta,Lisa!$C$3:$C$15,1))</f>
        <v>Neitsi</v>
      </c>
      <c r="P94" t="str">
        <f>INDEX(Lisa!$F$3:$F$15,MONTH(M94))</f>
        <v>September</v>
      </c>
      <c r="Q94" t="str">
        <f>INDEX(Lisa!$G$3:$G$15,MATCH(P94,Lisa!$F$3:$F$15,0))</f>
        <v>Sügis</v>
      </c>
      <c r="R94" s="57">
        <f t="shared" ca="1" si="11"/>
        <v>45190</v>
      </c>
    </row>
    <row r="95" spans="1:18">
      <c r="A95" s="38">
        <v>37102030149</v>
      </c>
      <c r="B95" s="37" t="s">
        <v>232</v>
      </c>
      <c r="C95" s="37" t="s">
        <v>348</v>
      </c>
      <c r="D95" s="37" t="s">
        <v>260</v>
      </c>
      <c r="E95" s="37" t="s">
        <v>347</v>
      </c>
      <c r="F95" s="36" t="s">
        <v>109</v>
      </c>
      <c r="G95" s="35" t="s">
        <v>143</v>
      </c>
      <c r="H95" s="35" t="s">
        <v>343</v>
      </c>
      <c r="I95" s="34">
        <v>10300</v>
      </c>
      <c r="J95" s="34" t="s">
        <v>108</v>
      </c>
      <c r="K95" s="34" t="s">
        <v>136</v>
      </c>
      <c r="L95" t="str">
        <f t="shared" si="8"/>
        <v>mees</v>
      </c>
      <c r="M95" s="57">
        <f t="shared" si="9"/>
        <v>25967</v>
      </c>
      <c r="N95">
        <f t="shared" ca="1" si="10"/>
        <v>53</v>
      </c>
      <c r="O95" s="59" t="str">
        <f ca="1">INDEX(Lisa!$B$3:$B$15,MATCH(seeaasta,Lisa!$C$3:$C$15,1))</f>
        <v>Veevalaja</v>
      </c>
      <c r="P95" t="str">
        <f>INDEX(Lisa!$F$3:$F$15,MONTH(M95))</f>
        <v>Veebruar</v>
      </c>
      <c r="Q95" t="str">
        <f>INDEX(Lisa!$G$3:$G$15,MATCH(P95,Lisa!$F$3:$F$15,0))</f>
        <v>Talv</v>
      </c>
      <c r="R95" s="57">
        <f t="shared" ca="1" si="11"/>
        <v>44960</v>
      </c>
    </row>
    <row r="96" spans="1:18">
      <c r="A96" s="38">
        <v>36108130050</v>
      </c>
      <c r="B96" s="37" t="s">
        <v>219</v>
      </c>
      <c r="C96" s="37" t="s">
        <v>316</v>
      </c>
      <c r="D96" s="37" t="s">
        <v>111</v>
      </c>
      <c r="E96" s="37" t="s">
        <v>315</v>
      </c>
      <c r="F96" s="36" t="s">
        <v>127</v>
      </c>
      <c r="G96" s="35" t="s">
        <v>101</v>
      </c>
      <c r="H96" s="35" t="s">
        <v>314</v>
      </c>
      <c r="I96" s="34">
        <v>13800</v>
      </c>
      <c r="J96" s="34" t="s">
        <v>210</v>
      </c>
      <c r="K96" s="34" t="s">
        <v>136</v>
      </c>
      <c r="L96" t="str">
        <f t="shared" si="8"/>
        <v>mees</v>
      </c>
      <c r="M96" s="57">
        <f t="shared" si="9"/>
        <v>22506</v>
      </c>
      <c r="N96">
        <f t="shared" ca="1" si="10"/>
        <v>62</v>
      </c>
      <c r="O96" s="59" t="str">
        <f ca="1">INDEX(Lisa!$B$3:$B$15,MATCH(seeaasta,Lisa!$C$3:$C$15,1))</f>
        <v>Lõvi</v>
      </c>
      <c r="P96" t="str">
        <f>INDEX(Lisa!$F$3:$F$15,MONTH(M96))</f>
        <v>August</v>
      </c>
      <c r="Q96" t="str">
        <f>INDEX(Lisa!$G$3:$G$15,MATCH(P96,Lisa!$F$3:$F$15,0))</f>
        <v>Suvi</v>
      </c>
      <c r="R96" s="57">
        <f t="shared" ca="1" si="11"/>
        <v>45151</v>
      </c>
    </row>
    <row r="97" spans="1:18">
      <c r="A97" s="38">
        <v>34409100049</v>
      </c>
      <c r="B97" s="37" t="s">
        <v>288</v>
      </c>
      <c r="C97" s="37" t="s">
        <v>287</v>
      </c>
      <c r="D97" s="37" t="s">
        <v>286</v>
      </c>
      <c r="E97" s="37" t="s">
        <v>285</v>
      </c>
      <c r="F97" s="36" t="s">
        <v>93</v>
      </c>
      <c r="G97" s="35" t="s">
        <v>281</v>
      </c>
      <c r="H97" s="35" t="s">
        <v>284</v>
      </c>
      <c r="I97" s="34">
        <v>12700</v>
      </c>
      <c r="J97" s="34" t="s">
        <v>137</v>
      </c>
      <c r="K97" s="34" t="s">
        <v>136</v>
      </c>
      <c r="L97" t="str">
        <f t="shared" si="8"/>
        <v>mees</v>
      </c>
      <c r="M97" s="57">
        <f t="shared" si="9"/>
        <v>16325</v>
      </c>
      <c r="N97">
        <f t="shared" ca="1" si="10"/>
        <v>79</v>
      </c>
      <c r="O97" s="59" t="str">
        <f ca="1">INDEX(Lisa!$B$3:$B$15,MATCH(seeaasta,Lisa!$C$3:$C$15,1))</f>
        <v>Neitsi</v>
      </c>
      <c r="P97" t="str">
        <f>INDEX(Lisa!$F$3:$F$15,MONTH(M97))</f>
        <v>September</v>
      </c>
      <c r="Q97" t="str">
        <f>INDEX(Lisa!$G$3:$G$15,MATCH(P97,Lisa!$F$3:$F$15,0))</f>
        <v>Sügis</v>
      </c>
      <c r="R97" s="57">
        <f t="shared" ca="1" si="11"/>
        <v>45179</v>
      </c>
    </row>
    <row r="98" spans="1:18">
      <c r="A98" s="38">
        <v>36303030988</v>
      </c>
      <c r="B98" s="37" t="s">
        <v>262</v>
      </c>
      <c r="C98" s="37" t="s">
        <v>261</v>
      </c>
      <c r="D98" s="37" t="s">
        <v>260</v>
      </c>
      <c r="E98" s="37" t="s">
        <v>259</v>
      </c>
      <c r="F98" s="36" t="s">
        <v>156</v>
      </c>
      <c r="G98" s="35" t="s">
        <v>244</v>
      </c>
      <c r="H98" s="35" t="s">
        <v>243</v>
      </c>
      <c r="I98" s="34">
        <v>8700</v>
      </c>
      <c r="J98" s="34" t="s">
        <v>114</v>
      </c>
      <c r="K98" s="34" t="s">
        <v>136</v>
      </c>
      <c r="L98" t="str">
        <f t="shared" si="8"/>
        <v>mees</v>
      </c>
      <c r="M98" s="57">
        <f t="shared" si="9"/>
        <v>23073</v>
      </c>
      <c r="N98">
        <f t="shared" ref="N98:N100" ca="1" si="12">ROUND(YEARFRAC(M98,TODAY(),1),0)</f>
        <v>61</v>
      </c>
      <c r="O98" s="59" t="str">
        <f ca="1">INDEX(Lisa!$B$3:$B$15,MATCH(seeaasta,Lisa!$C$3:$C$15,1))</f>
        <v>Kalad</v>
      </c>
      <c r="P98" t="str">
        <f>INDEX(Lisa!$F$3:$F$15,MONTH(M98))</f>
        <v>Märts</v>
      </c>
      <c r="Q98" t="str">
        <f>INDEX(Lisa!$G$3:$G$15,MATCH(P98,Lisa!$F$3:$F$15,0))</f>
        <v>Kevad</v>
      </c>
      <c r="R98" s="57">
        <f t="shared" ca="1" si="11"/>
        <v>44988</v>
      </c>
    </row>
    <row r="99" spans="1:18">
      <c r="A99" s="38">
        <v>35204120460</v>
      </c>
      <c r="B99" s="37" t="s">
        <v>194</v>
      </c>
      <c r="C99" s="37" t="s">
        <v>237</v>
      </c>
      <c r="D99" s="37" t="s">
        <v>116</v>
      </c>
      <c r="E99" s="37" t="s">
        <v>236</v>
      </c>
      <c r="F99" s="36" t="s">
        <v>109</v>
      </c>
      <c r="G99" s="39" t="s">
        <v>101</v>
      </c>
      <c r="H99" s="39" t="s">
        <v>226</v>
      </c>
      <c r="I99" s="34">
        <v>10270</v>
      </c>
      <c r="J99" s="34" t="s">
        <v>126</v>
      </c>
      <c r="K99" s="34" t="s">
        <v>136</v>
      </c>
      <c r="L99" t="str">
        <f t="shared" si="8"/>
        <v>mees</v>
      </c>
      <c r="M99" s="57">
        <f t="shared" si="9"/>
        <v>19096</v>
      </c>
      <c r="N99">
        <f t="shared" ca="1" si="12"/>
        <v>71</v>
      </c>
      <c r="O99" s="59" t="str">
        <f ca="1">INDEX(Lisa!$B$3:$B$15,MATCH(seeaasta,Lisa!$C$3:$C$15,1))</f>
        <v>Jäär</v>
      </c>
      <c r="P99" t="str">
        <f>INDEX(Lisa!$F$3:$F$15,MONTH(M99))</f>
        <v>Aprill</v>
      </c>
      <c r="Q99" t="str">
        <f>INDEX(Lisa!$G$3:$G$15,MATCH(P99,Lisa!$F$3:$F$15,0))</f>
        <v>Kevad</v>
      </c>
      <c r="R99" s="57">
        <f t="shared" ca="1" si="11"/>
        <v>45028</v>
      </c>
    </row>
    <row r="100" spans="1:18">
      <c r="A100" s="38">
        <v>37205220288</v>
      </c>
      <c r="B100" s="37" t="s">
        <v>141</v>
      </c>
      <c r="C100" s="37" t="s">
        <v>140</v>
      </c>
      <c r="D100" s="37" t="s">
        <v>139</v>
      </c>
      <c r="E100" s="37" t="s">
        <v>138</v>
      </c>
      <c r="F100" s="36" t="s">
        <v>127</v>
      </c>
      <c r="G100" s="35" t="s">
        <v>101</v>
      </c>
      <c r="H100" s="35" t="s">
        <v>100</v>
      </c>
      <c r="I100" s="34">
        <v>11300</v>
      </c>
      <c r="J100" s="34" t="s">
        <v>137</v>
      </c>
      <c r="K100" s="34" t="s">
        <v>136</v>
      </c>
      <c r="L100" t="str">
        <f t="shared" si="8"/>
        <v>mees</v>
      </c>
      <c r="M100" s="57">
        <f t="shared" si="9"/>
        <v>26441</v>
      </c>
      <c r="N100">
        <f t="shared" ca="1" si="12"/>
        <v>51</v>
      </c>
      <c r="O100" s="59" t="str">
        <f ca="1">INDEX(Lisa!$B$3:$B$15,MATCH(seeaasta,Lisa!$C$3:$C$15,1))</f>
        <v>Kaksikud</v>
      </c>
      <c r="P100" t="str">
        <f>INDEX(Lisa!$F$3:$F$15,MONTH(M100))</f>
        <v>Mai</v>
      </c>
      <c r="Q100" t="str">
        <f>INDEX(Lisa!$G$3:$G$15,MATCH(P100,Lisa!$F$3:$F$15,0))</f>
        <v>Kevad</v>
      </c>
      <c r="R100" s="57">
        <f t="shared" ca="1" si="11"/>
        <v>45068</v>
      </c>
    </row>
    <row r="104" spans="1:18">
      <c r="A104" t="s">
        <v>489</v>
      </c>
      <c r="B104" t="s">
        <v>490</v>
      </c>
    </row>
    <row r="105" spans="1:18">
      <c r="A105" s="39">
        <v>37205220288</v>
      </c>
      <c r="B105" t="e">
        <f>VLOOKUP(A105,A2:A100,11,FALSE)</f>
        <v>#REF!</v>
      </c>
    </row>
  </sheetData>
  <autoFilter ref="A1:R100" xr:uid="{00000000-0009-0000-0000-000009000000}">
    <sortState xmlns:xlrd2="http://schemas.microsoft.com/office/spreadsheetml/2017/richdata2" ref="A2:R100">
      <sortCondition ref="K1:K10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20</vt:i4>
      </vt:variant>
    </vt:vector>
  </HeadingPairs>
  <TitlesOfParts>
    <vt:vector size="31" baseType="lpstr">
      <vt:lpstr>Ülesanne </vt:lpstr>
      <vt:lpstr>abi</vt:lpstr>
      <vt:lpstr>päring</vt:lpstr>
      <vt:lpstr>otsing_2</vt:lpstr>
      <vt:lpstr>otsing_1</vt:lpstr>
      <vt:lpstr>risttabel</vt:lpstr>
      <vt:lpstr>Filter_1</vt:lpstr>
      <vt:lpstr>Filter_2</vt:lpstr>
      <vt:lpstr>Variandid </vt:lpstr>
      <vt:lpstr>Lisa</vt:lpstr>
      <vt:lpstr>Töötajad</vt:lpstr>
      <vt:lpstr>Aadress</vt:lpstr>
      <vt:lpstr>Aastaaeg</vt:lpstr>
      <vt:lpstr>AlgusKuupäevad</vt:lpstr>
      <vt:lpstr>Amet</vt:lpstr>
      <vt:lpstr>Eesnimi</vt:lpstr>
      <vt:lpstr>Huviala</vt:lpstr>
      <vt:lpstr>Isikukood</vt:lpstr>
      <vt:lpstr>isikukood.</vt:lpstr>
      <vt:lpstr>Kodulemmik</vt:lpstr>
      <vt:lpstr>Kuu</vt:lpstr>
      <vt:lpstr>Lemmikloomad</vt:lpstr>
      <vt:lpstr>Linn</vt:lpstr>
      <vt:lpstr>Osakond</vt:lpstr>
      <vt:lpstr>Palk</vt:lpstr>
      <vt:lpstr>Perenimi</vt:lpstr>
      <vt:lpstr>Pereseis</vt:lpstr>
      <vt:lpstr>seeaasta</vt:lpstr>
      <vt:lpstr>Stiihiad</vt:lpstr>
      <vt:lpstr>Sümbol</vt:lpstr>
      <vt:lpstr>Tähtkujud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 TTHK</dc:creator>
  <cp:lastModifiedBy>Jazztime</cp:lastModifiedBy>
  <dcterms:created xsi:type="dcterms:W3CDTF">2023-09-18T11:55:02Z</dcterms:created>
  <dcterms:modified xsi:type="dcterms:W3CDTF">2023-10-01T17:00:16Z</dcterms:modified>
</cp:coreProperties>
</file>