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filterPrivacy="1"/>
  <xr:revisionPtr revIDLastSave="0" documentId="13_ncr:1_{88CAD6DA-F635-4462-9C37-373CEE54613B}" xr6:coauthVersionLast="36" xr6:coauthVersionMax="36" xr10:uidLastSave="{00000000-0000-0000-0000-000000000000}"/>
  <bookViews>
    <workbookView xWindow="0" yWindow="0" windowWidth="38400" windowHeight="16875" tabRatio="779" activeTab="5" xr2:uid="{00000000-000D-0000-FFFF-FFFF00000000}"/>
  </bookViews>
  <sheets>
    <sheet name="Alusta" sheetId="1" r:id="rId1"/>
    <sheet name="Matem funkts" sheetId="2" r:id="rId2"/>
    <sheet name="Statistilised funkts" sheetId="3" r:id="rId3"/>
    <sheet name="Statistilised funkts (2)" sheetId="8" r:id="rId4"/>
    <sheet name="Loogikafunkts" sheetId="5" r:id="rId5"/>
    <sheet name="Tekstifunktsioonid" sheetId="6" r:id="rId6"/>
    <sheet name="Otsingufunktsioonid" sheetId="7" r:id="rId7"/>
    <sheet name="Ajafunktsioonid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4" l="1"/>
  <c r="M43" i="4" s="1"/>
  <c r="L44" i="4"/>
  <c r="M44" i="4" s="1"/>
  <c r="L45" i="4"/>
  <c r="M45" i="4"/>
  <c r="L46" i="4"/>
  <c r="M46" i="4" s="1"/>
  <c r="L47" i="4"/>
  <c r="M47" i="4" s="1"/>
  <c r="L48" i="4"/>
  <c r="M48" i="4"/>
  <c r="L49" i="4"/>
  <c r="M49" i="4" s="1"/>
  <c r="M42" i="4"/>
  <c r="L42" i="4"/>
  <c r="L35" i="4"/>
  <c r="M35" i="4" s="1"/>
  <c r="L36" i="4"/>
  <c r="M36" i="4" s="1"/>
  <c r="L37" i="4"/>
  <c r="M37" i="4"/>
  <c r="L38" i="4"/>
  <c r="M38" i="4" s="1"/>
  <c r="M34" i="4"/>
  <c r="L34" i="4"/>
  <c r="L27" i="4"/>
  <c r="M27" i="4"/>
  <c r="N27" i="4"/>
  <c r="L28" i="4"/>
  <c r="M28" i="4"/>
  <c r="N28" i="4"/>
  <c r="L29" i="4"/>
  <c r="M29" i="4"/>
  <c r="N29" i="4"/>
  <c r="L30" i="4"/>
  <c r="M30" i="4"/>
  <c r="N30" i="4"/>
  <c r="N26" i="4"/>
  <c r="M26" i="4"/>
  <c r="L26" i="4"/>
  <c r="L19" i="4"/>
  <c r="M19" i="4"/>
  <c r="N19" i="4"/>
  <c r="L20" i="4"/>
  <c r="M20" i="4"/>
  <c r="N20" i="4"/>
  <c r="L21" i="4"/>
  <c r="M21" i="4"/>
  <c r="N21" i="4"/>
  <c r="L22" i="4"/>
  <c r="M22" i="4"/>
  <c r="N22" i="4"/>
  <c r="N18" i="4"/>
  <c r="M18" i="4"/>
  <c r="L18" i="4"/>
  <c r="L14" i="4"/>
  <c r="L13" i="4"/>
  <c r="L12" i="4"/>
  <c r="L11" i="4"/>
  <c r="L7" i="4"/>
  <c r="L6" i="4"/>
  <c r="L5" i="4"/>
  <c r="L4" i="4"/>
  <c r="L3" i="4"/>
  <c r="P74" i="7"/>
  <c r="P73" i="7"/>
  <c r="P55" i="7"/>
  <c r="P36" i="7"/>
  <c r="O25" i="7"/>
  <c r="O14" i="7"/>
  <c r="O3" i="7"/>
  <c r="L69" i="6"/>
  <c r="L70" i="6"/>
  <c r="L71" i="6"/>
  <c r="L72" i="6"/>
  <c r="L73" i="6"/>
  <c r="L68" i="6"/>
  <c r="L58" i="6"/>
  <c r="L59" i="6"/>
  <c r="L60" i="6"/>
  <c r="L61" i="6"/>
  <c r="L62" i="6"/>
  <c r="L63" i="6"/>
  <c r="L64" i="6"/>
  <c r="L57" i="6"/>
  <c r="M58" i="6"/>
  <c r="M59" i="6"/>
  <c r="M60" i="6"/>
  <c r="M61" i="6"/>
  <c r="M62" i="6"/>
  <c r="M63" i="6"/>
  <c r="M64" i="6"/>
  <c r="M57" i="6"/>
  <c r="N58" i="6"/>
  <c r="N59" i="6"/>
  <c r="N60" i="6"/>
  <c r="N61" i="6"/>
  <c r="N62" i="6"/>
  <c r="N63" i="6"/>
  <c r="N64" i="6"/>
  <c r="N57" i="6"/>
  <c r="O58" i="6"/>
  <c r="O59" i="6"/>
  <c r="O60" i="6"/>
  <c r="O61" i="6"/>
  <c r="O62" i="6"/>
  <c r="O63" i="6"/>
  <c r="O64" i="6"/>
  <c r="O57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O48" i="6"/>
  <c r="N48" i="6"/>
  <c r="M48" i="6"/>
  <c r="L40" i="6"/>
  <c r="L41" i="6"/>
  <c r="L42" i="6"/>
  <c r="L43" i="6"/>
  <c r="L44" i="6"/>
  <c r="L39" i="6"/>
  <c r="N21" i="6"/>
  <c r="N22" i="6"/>
  <c r="N23" i="6"/>
  <c r="N25" i="6"/>
  <c r="N26" i="6"/>
  <c r="N24" i="6"/>
  <c r="L22" i="6"/>
  <c r="M22" i="6"/>
  <c r="L23" i="6"/>
  <c r="M23" i="6"/>
  <c r="L24" i="6"/>
  <c r="M24" i="6"/>
  <c r="L25" i="6"/>
  <c r="M25" i="6"/>
  <c r="L26" i="6"/>
  <c r="M26" i="6"/>
  <c r="M21" i="6"/>
  <c r="L21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N30" i="6"/>
  <c r="M30" i="6"/>
  <c r="L30" i="6"/>
  <c r="L13" i="6"/>
  <c r="M13" i="6"/>
  <c r="L14" i="6"/>
  <c r="M14" i="6"/>
  <c r="L15" i="6"/>
  <c r="M15" i="6"/>
  <c r="L16" i="6"/>
  <c r="M16" i="6"/>
  <c r="L17" i="6"/>
  <c r="M17" i="6"/>
  <c r="M12" i="6"/>
  <c r="L12" i="6"/>
  <c r="M4" i="6"/>
  <c r="M5" i="6"/>
  <c r="M6" i="6"/>
  <c r="M7" i="6"/>
  <c r="M8" i="6"/>
  <c r="M3" i="6"/>
  <c r="M53" i="5"/>
  <c r="M54" i="5"/>
  <c r="M55" i="5"/>
  <c r="M56" i="5"/>
  <c r="M57" i="5"/>
  <c r="M58" i="5"/>
  <c r="M59" i="5"/>
  <c r="M66" i="5"/>
  <c r="M67" i="5"/>
  <c r="M68" i="5"/>
  <c r="M69" i="5"/>
  <c r="M70" i="5"/>
  <c r="M71" i="5"/>
  <c r="M65" i="5"/>
  <c r="O33" i="5"/>
  <c r="O34" i="5"/>
  <c r="O35" i="5"/>
  <c r="O36" i="5"/>
  <c r="O37" i="5"/>
  <c r="O38" i="5"/>
  <c r="O32" i="5"/>
  <c r="N33" i="5"/>
  <c r="N34" i="5"/>
  <c r="N35" i="5"/>
  <c r="N36" i="5"/>
  <c r="N37" i="5"/>
  <c r="N38" i="5"/>
  <c r="N32" i="5"/>
  <c r="N24" i="5"/>
  <c r="N25" i="5"/>
  <c r="N26" i="5"/>
  <c r="N27" i="5"/>
  <c r="N23" i="5"/>
  <c r="M24" i="5"/>
  <c r="M25" i="5"/>
  <c r="M26" i="5"/>
  <c r="M27" i="5"/>
  <c r="M23" i="5"/>
  <c r="L28" i="5"/>
  <c r="M17" i="5"/>
  <c r="M18" i="5"/>
  <c r="M19" i="5"/>
  <c r="M15" i="5"/>
  <c r="M16" i="5"/>
  <c r="M4" i="5"/>
  <c r="M5" i="5"/>
  <c r="M6" i="5"/>
  <c r="M7" i="5"/>
  <c r="M8" i="5"/>
  <c r="M9" i="5"/>
  <c r="M3" i="5"/>
  <c r="R11" i="8"/>
  <c r="R12" i="8"/>
  <c r="R10" i="8"/>
  <c r="R9" i="8"/>
  <c r="R8" i="8"/>
  <c r="R7" i="8"/>
  <c r="R6" i="8"/>
  <c r="R5" i="8"/>
  <c r="R4" i="8"/>
  <c r="T4" i="3"/>
  <c r="U4" i="3"/>
  <c r="T5" i="3"/>
  <c r="U5" i="3"/>
  <c r="T6" i="3"/>
  <c r="U6" i="3"/>
  <c r="T7" i="3"/>
  <c r="U7" i="3"/>
  <c r="U3" i="3"/>
  <c r="T3" i="3"/>
  <c r="U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19" i="3"/>
  <c r="R14" i="3"/>
  <c r="R15" i="3"/>
  <c r="R11" i="3"/>
  <c r="R12" i="3"/>
  <c r="R13" i="3"/>
  <c r="P12" i="3"/>
  <c r="Q12" i="3"/>
  <c r="P13" i="3"/>
  <c r="Q13" i="3"/>
  <c r="P14" i="3"/>
  <c r="Q14" i="3"/>
  <c r="P15" i="3"/>
  <c r="Q15" i="3"/>
  <c r="Q11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11" i="3"/>
  <c r="S3" i="3"/>
  <c r="R3" i="3"/>
  <c r="Q3" i="3"/>
  <c r="P3" i="3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44" i="2"/>
  <c r="O39" i="2"/>
  <c r="O31" i="2"/>
  <c r="O32" i="2"/>
  <c r="O33" i="2"/>
  <c r="O34" i="2"/>
  <c r="O35" i="2"/>
  <c r="O36" i="2"/>
  <c r="O37" i="2"/>
  <c r="O38" i="2"/>
  <c r="O30" i="2"/>
  <c r="K25" i="2"/>
  <c r="K26" i="2"/>
  <c r="K24" i="2"/>
  <c r="L22" i="2"/>
  <c r="L23" i="2"/>
  <c r="L21" i="2"/>
  <c r="M16" i="2"/>
  <c r="M17" i="2"/>
  <c r="M15" i="2"/>
  <c r="L11" i="2"/>
  <c r="L9" i="2"/>
  <c r="L10" i="2"/>
  <c r="M4" i="2"/>
  <c r="M5" i="2"/>
  <c r="M3" i="2"/>
  <c r="K76" i="5" l="1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75" i="5"/>
  <c r="L75" i="5" s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4" i="2"/>
  <c r="M45" i="2"/>
  <c r="P45" i="2" s="1"/>
  <c r="M46" i="2"/>
  <c r="P46" i="2" s="1"/>
  <c r="M47" i="2"/>
  <c r="P47" i="2" s="1"/>
  <c r="M48" i="2"/>
  <c r="P48" i="2" s="1"/>
  <c r="M49" i="2"/>
  <c r="P49" i="2" s="1"/>
  <c r="M50" i="2"/>
  <c r="P50" i="2" s="1"/>
  <c r="M51" i="2"/>
  <c r="P51" i="2" s="1"/>
  <c r="M52" i="2"/>
  <c r="P52" i="2" s="1"/>
  <c r="M53" i="2"/>
  <c r="P53" i="2" s="1"/>
  <c r="M54" i="2"/>
  <c r="P54" i="2" s="1"/>
  <c r="M55" i="2"/>
  <c r="P55" i="2" s="1"/>
  <c r="M56" i="2"/>
  <c r="P56" i="2" s="1"/>
  <c r="M57" i="2"/>
  <c r="P57" i="2" s="1"/>
  <c r="M58" i="2"/>
  <c r="P58" i="2" s="1"/>
  <c r="M59" i="2"/>
  <c r="P59" i="2" s="1"/>
  <c r="M60" i="2"/>
  <c r="P60" i="2" s="1"/>
  <c r="M61" i="2"/>
  <c r="P61" i="2" s="1"/>
  <c r="M62" i="2"/>
  <c r="P62" i="2" s="1"/>
  <c r="M63" i="2"/>
  <c r="P63" i="2" s="1"/>
  <c r="M64" i="2"/>
  <c r="P64" i="2" s="1"/>
  <c r="M44" i="2"/>
  <c r="P44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44" i="2"/>
  <c r="S45" i="2" l="1"/>
  <c r="S44" i="2"/>
  <c r="L58" i="4"/>
  <c r="L57" i="4"/>
  <c r="L53" i="4"/>
  <c r="L52" i="4"/>
  <c r="L59" i="4" l="1"/>
  <c r="L54" i="4"/>
  <c r="P94" i="7"/>
  <c r="Q94" i="7" s="1"/>
  <c r="P93" i="7"/>
  <c r="Q93" i="7" s="1"/>
  <c r="P92" i="7"/>
  <c r="Q92" i="7" s="1"/>
  <c r="P91" i="7"/>
  <c r="Q91" i="7" s="1"/>
  <c r="P90" i="7"/>
  <c r="Q90" i="7" s="1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L82" i="6" l="1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49" i="5" l="1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2" authorId="0" shapeId="0" xr:uid="{854BBABB-EE22-4D47-85DE-8390D36C3F0D}">
      <text>
        <r>
          <rPr>
            <sz val="11"/>
            <color rgb="FF000000"/>
            <rFont val="Calibri"/>
            <family val="2"/>
            <charset val="186"/>
          </rPr>
          <t>Teksti ei arvesta</t>
        </r>
      </text>
    </comment>
    <comment ref="Q2" authorId="0" shapeId="0" xr:uid="{F9C8CD9E-320E-483F-8522-1AF3B2354533}">
      <text>
        <r>
          <rPr>
            <sz val="11"/>
            <color rgb="FF000000"/>
            <rFont val="Calibri"/>
            <family val="2"/>
            <charset val="186"/>
          </rPr>
          <t>Teksti ei arvesta</t>
        </r>
      </text>
    </comment>
    <comment ref="R2" authorId="0" shapeId="0" xr:uid="{C7DEA609-F0B5-4591-9620-88B32A602B3C}">
      <text>
        <r>
          <rPr>
            <sz val="11"/>
            <color rgb="FF000000"/>
            <rFont val="Calibri"/>
            <family val="2"/>
            <charset val="186"/>
          </rPr>
          <t>Arvesta teksti</t>
        </r>
      </text>
    </comment>
    <comment ref="S2" authorId="0" shapeId="0" xr:uid="{47D1C35B-7086-4C19-AEA6-EB65BB8A2AF5}">
      <text>
        <r>
          <rPr>
            <sz val="11"/>
            <color rgb="FF000000"/>
            <rFont val="Calibri"/>
            <family val="2"/>
            <charset val="186"/>
          </rPr>
          <t xml:space="preserve">Arvesta teksti
</t>
        </r>
      </text>
    </comment>
    <comment ref="S18" authorId="0" shapeId="0" xr:uid="{0724ACC4-0FD8-4301-8421-E5CA2842AAA3}">
      <text>
        <r>
          <rPr>
            <sz val="11"/>
            <color rgb="FF000000"/>
            <rFont val="Calibri"/>
            <family val="2"/>
            <charset val="186"/>
          </rPr>
          <t>Leia mitu eksamit on tehtud</t>
        </r>
      </text>
    </comment>
    <comment ref="U18" authorId="0" shapeId="0" xr:uid="{28D00483-592F-4A3F-A6DD-80C7B7F1807A}">
      <text>
        <r>
          <rPr>
            <sz val="11"/>
            <color rgb="FF000000"/>
            <rFont val="Calibri"/>
            <family val="2"/>
            <charset val="186"/>
          </rPr>
          <t>Leia mitu õpilast on kokku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51" authorId="0" shapeId="0" xr:uid="{67F2E701-C362-40E4-879D-B0481FD4D228}">
      <text>
        <r>
          <rPr>
            <b/>
            <sz val="9"/>
            <color indexed="81"/>
            <rFont val="Tahoma"/>
            <family val="2"/>
            <charset val="186"/>
          </rPr>
          <t>NETWORKDAYS</t>
        </r>
      </text>
    </comment>
    <comment ref="K56" authorId="0" shapeId="0" xr:uid="{F4AD14E5-7A95-4024-BA4D-D8193FA61995}">
      <text>
        <r>
          <rPr>
            <b/>
            <sz val="9"/>
            <color indexed="81"/>
            <rFont val="Tahoma"/>
            <family val="2"/>
            <charset val="186"/>
          </rPr>
          <t xml:space="preserve">WORKDAY
</t>
        </r>
      </text>
    </comment>
  </commentList>
</comments>
</file>

<file path=xl/sharedStrings.xml><?xml version="1.0" encoding="utf-8"?>
<sst xmlns="http://schemas.openxmlformats.org/spreadsheetml/2006/main" count="11214" uniqueCount="11053">
  <si>
    <t>metshein.com</t>
  </si>
  <si>
    <t>Harjutus 09</t>
  </si>
  <si>
    <t>Töötamine funktsioonidega</t>
  </si>
  <si>
    <t>a</t>
  </si>
  <si>
    <t>b</t>
  </si>
  <si>
    <t>S</t>
  </si>
  <si>
    <t>r</t>
  </si>
  <si>
    <t>V</t>
  </si>
  <si>
    <t>Araabia nr</t>
  </si>
  <si>
    <t>Rooma nr</t>
  </si>
  <si>
    <t>Kaup</t>
  </si>
  <si>
    <t>Ühik</t>
  </si>
  <si>
    <t>Kogus</t>
  </si>
  <si>
    <t>Hind</t>
  </si>
  <si>
    <t>Summa</t>
  </si>
  <si>
    <t>Leib</t>
  </si>
  <si>
    <t>Kg</t>
  </si>
  <si>
    <t>Sai</t>
  </si>
  <si>
    <t>Või</t>
  </si>
  <si>
    <t>Juust</t>
  </si>
  <si>
    <t>Piim</t>
  </si>
  <si>
    <t>Liiter</t>
  </si>
  <si>
    <t>Hapupiim</t>
  </si>
  <si>
    <t>Vorst</t>
  </si>
  <si>
    <t>Õunad</t>
  </si>
  <si>
    <t>Kohv</t>
  </si>
  <si>
    <t>KOKKU</t>
  </si>
  <si>
    <t>Kuupäev</t>
  </si>
  <si>
    <t>Müüja</t>
  </si>
  <si>
    <t>Toode</t>
  </si>
  <si>
    <t>Otsitav</t>
  </si>
  <si>
    <t>Väikseim arv</t>
  </si>
  <si>
    <t>Suurim arv</t>
  </si>
  <si>
    <t>MA</t>
  </si>
  <si>
    <t>Aritmeetiline keskmine</t>
  </si>
  <si>
    <t>Leia mediaan</t>
  </si>
  <si>
    <t>Sagedamini esinev arv</t>
  </si>
  <si>
    <t>Nimi</t>
  </si>
  <si>
    <t>Inglise keel</t>
  </si>
  <si>
    <t>Saksa keel</t>
  </si>
  <si>
    <t>Keemia</t>
  </si>
  <si>
    <t>Ajalugu</t>
  </si>
  <si>
    <t>Bioloogia</t>
  </si>
  <si>
    <t>Matem.</t>
  </si>
  <si>
    <t>Kirjand</t>
  </si>
  <si>
    <t>Eksamite arv</t>
  </si>
  <si>
    <t>Õpilasi kokku</t>
  </si>
  <si>
    <t>Olav Aarna</t>
  </si>
  <si>
    <t>Rein Aidma</t>
  </si>
  <si>
    <t>Toomas Alatalu</t>
  </si>
  <si>
    <t>Jaak Allik</t>
  </si>
  <si>
    <t>Küllo Arjakas</t>
  </si>
  <si>
    <t>Meelis Atonen</t>
  </si>
  <si>
    <t>Enn Eesmaa</t>
  </si>
  <si>
    <t>Eldar Efendijev</t>
  </si>
  <si>
    <t>Margi Ein</t>
  </si>
  <si>
    <t>Ene Ergma</t>
  </si>
  <si>
    <t>Igor Gräzin</t>
  </si>
  <si>
    <t>Margus Hanson</t>
  </si>
  <si>
    <t>Andres Herkel</t>
  </si>
  <si>
    <t>Sergei Ivanov</t>
  </si>
  <si>
    <t xml:space="preserve">Andres Jalak  </t>
  </si>
  <si>
    <t>vajadusel ümarda 2 komakohta*</t>
  </si>
  <si>
    <t>Kood</t>
  </si>
  <si>
    <t>Maksuvõlg</t>
  </si>
  <si>
    <t>Sh vaidlustatud</t>
  </si>
  <si>
    <t>Maksuvõlg alates</t>
  </si>
  <si>
    <t>Statistika*</t>
  </si>
  <si>
    <t>PALMERA, OÜ (LIKVIDEERIMISEL)</t>
  </si>
  <si>
    <t>Võlgnikke kokku</t>
  </si>
  <si>
    <t>10633864</t>
  </si>
  <si>
    <t>ALISTARK, OÜ</t>
  </si>
  <si>
    <t>Mitu korda on võlga vaidlustatud</t>
  </si>
  <si>
    <t>10609133</t>
  </si>
  <si>
    <t>NTM TARTU OÜ</t>
  </si>
  <si>
    <t>Keskmine maksuvõlg</t>
  </si>
  <si>
    <t>10440390</t>
  </si>
  <si>
    <t>ARVUTIMEISTER, OÜ (LIKVIDEERIMISEL)</t>
  </si>
  <si>
    <t>Kaalutud keskmine maksuvõlg</t>
  </si>
  <si>
    <t>10570268</t>
  </si>
  <si>
    <t>RTMK, OÜ</t>
  </si>
  <si>
    <t>Suurim maksuvõlg</t>
  </si>
  <si>
    <t>10267514</t>
  </si>
  <si>
    <t>DESIGN PALACE, OÜ</t>
  </si>
  <si>
    <t>Väikseim maksuvõlg</t>
  </si>
  <si>
    <t>10546266</t>
  </si>
  <si>
    <t>GRANDEL TIMBER, OÜ (LIKVIDEERIMISEL)</t>
  </si>
  <si>
    <t>Mitu lahtrit on kuupäeva veerus täitmata</t>
  </si>
  <si>
    <t>10805207</t>
  </si>
  <si>
    <t>NEMO INVESTMENTS, UÜ</t>
  </si>
  <si>
    <t>Keskmine maksuvõlg üle 20000 võlglastel</t>
  </si>
  <si>
    <t>10652353</t>
  </si>
  <si>
    <t>TORONEK GRUPP, OÜ</t>
  </si>
  <si>
    <t>Mitu üle 100000 võlglase on</t>
  </si>
  <si>
    <t>10341386</t>
  </si>
  <si>
    <t>BELARUS SERVICE, AS</t>
  </si>
  <si>
    <t>10538031</t>
  </si>
  <si>
    <t>ANTO GRUPP, AS (LIKVIDEERIMISEL)</t>
  </si>
  <si>
    <t>10276789</t>
  </si>
  <si>
    <t>BALSA, OÜ</t>
  </si>
  <si>
    <t>10474650</t>
  </si>
  <si>
    <t>KAJAMEE, OÜ (LIKVIDEERIMISEL)</t>
  </si>
  <si>
    <t>10397323</t>
  </si>
  <si>
    <t>REIDINGER, OÜ</t>
  </si>
  <si>
    <t>10072561</t>
  </si>
  <si>
    <t>SUUREMÄE, OÜ</t>
  </si>
  <si>
    <t>10359446</t>
  </si>
  <si>
    <t>KITSA LOOMAKASVATUS, TÜH (LIKVIDEERIMISEL)</t>
  </si>
  <si>
    <t>10809381</t>
  </si>
  <si>
    <t>MUUV OÜ</t>
  </si>
  <si>
    <t>10814867</t>
  </si>
  <si>
    <t>TIPSON, OÜ</t>
  </si>
  <si>
    <t>10354650</t>
  </si>
  <si>
    <t>UB SUHTEKORRALDUS, OÜ</t>
  </si>
  <si>
    <t>10465875</t>
  </si>
  <si>
    <t>JÄNEDA SOKIVABRIK, OÜ</t>
  </si>
  <si>
    <t>10755082</t>
  </si>
  <si>
    <t>ÄÄREMER, OÜ (LIKVIDEERIMISEL)</t>
  </si>
  <si>
    <t>10418663</t>
  </si>
  <si>
    <t>TONDI MAJAHOOLDUS, OÜ</t>
  </si>
  <si>
    <t>10131341</t>
  </si>
  <si>
    <t>VÄNDRA METS, OÜ</t>
  </si>
  <si>
    <t>10702737</t>
  </si>
  <si>
    <t>METROPOLIS, OÜ</t>
  </si>
  <si>
    <t>10512853</t>
  </si>
  <si>
    <t>SUITSULA, TÜH</t>
  </si>
  <si>
    <t>10327819</t>
  </si>
  <si>
    <t>GEENIUS COMP, OÜ</t>
  </si>
  <si>
    <t>VAMRAN, OÜ</t>
  </si>
  <si>
    <t>RANEVO, OÜ</t>
  </si>
  <si>
    <t>10878212</t>
  </si>
  <si>
    <t>CICILIA GROUP, OÜ</t>
  </si>
  <si>
    <t>10208598</t>
  </si>
  <si>
    <t>AIVAR REISID, OÜ (LIKVIDEERIMISEL)</t>
  </si>
  <si>
    <t>10425203</t>
  </si>
  <si>
    <t>CONTANT, OÜ (LIKVIDEERIMISEL)</t>
  </si>
  <si>
    <t>10618327</t>
  </si>
  <si>
    <t>ARKENTIX, OÜ</t>
  </si>
  <si>
    <t>10906397</t>
  </si>
  <si>
    <t>ALISTER EESTI, OÜ</t>
  </si>
  <si>
    <t>10208747</t>
  </si>
  <si>
    <t>TAPEETER, OÜ</t>
  </si>
  <si>
    <t>10324525</t>
  </si>
  <si>
    <t>DAREKOR, OÜ (LIKVIDEERIMISEL)</t>
  </si>
  <si>
    <t>10541352</t>
  </si>
  <si>
    <t>VEKSEL &amp; LEVI, OÜ</t>
  </si>
  <si>
    <t>10245004</t>
  </si>
  <si>
    <t>VILNO TARTU, OÜ (LIKVIDEERIMISEL)</t>
  </si>
  <si>
    <t>10707410</t>
  </si>
  <si>
    <t>UNITED CONSULTATSIONS LLC EESTI FILIAAL (LIKVIDEERIMISEL)</t>
  </si>
  <si>
    <t>10773602</t>
  </si>
  <si>
    <t>VULCANOS, OÜ</t>
  </si>
  <si>
    <t>10457203</t>
  </si>
  <si>
    <t>DILIGENCE, OÜ (LIKVIDEERIMISEL)</t>
  </si>
  <si>
    <t>10879463</t>
  </si>
  <si>
    <t>HAVIERAS, AS</t>
  </si>
  <si>
    <t>10628932</t>
  </si>
  <si>
    <t>HIMMELDORF, OÜ (LIKVIDEERIMISEL)</t>
  </si>
  <si>
    <t>10904369</t>
  </si>
  <si>
    <t>LENDJUTU OÜ (LIKVIDEERIMISEL)</t>
  </si>
  <si>
    <t>10937498</t>
  </si>
  <si>
    <t>PUIDUHAKKE OÜ</t>
  </si>
  <si>
    <t>10908114</t>
  </si>
  <si>
    <t>TASARE OÜ</t>
  </si>
  <si>
    <t>10160584</t>
  </si>
  <si>
    <t>DIVO STUUDIO, OÜ</t>
  </si>
  <si>
    <t>10196151</t>
  </si>
  <si>
    <t>FINKOM HOLDING, TÜH (LIKVIDEERIMISEL)</t>
  </si>
  <si>
    <t>10443224</t>
  </si>
  <si>
    <t>PÄRNU KOMMUNIST, OÜ (LIKVIDEERIMISEL)</t>
  </si>
  <si>
    <t>10429342</t>
  </si>
  <si>
    <t>ERLEKSA, OÜ</t>
  </si>
  <si>
    <t>10300068</t>
  </si>
  <si>
    <t>LAICEPS, OÜ (LIKVIDEERIMISEL)</t>
  </si>
  <si>
    <t>10377496</t>
  </si>
  <si>
    <t>BAFRAIN, OÜ</t>
  </si>
  <si>
    <t>10685068</t>
  </si>
  <si>
    <t>ERSU AUTO OÜ</t>
  </si>
  <si>
    <t>10202851</t>
  </si>
  <si>
    <t>ESP GRUPP, OÜ</t>
  </si>
  <si>
    <t>10694707</t>
  </si>
  <si>
    <t>HAGLUM, OÜ (LIKVIDEERIMISEL)</t>
  </si>
  <si>
    <t>10147322</t>
  </si>
  <si>
    <t>SANTEERA PUIT, OÜ</t>
  </si>
  <si>
    <t>10015959</t>
  </si>
  <si>
    <t>SANVILS OÜ</t>
  </si>
  <si>
    <t>10035175</t>
  </si>
  <si>
    <t>HARRO JK, OÜ</t>
  </si>
  <si>
    <t>10458616</t>
  </si>
  <si>
    <t>KAEVETÖÖD, OÜ (LIKVIDEERIMISEL)</t>
  </si>
  <si>
    <t>10610550</t>
  </si>
  <si>
    <t>VALVE- JA TURVATEENISTUS, OÜ (LIKVIDEERIMISEL)</t>
  </si>
  <si>
    <t>10446613</t>
  </si>
  <si>
    <t>ALGI PUIT, OÜ (LIKVIDEERIMISEL)</t>
  </si>
  <si>
    <t>10495770</t>
  </si>
  <si>
    <t>ALPAKA, OÜ</t>
  </si>
  <si>
    <t>10795785</t>
  </si>
  <si>
    <t>TEMPO MEEDIA, OÜ</t>
  </si>
  <si>
    <t>10892471</t>
  </si>
  <si>
    <t>MORENSTEIN, OÜ</t>
  </si>
  <si>
    <t>10798430</t>
  </si>
  <si>
    <t>EHITUSKUNST, OÜ (LIKVIDEERIMISEL)</t>
  </si>
  <si>
    <t>10604227</t>
  </si>
  <si>
    <t>VISTA KOOLITUS, OÜ</t>
  </si>
  <si>
    <t>10603123</t>
  </si>
  <si>
    <t>MOLEROC OÜ (LIKVIDEERIMISEL)</t>
  </si>
  <si>
    <t>10586509</t>
  </si>
  <si>
    <t>AKADEEMIA SPORDIKESKUS, OÜ</t>
  </si>
  <si>
    <t>10974814</t>
  </si>
  <si>
    <t>INPROJECTDEVELOPMENT OÜ</t>
  </si>
  <si>
    <t>10864664</t>
  </si>
  <si>
    <t>NETT WOOD, OÜ (LIKVIDEERIMISEL)</t>
  </si>
  <si>
    <t>10833250</t>
  </si>
  <si>
    <t>PUITVEL, OÜ</t>
  </si>
  <si>
    <t>10558921</t>
  </si>
  <si>
    <t>TERASSIA OÜ</t>
  </si>
  <si>
    <t>10441828</t>
  </si>
  <si>
    <t>MISPETS, OÜ (LIKVIDEERIMISEL)</t>
  </si>
  <si>
    <t>10399109</t>
  </si>
  <si>
    <t>XERXES, OÜ</t>
  </si>
  <si>
    <t>10854140</t>
  </si>
  <si>
    <t>DECOVISION, OÜ (LIKVIDEERIMISEL)</t>
  </si>
  <si>
    <t>10445565</t>
  </si>
  <si>
    <t>EGLEMAR OÜ (LIKVIDEERIMISEL)</t>
  </si>
  <si>
    <t>10377119</t>
  </si>
  <si>
    <t>ÄÄRE HULGI, OÜ</t>
  </si>
  <si>
    <t>10976848</t>
  </si>
  <si>
    <t>MEDIADOOR GRUPP OÜ</t>
  </si>
  <si>
    <t>10301375</t>
  </si>
  <si>
    <t>RAPEKS, AS (LIKVIDEERIMISEL)</t>
  </si>
  <si>
    <t>10937245</t>
  </si>
  <si>
    <t>LAVENDON EHITUS, OÜ (LIKVIDEERIMISEL)</t>
  </si>
  <si>
    <t>10764454</t>
  </si>
  <si>
    <t>KP ARVUTID, OÜ (LIKVIDEERIMISEL)</t>
  </si>
  <si>
    <t>80138391</t>
  </si>
  <si>
    <t>LEITNANT SCHMIDTI POJAD MTÜ</t>
  </si>
  <si>
    <t>10443276</t>
  </si>
  <si>
    <t>LÕPE PÕLLUMEES, OÜ (LIKVIDEERIMISEL)</t>
  </si>
  <si>
    <t>10699975</t>
  </si>
  <si>
    <t>PRIPEKS PLUS, OÜ</t>
  </si>
  <si>
    <t>10177076</t>
  </si>
  <si>
    <t>TIGODA, OÜ</t>
  </si>
  <si>
    <t>10049562</t>
  </si>
  <si>
    <t>PÕHJATORM, OÜ</t>
  </si>
  <si>
    <t>10016835</t>
  </si>
  <si>
    <t>TRS, AS (LIKVIDEERIMISEL)</t>
  </si>
  <si>
    <t>10434030</t>
  </si>
  <si>
    <t>TRANSINTER, OÜ (LIKVIDEERIMISEL)</t>
  </si>
  <si>
    <t>10303233</t>
  </si>
  <si>
    <t>KANTEMIR, OÜ (LIKVIDEERIMISEL)</t>
  </si>
  <si>
    <t>10697217</t>
  </si>
  <si>
    <t>ZANGU, OÜ</t>
  </si>
  <si>
    <t>10713764</t>
  </si>
  <si>
    <t>STK ARENDUSGRUPP, OÜ (LIKVIDEERIMISEL)</t>
  </si>
  <si>
    <t>10348626</t>
  </si>
  <si>
    <t>PILLAR EESTI OÜ</t>
  </si>
  <si>
    <t>10447498</t>
  </si>
  <si>
    <t>DELTATERM OÜ</t>
  </si>
  <si>
    <t>10824699</t>
  </si>
  <si>
    <t>D &amp; V EHITUS, OÜ</t>
  </si>
  <si>
    <t>10711305</t>
  </si>
  <si>
    <t>VIZZONI INVEST, OÜ</t>
  </si>
  <si>
    <t>10457864</t>
  </si>
  <si>
    <t>MERCUR KINNISVARA, OÜ</t>
  </si>
  <si>
    <t>10498426</t>
  </si>
  <si>
    <t>TIGRAAMO, OÜ (LIKVIDEERIMISEL)</t>
  </si>
  <si>
    <t>10824363</t>
  </si>
  <si>
    <t>CONSTANT KAPITAL, OÜ</t>
  </si>
  <si>
    <t>10129812</t>
  </si>
  <si>
    <t>JALMAR AG, OÜ (LIKVIDEERIMISEL)</t>
  </si>
  <si>
    <t>10395034</t>
  </si>
  <si>
    <t>A &amp; T FOREST, OÜ</t>
  </si>
  <si>
    <t>10837101</t>
  </si>
  <si>
    <t>VESILO, OÜ (LIKVIDEERIMISEL)</t>
  </si>
  <si>
    <t>10302417</t>
  </si>
  <si>
    <t>INSTALLANT, OÜ (LIKVIDEERIMISEL)</t>
  </si>
  <si>
    <t>10410242</t>
  </si>
  <si>
    <t>COSTANTE, OÜ</t>
  </si>
  <si>
    <t>10728671</t>
  </si>
  <si>
    <t>PRECORI, OÜ</t>
  </si>
  <si>
    <t>10087226</t>
  </si>
  <si>
    <t>KLOPPER OÜ (LIKVIDEERIMISEL)</t>
  </si>
  <si>
    <t>11038750</t>
  </si>
  <si>
    <t>KASTANI INVESTEERINGUD OÜ</t>
  </si>
  <si>
    <t>10343155</t>
  </si>
  <si>
    <t>ASE PUIDUTÖÖSTUS, OÜ</t>
  </si>
  <si>
    <t>10118168</t>
  </si>
  <si>
    <t>PIRTAMO, OÜ</t>
  </si>
  <si>
    <t>10022474</t>
  </si>
  <si>
    <t>RINOLLE OÜ</t>
  </si>
  <si>
    <t>10541530</t>
  </si>
  <si>
    <t>HESTEKOR, OÜ</t>
  </si>
  <si>
    <t>10042933</t>
  </si>
  <si>
    <t>NORTH ATLANTIC INDUSTRIES EESTI FILIAAL</t>
  </si>
  <si>
    <t>10319027</t>
  </si>
  <si>
    <t>MELKERIN, OÜ</t>
  </si>
  <si>
    <t>10106834</t>
  </si>
  <si>
    <t>ÕISU ELAMU, OÜ</t>
  </si>
  <si>
    <t>10278966</t>
  </si>
  <si>
    <t>NOVOSTAAN, OÜ</t>
  </si>
  <si>
    <t>10138314</t>
  </si>
  <si>
    <t>HOLTSMANI HOTELL, OÜ</t>
  </si>
  <si>
    <t>10230787</t>
  </si>
  <si>
    <t>NURTELAN, OÜ</t>
  </si>
  <si>
    <t>10902956</t>
  </si>
  <si>
    <t>KULDPROJEKT, OÜ</t>
  </si>
  <si>
    <t>10135818</t>
  </si>
  <si>
    <t>TSC TERMINAL OÜ</t>
  </si>
  <si>
    <t>11032807</t>
  </si>
  <si>
    <t>LEJA PUIT, OÜ</t>
  </si>
  <si>
    <t>10241680</t>
  </si>
  <si>
    <t>PAIPER, AS (LIKVIDEERIMISEL)</t>
  </si>
  <si>
    <t>10240461</t>
  </si>
  <si>
    <t>VAHI PÕLLUMAJANDUSOSAÜHING</t>
  </si>
  <si>
    <t>10081560</t>
  </si>
  <si>
    <t>ORT HALDUSE AS</t>
  </si>
  <si>
    <t>10661895</t>
  </si>
  <si>
    <t>VÕHU VORST, OÜ</t>
  </si>
  <si>
    <t>10519683</t>
  </si>
  <si>
    <t>PÕLVA METS, AS</t>
  </si>
  <si>
    <t>10187011</t>
  </si>
  <si>
    <t>SAR-BENS, AS (LIKVIDEERIMISEL)</t>
  </si>
  <si>
    <t>10958908</t>
  </si>
  <si>
    <t>KODIKAS KINNISVARA JA EHITUSE OÜ (LIKVIDEERIMISEL)</t>
  </si>
  <si>
    <t>10932259</t>
  </si>
  <si>
    <t>BONEVILLE, OÜ</t>
  </si>
  <si>
    <t>10770213</t>
  </si>
  <si>
    <t>VIKERMIX, OÜ</t>
  </si>
  <si>
    <t>10162896</t>
  </si>
  <si>
    <t>KOMMIPARADIIS, AS (LIKVIDEERIMISEL)</t>
  </si>
  <si>
    <t>10999252</t>
  </si>
  <si>
    <t>HEIDRUN HULGI, OÜ</t>
  </si>
  <si>
    <t>10867651</t>
  </si>
  <si>
    <t>NOROFEK, OÜ (LIKVIDEERIMISEL)</t>
  </si>
  <si>
    <t>10717176</t>
  </si>
  <si>
    <t>NORDHOLZHAUS, OÜ (LIKVIDEERIMISEL)</t>
  </si>
  <si>
    <t>10932466</t>
  </si>
  <si>
    <t>LOOPREN, OÜ</t>
  </si>
  <si>
    <t>10271390</t>
  </si>
  <si>
    <t>MUDELAUTO, OÜ</t>
  </si>
  <si>
    <t>10371565</t>
  </si>
  <si>
    <t>CHAMKAR MORN OÜ</t>
  </si>
  <si>
    <t>10579900</t>
  </si>
  <si>
    <t>IDA-KROUN, OÜ</t>
  </si>
  <si>
    <t>10114880</t>
  </si>
  <si>
    <t>TOMINEKS, OÜ</t>
  </si>
  <si>
    <t>10492174</t>
  </si>
  <si>
    <t>MARTINKAARLO KAUBAKESKUS, TÜH (LIKVIDEERIMISEL)</t>
  </si>
  <si>
    <t>10846229</t>
  </si>
  <si>
    <t>MASA EST GRUPP, OÜ</t>
  </si>
  <si>
    <t>10841350</t>
  </si>
  <si>
    <t>EESTI MÄGI, OÜ (LIKVIDEERIMISEL)</t>
  </si>
  <si>
    <t>10172676</t>
  </si>
  <si>
    <t>MERCURY INVEST, OÜ</t>
  </si>
  <si>
    <t>10181698</t>
  </si>
  <si>
    <t>TULEVIKU ARENDUSE OÜ (LIKVIDEERIMISEL)</t>
  </si>
  <si>
    <t>10243301</t>
  </si>
  <si>
    <t>ABILITY GRUPP, OÜ</t>
  </si>
  <si>
    <t>10178590</t>
  </si>
  <si>
    <t>ESP, AS (LIKVIDEERIMISEL)</t>
  </si>
  <si>
    <t>10813780</t>
  </si>
  <si>
    <t>LOOVIRDE, OÜ</t>
  </si>
  <si>
    <t>10639430</t>
  </si>
  <si>
    <t>FPH PIRO OÜ</t>
  </si>
  <si>
    <t>10834114</t>
  </si>
  <si>
    <t>VIKERMAA, OÜ (LIKVIDEERIMISEL)</t>
  </si>
  <si>
    <t>10700394</t>
  </si>
  <si>
    <t>LEESIKER, OÜ</t>
  </si>
  <si>
    <t>11011580</t>
  </si>
  <si>
    <t>MERTENSON GRUPP OÜ</t>
  </si>
  <si>
    <t>10664480</t>
  </si>
  <si>
    <t>MDP METALL OÜ</t>
  </si>
  <si>
    <t>10321001</t>
  </si>
  <si>
    <t>KARV, OÜ (LIKVIDEERIMISEL)</t>
  </si>
  <si>
    <t>10589749</t>
  </si>
  <si>
    <t>LIGNATOR AUTO OÜ</t>
  </si>
  <si>
    <t>10704370</t>
  </si>
  <si>
    <t>THEKLA GRUPP OÜ (LIKVIDEERIMISEL)</t>
  </si>
  <si>
    <t>10611288</t>
  </si>
  <si>
    <t>TC GROUP BALTIC OÜ</t>
  </si>
  <si>
    <t>10748656</t>
  </si>
  <si>
    <t>DELVUD, OÜ</t>
  </si>
  <si>
    <t>11082679</t>
  </si>
  <si>
    <t>MICROWAR, OÜ</t>
  </si>
  <si>
    <t>10437005</t>
  </si>
  <si>
    <t>TÖÖJÕUTEENINDUSE OÜ</t>
  </si>
  <si>
    <t>10897925</t>
  </si>
  <si>
    <t>GENERAL SATELLITE-BALTIC, OÜ (LIKVIDEERIMISEL)</t>
  </si>
  <si>
    <t>10864227</t>
  </si>
  <si>
    <t>STROIKA, OÜ</t>
  </si>
  <si>
    <t>10752505</t>
  </si>
  <si>
    <t>HEDOKS, OÜ</t>
  </si>
  <si>
    <t>10531709</t>
  </si>
  <si>
    <t>FLEXAR EHITUS, OÜ (LIKVIDEERIMISEL)</t>
  </si>
  <si>
    <t>10895222</t>
  </si>
  <si>
    <t>RUSILONA, OÜ</t>
  </si>
  <si>
    <t>10526536</t>
  </si>
  <si>
    <t>TEVERES, OÜ</t>
  </si>
  <si>
    <t>11023524</t>
  </si>
  <si>
    <t>GALAKSI, OÜ (LIKVIDEERIMISEL)</t>
  </si>
  <si>
    <t>10223238</t>
  </si>
  <si>
    <t>RAMOONDA, OÜ (LIKVIDEERIMISEL)</t>
  </si>
  <si>
    <t>10623162</t>
  </si>
  <si>
    <t>ASMUND, OÜ (LIKVIDEERIMISEL)</t>
  </si>
  <si>
    <t>10199037</t>
  </si>
  <si>
    <t>IPT, AS</t>
  </si>
  <si>
    <t>10077305</t>
  </si>
  <si>
    <t>STECO, AS (LIKVIDEERIMISEL)</t>
  </si>
  <si>
    <t>10581529</t>
  </si>
  <si>
    <t>VALBRENTA, OÜ (LIKVIDEERIMISEL)</t>
  </si>
  <si>
    <t>10863729</t>
  </si>
  <si>
    <t>JÕUJAAM, OÜ</t>
  </si>
  <si>
    <t>10331643</t>
  </si>
  <si>
    <t>ALBU SAEKODA AS (LIKVIDEERIMISEL)</t>
  </si>
  <si>
    <t>10073715</t>
  </si>
  <si>
    <t>OLEV-EX, OÜ</t>
  </si>
  <si>
    <t>11054849</t>
  </si>
  <si>
    <t>STELEUS INVEST, OÜ</t>
  </si>
  <si>
    <t>10251476</t>
  </si>
  <si>
    <t>TSC HULGI OÜ</t>
  </si>
  <si>
    <t>10033816</t>
  </si>
  <si>
    <t>INSENER AS</t>
  </si>
  <si>
    <t>11133031</t>
  </si>
  <si>
    <t>BERGEMON, OÜ</t>
  </si>
  <si>
    <t>11073893</t>
  </si>
  <si>
    <t>TÄHEJAHT OÜ</t>
  </si>
  <si>
    <t>10345964</t>
  </si>
  <si>
    <t>ÄÄREKO, AS (LIKVIDEERIMISEL)</t>
  </si>
  <si>
    <t>10931708</t>
  </si>
  <si>
    <t>BENHEIN, OÜ</t>
  </si>
  <si>
    <t>10246682</t>
  </si>
  <si>
    <t>TUDU METSAMAJAND, AS</t>
  </si>
  <si>
    <t>80082236</t>
  </si>
  <si>
    <t>FLORISTIDE ÜHENDUS (LIKVIDEERIMISEL)</t>
  </si>
  <si>
    <t>10128913</t>
  </si>
  <si>
    <t>UNIVERS JA K, OÜ</t>
  </si>
  <si>
    <t>10111158</t>
  </si>
  <si>
    <t>FINETRADING OÜ</t>
  </si>
  <si>
    <t>10709805</t>
  </si>
  <si>
    <t>ÄÄRE INFO, OÜ (LIKVIDEERIMISEL)</t>
  </si>
  <si>
    <t>10106001</t>
  </si>
  <si>
    <t>KUJA, OÜ (LIKVIDEERIMISEL)</t>
  </si>
  <si>
    <t>10740422</t>
  </si>
  <si>
    <t>PILLE KINNISVARA, OÜ</t>
  </si>
  <si>
    <t>10074063</t>
  </si>
  <si>
    <t>RADOPEN, OÜ</t>
  </si>
  <si>
    <t>10661955</t>
  </si>
  <si>
    <t>TOM SONTROPEE, OÜ</t>
  </si>
  <si>
    <t>10158937</t>
  </si>
  <si>
    <t>IKTIN, OÜ</t>
  </si>
  <si>
    <t>11055607</t>
  </si>
  <si>
    <t>LIBERATOR, OÜ</t>
  </si>
  <si>
    <t>10841887</t>
  </si>
  <si>
    <t>CRISTBERG OÜ (LIKVIDEERIMISEL)</t>
  </si>
  <si>
    <t>10688948</t>
  </si>
  <si>
    <t>FRIISBERG, OÜ</t>
  </si>
  <si>
    <t>10856015</t>
  </si>
  <si>
    <t>ESVERG EHITUS, OÜ (LIKVIDEERIMISEL)</t>
  </si>
  <si>
    <t>10368936</t>
  </si>
  <si>
    <t>VATLA MALTOOSA, AS</t>
  </si>
  <si>
    <t>71018133</t>
  </si>
  <si>
    <t>ARTIFEX AS</t>
  </si>
  <si>
    <t>10297917</t>
  </si>
  <si>
    <t>ÄÄRETEC, AS</t>
  </si>
  <si>
    <t>10678772</t>
  </si>
  <si>
    <t>NATURAL PRODUCT, OÜ (LIKVIDEERIMISEL)</t>
  </si>
  <si>
    <t>10448032</t>
  </si>
  <si>
    <t>GILELA, OÜ</t>
  </si>
  <si>
    <t>10673036</t>
  </si>
  <si>
    <t>VIP ZONE, OÜ</t>
  </si>
  <si>
    <t>10766306</t>
  </si>
  <si>
    <t>HOTOFER, OÜ (LIKVIDEERIMISEL)</t>
  </si>
  <si>
    <t>10366736</t>
  </si>
  <si>
    <t>SLAVJANSKI MELOIZVESTKOVÕI ZAVOD, AS EESTI FILIAAL</t>
  </si>
  <si>
    <t>10070421</t>
  </si>
  <si>
    <t>LEMISJON, OÜ (LIKVIDEERIMISEL)</t>
  </si>
  <si>
    <t>10680013</t>
  </si>
  <si>
    <t>VALVOMEKS, OÜ (LIKVIDEERIMISEL)</t>
  </si>
  <si>
    <t>10180977</t>
  </si>
  <si>
    <t>ANNA PÕLLUMAJANDUSÜHISTU</t>
  </si>
  <si>
    <t>10465639</t>
  </si>
  <si>
    <t>LACTO JUUST, AS</t>
  </si>
  <si>
    <t>11133129</t>
  </si>
  <si>
    <t>IAL REALTY, OÜ</t>
  </si>
  <si>
    <t>10279925</t>
  </si>
  <si>
    <t>AMICUS METALL, OÜ</t>
  </si>
  <si>
    <t>11081007</t>
  </si>
  <si>
    <t>SAKSA MÖÖBEL, OÜ</t>
  </si>
  <si>
    <t>10898427</t>
  </si>
  <si>
    <t>HPF GRUPP, OÜ</t>
  </si>
  <si>
    <t>10128468</t>
  </si>
  <si>
    <t>MEDO TRADE, TÜH</t>
  </si>
  <si>
    <t>10316224</t>
  </si>
  <si>
    <t>VIRULANE JÕHVI, OÜ (LIKVIDEERIMISEL)</t>
  </si>
  <si>
    <t>10108075</t>
  </si>
  <si>
    <t>IDA NAFTABAAS AS (LIKVIDEERIMISEL)</t>
  </si>
  <si>
    <t>10215285</t>
  </si>
  <si>
    <t>SIMPEX, OÜ</t>
  </si>
  <si>
    <t>10344663</t>
  </si>
  <si>
    <t>SEORIIN, OÜ</t>
  </si>
  <si>
    <t>11072497</t>
  </si>
  <si>
    <t>SAARE KODU, OÜ</t>
  </si>
  <si>
    <t>10981418</t>
  </si>
  <si>
    <t>SESSOMATO TRADING, OÜ</t>
  </si>
  <si>
    <t>10874792</t>
  </si>
  <si>
    <t>LIMBASIS KAUBANDUSE OÜ</t>
  </si>
  <si>
    <t>10249930</t>
  </si>
  <si>
    <t>REEDE KAUBAKONTOR, AS (LIKVIDEERIMISEL)</t>
  </si>
  <si>
    <t>10187407</t>
  </si>
  <si>
    <t>MODIUS GS, OÜ (LIKVIDEERIMISEL)</t>
  </si>
  <si>
    <t>10815200</t>
  </si>
  <si>
    <t>TERVASPORT OY EESTI FILIAAL</t>
  </si>
  <si>
    <t>10592160</t>
  </si>
  <si>
    <t>SPORTAUTO OÜ</t>
  </si>
  <si>
    <t>10394595</t>
  </si>
  <si>
    <t>TORENT, OÜ</t>
  </si>
  <si>
    <t>10258403</t>
  </si>
  <si>
    <t>ALDER PUIT, OÜ</t>
  </si>
  <si>
    <t>10604035</t>
  </si>
  <si>
    <t>TRANS IDA-VIRU, OÜ (LIKVIDEERIMISEL)</t>
  </si>
  <si>
    <t>10581096</t>
  </si>
  <si>
    <t>DACOSTA TRADE, OÜ (LIKVIDEERIMISEL)</t>
  </si>
  <si>
    <t>10348388</t>
  </si>
  <si>
    <t>GLANTSER, OÜ</t>
  </si>
  <si>
    <t>10530408</t>
  </si>
  <si>
    <t>VARTEKO TEHNIKA, OÜ</t>
  </si>
  <si>
    <t>10047250</t>
  </si>
  <si>
    <t>FREDERETTI, OÜ (LIKVIDEERIMISEL)</t>
  </si>
  <si>
    <t>10659444</t>
  </si>
  <si>
    <t>INDOOR FURNITURE, OÜ</t>
  </si>
  <si>
    <t>10414339</t>
  </si>
  <si>
    <t>MATSI A.I., OÜ (LIKVIDEERIMISEL)</t>
  </si>
  <si>
    <t>10195476</t>
  </si>
  <si>
    <t>ENILEID, OÜ</t>
  </si>
  <si>
    <t>10654122</t>
  </si>
  <si>
    <t>PINTOHANSA, OÜ</t>
  </si>
  <si>
    <t>10615145</t>
  </si>
  <si>
    <t>INVONE, OÜ</t>
  </si>
  <si>
    <t>01234556</t>
  </si>
  <si>
    <t>STERPAK AS</t>
  </si>
  <si>
    <t>10307366</t>
  </si>
  <si>
    <t>OTTO MÖÖBEL, OÜ</t>
  </si>
  <si>
    <t>10362247</t>
  </si>
  <si>
    <t>B.A.D. CINEMA, KINOÜHISTU</t>
  </si>
  <si>
    <t>10273124</t>
  </si>
  <si>
    <t>RIIDO JA AVO, TÜ</t>
  </si>
  <si>
    <t>10249389</t>
  </si>
  <si>
    <t>SAUTRA OÜ</t>
  </si>
  <si>
    <t>10403199</t>
  </si>
  <si>
    <t>OSAÜHING WEEKENDER (LIKVIDEERIMISEL)</t>
  </si>
  <si>
    <t>11106807</t>
  </si>
  <si>
    <t>HAKKEPUIT OÜ (LIKVIDEERIMISEL)</t>
  </si>
  <si>
    <t>10967648</t>
  </si>
  <si>
    <t>PRIME HALDUSE OÜ</t>
  </si>
  <si>
    <t>10613100</t>
  </si>
  <si>
    <t>RIPPON KONSULTATSIOONID, OÜ</t>
  </si>
  <si>
    <t>11029136</t>
  </si>
  <si>
    <t>VEGAS KONTOR, OÜ</t>
  </si>
  <si>
    <t>10632876</t>
  </si>
  <si>
    <t>STELLUMUS, OÜ</t>
  </si>
  <si>
    <t>10519163</t>
  </si>
  <si>
    <t>KISMET-TEENUSED, OÜ</t>
  </si>
  <si>
    <t>10897646</t>
  </si>
  <si>
    <t>TARVA KINNISVARAHALDUSE OÜ</t>
  </si>
  <si>
    <t>10634473</t>
  </si>
  <si>
    <t>OVE GRUPP, OÜ</t>
  </si>
  <si>
    <t>11139882</t>
  </si>
  <si>
    <t>SEPTO GRUPP OÜ</t>
  </si>
  <si>
    <t>11027232</t>
  </si>
  <si>
    <t>BUXTORF OÜ (LIKVIDEERIMISEL)</t>
  </si>
  <si>
    <t>10466449</t>
  </si>
  <si>
    <t>DVIGATEL RAKIS AS</t>
  </si>
  <si>
    <t>10939965</t>
  </si>
  <si>
    <t>SILKINES, OÜ</t>
  </si>
  <si>
    <t>11135312</t>
  </si>
  <si>
    <t>P.A.K.PARTNERID OÜ</t>
  </si>
  <si>
    <t>10872652</t>
  </si>
  <si>
    <t>LORAMIS, OÜ</t>
  </si>
  <si>
    <t>10787834</t>
  </si>
  <si>
    <t>LIIVAKIVI INVEST, OÜ (LIKVIDEERIMISEL)</t>
  </si>
  <si>
    <t>11219598</t>
  </si>
  <si>
    <t>INFOTEHNOLOOGIA LAHENDUSED, OÜ</t>
  </si>
  <si>
    <t>10578295</t>
  </si>
  <si>
    <t>ESTROBALT, OÜ</t>
  </si>
  <si>
    <t>10612879</t>
  </si>
  <si>
    <t>TSENTRUM INVEST, AS</t>
  </si>
  <si>
    <t>BB000557</t>
  </si>
  <si>
    <t>FLOREXLIT AUGALU  CENTRAS UAB</t>
  </si>
  <si>
    <t>11145658</t>
  </si>
  <si>
    <t>FREELINE GROUP OÜ (LIKVIDEERIMISEL)</t>
  </si>
  <si>
    <t>11133566</t>
  </si>
  <si>
    <t>ETRA EHITUS, OÜ (LIKVIDEERIMISEL)</t>
  </si>
  <si>
    <t>10019851</t>
  </si>
  <si>
    <t>KOSKEL, OÜ</t>
  </si>
  <si>
    <t>11204941</t>
  </si>
  <si>
    <t>GERMAN EHITUS OÜ</t>
  </si>
  <si>
    <t>11230565</t>
  </si>
  <si>
    <t>ESPINOZA GROUP, OÜ</t>
  </si>
  <si>
    <t>10402515</t>
  </si>
  <si>
    <t>MEGATRONS, TÜH (LIKVIDEERIMISEL)</t>
  </si>
  <si>
    <t>11115456</t>
  </si>
  <si>
    <t>CAPPUCCINO-ESPRESSO SYSTEM EST OÜ (LIKVIDEERIMISEL)</t>
  </si>
  <si>
    <t>10012607</t>
  </si>
  <si>
    <t>IMREKA, OÜ</t>
  </si>
  <si>
    <t>10914586</t>
  </si>
  <si>
    <t>ATVEIT OÜ</t>
  </si>
  <si>
    <t>10920457</t>
  </si>
  <si>
    <t>SVS METALL, OÜ</t>
  </si>
  <si>
    <t>10298868</t>
  </si>
  <si>
    <t>VÕRU TEATAJA, AS</t>
  </si>
  <si>
    <t>10496580</t>
  </si>
  <si>
    <t>VIIRI PIIM, OÜ</t>
  </si>
  <si>
    <t>10557881</t>
  </si>
  <si>
    <t>ÜHISTEAM, OÜ</t>
  </si>
  <si>
    <t>11003728</t>
  </si>
  <si>
    <t>VOLTEREKS, OÜ</t>
  </si>
  <si>
    <t>10995358</t>
  </si>
  <si>
    <t>UPA EHITUS OÜ</t>
  </si>
  <si>
    <t>10422216</t>
  </si>
  <si>
    <t>SPOTANEX OÜ</t>
  </si>
  <si>
    <t>10886051</t>
  </si>
  <si>
    <t>WESTKAPITAL PLUSS, OÜ</t>
  </si>
  <si>
    <t>11222471</t>
  </si>
  <si>
    <t>NEWLEADER INVEST, OÜ</t>
  </si>
  <si>
    <t>11273250</t>
  </si>
  <si>
    <t>ME EHITUS INVEST OÜ</t>
  </si>
  <si>
    <t>10949283</t>
  </si>
  <si>
    <t>TEAMSPIRIT OÜ</t>
  </si>
  <si>
    <t>10254084</t>
  </si>
  <si>
    <t>ORCUS-HADES, OÜ</t>
  </si>
  <si>
    <t>10256195</t>
  </si>
  <si>
    <t>NORD DV METALLKONSTRUKTSIOONID, OÜ</t>
  </si>
  <si>
    <t>11163410</t>
  </si>
  <si>
    <t>QUICKBALT, OÜ (LIKVIDEERIMISEL)</t>
  </si>
  <si>
    <t>10620287</t>
  </si>
  <si>
    <t>VIVUS INVEST, OÜ</t>
  </si>
  <si>
    <t>10038357</t>
  </si>
  <si>
    <t>ENNAGO, OÜ</t>
  </si>
  <si>
    <t>11155444</t>
  </si>
  <si>
    <t>HONCO OÜ</t>
  </si>
  <si>
    <t>10995627</t>
  </si>
  <si>
    <t>REDIMEK, OÜ</t>
  </si>
  <si>
    <t>10898723</t>
  </si>
  <si>
    <t>PÄRNU VARAHALDUS, OÜ</t>
  </si>
  <si>
    <t>11132124</t>
  </si>
  <si>
    <t>HOUSEMAKER, OÜ (LIKVIDEERIMISEL)</t>
  </si>
  <si>
    <t>11277058</t>
  </si>
  <si>
    <t>VESTERVELD, OÜ</t>
  </si>
  <si>
    <t>10142505</t>
  </si>
  <si>
    <t>MERLINLAN EHITUS OÜ</t>
  </si>
  <si>
    <t>10871523</t>
  </si>
  <si>
    <t>EDIMEX TRADE, OÜ</t>
  </si>
  <si>
    <t>10623593</t>
  </si>
  <si>
    <t>BENEFIT KEILA RAVIKESKUS, OÜ</t>
  </si>
  <si>
    <t>10619700</t>
  </si>
  <si>
    <t>WIRELESS TRADE, OÜ</t>
  </si>
  <si>
    <t>10784735</t>
  </si>
  <si>
    <t>FOBEST VARA OÜ</t>
  </si>
  <si>
    <t>10853672</t>
  </si>
  <si>
    <t>ROSNEFT EESTI OÜ</t>
  </si>
  <si>
    <t>11131691</t>
  </si>
  <si>
    <t>AVN MONTAEL, OÜ</t>
  </si>
  <si>
    <t>11286270</t>
  </si>
  <si>
    <t>LÕUNA-EESTI METSATÖÖDE OÜ</t>
  </si>
  <si>
    <t>11299309</t>
  </si>
  <si>
    <t>UAB TMS BALTIJA EESTI FILIAAL</t>
  </si>
  <si>
    <t>11105682</t>
  </si>
  <si>
    <t>TNK EESTI OÜ</t>
  </si>
  <si>
    <t>10544190</t>
  </si>
  <si>
    <t>TEHNOPUIT, OÜ</t>
  </si>
  <si>
    <t>10305309</t>
  </si>
  <si>
    <t>CERA-FIL, OÜ</t>
  </si>
  <si>
    <t>11223849</t>
  </si>
  <si>
    <t>GLOBALWARE, OÜ</t>
  </si>
  <si>
    <t>11101810</t>
  </si>
  <si>
    <t>HOLMSTEN, OÜ</t>
  </si>
  <si>
    <t>10992095</t>
  </si>
  <si>
    <t>NEROBALT, OÜ</t>
  </si>
  <si>
    <t>11022370</t>
  </si>
  <si>
    <t>CLEANFOREST OÜ</t>
  </si>
  <si>
    <t>10258900</t>
  </si>
  <si>
    <t>ORFER, OÜ</t>
  </si>
  <si>
    <t>11195627</t>
  </si>
  <si>
    <t>VIKINGEST EHITUS OÜ</t>
  </si>
  <si>
    <t>11190423</t>
  </si>
  <si>
    <t>JULJAR EHITUS OÜ (LIKVIDEERIMISEL)</t>
  </si>
  <si>
    <t>11063216</t>
  </si>
  <si>
    <t>ENTERCORP, OÜ</t>
  </si>
  <si>
    <t>10967677</t>
  </si>
  <si>
    <t>ERKKI PUIT, OÜ</t>
  </si>
  <si>
    <t>11283900</t>
  </si>
  <si>
    <t>PRIMEREK GRUPP, OÜ (LIKVIDEERIMISEL)</t>
  </si>
  <si>
    <t>10072093</t>
  </si>
  <si>
    <t>QWER24 OÜ</t>
  </si>
  <si>
    <t>11248513</t>
  </si>
  <si>
    <t>ASTVELON, OÜ</t>
  </si>
  <si>
    <t>10049125</t>
  </si>
  <si>
    <t>ANTISEPTIK, AS</t>
  </si>
  <si>
    <t>10920138</t>
  </si>
  <si>
    <t>BALTIC VIP, OÜ</t>
  </si>
  <si>
    <t>10767145</t>
  </si>
  <si>
    <t>OOFIR OÜ</t>
  </si>
  <si>
    <t>10951021</t>
  </si>
  <si>
    <t>FASSO EHITUS VDWS, OÜ</t>
  </si>
  <si>
    <t>10844911</t>
  </si>
  <si>
    <t>VOKA TRANS, OÜ</t>
  </si>
  <si>
    <t>10909993</t>
  </si>
  <si>
    <t>OSAÜHING TRINTENO GRUPP</t>
  </si>
  <si>
    <t>10987467</t>
  </si>
  <si>
    <t>GISBORN OÜ</t>
  </si>
  <si>
    <t>11102933</t>
  </si>
  <si>
    <t>CHURCHILLS, OÜ (LIKVIDEERIMISEL)</t>
  </si>
  <si>
    <t>11170679</t>
  </si>
  <si>
    <t>HELISTO OÜ</t>
  </si>
  <si>
    <t>10846790</t>
  </si>
  <si>
    <t>SETLER TRANS, OÜ</t>
  </si>
  <si>
    <t>10255474</t>
  </si>
  <si>
    <t>MAJEST, AS</t>
  </si>
  <si>
    <t>10870156</t>
  </si>
  <si>
    <t>REMBALD, OÜ</t>
  </si>
  <si>
    <t>10932696</t>
  </si>
  <si>
    <t>BKVD EHITUS, OÜ</t>
  </si>
  <si>
    <t>11227072</t>
  </si>
  <si>
    <t>LINKUP, OÜ</t>
  </si>
  <si>
    <t>10966595</t>
  </si>
  <si>
    <t>STEINHARD BALTIC, OÜ</t>
  </si>
  <si>
    <t>10693493</t>
  </si>
  <si>
    <t>SINEWA GRUPP, OÜ</t>
  </si>
  <si>
    <t>10331206</t>
  </si>
  <si>
    <t>HARRIVAL, OÜ (LIKVIDEERIMISEL)</t>
  </si>
  <si>
    <t>11256949</t>
  </si>
  <si>
    <t>LIVELONG, OÜ (LIKVIDEERIMISEL)</t>
  </si>
  <si>
    <t>11101282</t>
  </si>
  <si>
    <t>HUSQ, OÜ</t>
  </si>
  <si>
    <t>11416749</t>
  </si>
  <si>
    <t>BESÖKET GROUP, OÜ</t>
  </si>
  <si>
    <t>10575173</t>
  </si>
  <si>
    <t>KOLMAS TEE PROJEKT OÜ</t>
  </si>
  <si>
    <t>11124018</t>
  </si>
  <si>
    <t>SERGO EHITUS, OÜ</t>
  </si>
  <si>
    <t>10572465</t>
  </si>
  <si>
    <t>TN EHITUSKONSULTATSIOONID, OÜ</t>
  </si>
  <si>
    <t>11088529</t>
  </si>
  <si>
    <t>NELIRES, OÜ</t>
  </si>
  <si>
    <t>10538445</t>
  </si>
  <si>
    <t>EDUKAUP, OÜ (LIKVIDEERIMISEL)</t>
  </si>
  <si>
    <t>11324527</t>
  </si>
  <si>
    <t>PESAPUNUJAD, OÜ</t>
  </si>
  <si>
    <t>10981482</t>
  </si>
  <si>
    <t>GOLDRIVER, OÜ</t>
  </si>
  <si>
    <t>10915479</t>
  </si>
  <si>
    <t>EMEFOR, OÜ</t>
  </si>
  <si>
    <t>11159904</t>
  </si>
  <si>
    <t>PRODIVA, OÜ</t>
  </si>
  <si>
    <t>11103163</t>
  </si>
  <si>
    <t>VERGERS ROGNONAIS, OÜ</t>
  </si>
  <si>
    <t>11290082</t>
  </si>
  <si>
    <t>ALEXAN GRUPP, OÜ</t>
  </si>
  <si>
    <t>11358294</t>
  </si>
  <si>
    <t>EXLIBRIS, OÜ</t>
  </si>
  <si>
    <t>11237277</t>
  </si>
  <si>
    <t>ARTOLOMP, OÜ</t>
  </si>
  <si>
    <t>10161951</t>
  </si>
  <si>
    <t>PRIBOI KAUPLUS PLUS, TÜH (LIKVIDEERIMISEL)</t>
  </si>
  <si>
    <t>10391289</t>
  </si>
  <si>
    <t>PARVIKUD OÜ</t>
  </si>
  <si>
    <t>10972371</t>
  </si>
  <si>
    <t>MARLIS TRANS, OÜ</t>
  </si>
  <si>
    <t>10999571</t>
  </si>
  <si>
    <t>CARMEL TRANS OÜ</t>
  </si>
  <si>
    <t>80122071</t>
  </si>
  <si>
    <t>XXI SAJANDI ORKESTER, MITTETULUNDUSÜHING</t>
  </si>
  <si>
    <t>10247769</t>
  </si>
  <si>
    <t>VERKUS RECORDS, OÜ</t>
  </si>
  <si>
    <t>11400004</t>
  </si>
  <si>
    <t>KLEMMERI EHITUSE OÜ</t>
  </si>
  <si>
    <t>11031104</t>
  </si>
  <si>
    <t>ETEESIA, OÜ</t>
  </si>
  <si>
    <t>11028361</t>
  </si>
  <si>
    <t>TERENSE, OÜ</t>
  </si>
  <si>
    <t>10954634</t>
  </si>
  <si>
    <t>KODUARENDUSE OÜ</t>
  </si>
  <si>
    <t>11391146</t>
  </si>
  <si>
    <t>PLANUNG, OÜ</t>
  </si>
  <si>
    <t>11241132</t>
  </si>
  <si>
    <t>EFOSTEN OÜ</t>
  </si>
  <si>
    <t>11244410</t>
  </si>
  <si>
    <t>PANAMERAX OVERSEAS, OÜ</t>
  </si>
  <si>
    <t>10179885</t>
  </si>
  <si>
    <t>MIKROPOL, OÜ</t>
  </si>
  <si>
    <t>10145142</t>
  </si>
  <si>
    <t>REOR-REKLAAM, OÜ</t>
  </si>
  <si>
    <t>11187987</t>
  </si>
  <si>
    <t>MANDRI ARENDUS OÜ</t>
  </si>
  <si>
    <t>10990274</t>
  </si>
  <si>
    <t>EUROMETAL, OÜ</t>
  </si>
  <si>
    <t>10628107</t>
  </si>
  <si>
    <t>G.S.G. OIL, AS (LIKVIDEERIMISEL)</t>
  </si>
  <si>
    <t>10746870</t>
  </si>
  <si>
    <t>SUN LOGISTICS, OÜ</t>
  </si>
  <si>
    <t>10303121</t>
  </si>
  <si>
    <t>PARKERI METS, OÜ</t>
  </si>
  <si>
    <t>10263338</t>
  </si>
  <si>
    <t>LEVKORIIN &amp; KA, OÜ</t>
  </si>
  <si>
    <t>11134525</t>
  </si>
  <si>
    <t>SVINGEL EHITUS, OÜ</t>
  </si>
  <si>
    <t>10941956</t>
  </si>
  <si>
    <t>EUREST EHITUS, OÜ</t>
  </si>
  <si>
    <t>11089919</t>
  </si>
  <si>
    <t>FORETY, OÜ</t>
  </si>
  <si>
    <t>11061720</t>
  </si>
  <si>
    <t>OKTIMUS OÜ</t>
  </si>
  <si>
    <t>10660068</t>
  </si>
  <si>
    <t>NETRUN, OÜ</t>
  </si>
  <si>
    <t>10644460</t>
  </si>
  <si>
    <t>MARM, OÜ</t>
  </si>
  <si>
    <t>12065364</t>
  </si>
  <si>
    <t>SUVEKUUMUS, UÜ</t>
  </si>
  <si>
    <t>10029022</t>
  </si>
  <si>
    <t>LONKET, OÜ</t>
  </si>
  <si>
    <t>11288895</t>
  </si>
  <si>
    <t>EBYGG OÜ</t>
  </si>
  <si>
    <t>10830398</t>
  </si>
  <si>
    <t>EDOLOR, OÜ</t>
  </si>
  <si>
    <t>10723805</t>
  </si>
  <si>
    <t>AKKO INVEST OÜ (LIKVIDEERIMISEL)</t>
  </si>
  <si>
    <t>10308851</t>
  </si>
  <si>
    <t>V-SOF, OÜ</t>
  </si>
  <si>
    <t>11237171</t>
  </si>
  <si>
    <t>SEVOTEK EHITUS OÜ</t>
  </si>
  <si>
    <t>10874154</t>
  </si>
  <si>
    <t>LANGENTHAL, OÜ</t>
  </si>
  <si>
    <t>10352800</t>
  </si>
  <si>
    <t>RRR-PUIT, AS (LIKVIDEERIMISEL)</t>
  </si>
  <si>
    <t>11030300</t>
  </si>
  <si>
    <t>TRANSSMIR MV, OÜ</t>
  </si>
  <si>
    <t>11121422</t>
  </si>
  <si>
    <t>NEITLA SK OÜ</t>
  </si>
  <si>
    <t>10715800</t>
  </si>
  <si>
    <t>AURELIAN DRAFT, OÜ</t>
  </si>
  <si>
    <t>11362806</t>
  </si>
  <si>
    <t>VAKI PUUTÖÖKODA, OÜ</t>
  </si>
  <si>
    <t>10993456</t>
  </si>
  <si>
    <t>KIIU METALL KONSTRUKTSIOONID, OÜ (LIKVIDEERIMISEL)</t>
  </si>
  <si>
    <t>10477217</t>
  </si>
  <si>
    <t>PURDE HALJASTUS, OÜ</t>
  </si>
  <si>
    <t>11190587</t>
  </si>
  <si>
    <t>IDAMETS, OÜ</t>
  </si>
  <si>
    <t>10879757</t>
  </si>
  <si>
    <t>OY EURO-ONE AB EESTI FILIAAL</t>
  </si>
  <si>
    <t>11142507</t>
  </si>
  <si>
    <t>VALGA METALL, OÜ</t>
  </si>
  <si>
    <t>11451148</t>
  </si>
  <si>
    <t>PIRNI INVESTEERINGUD OÜ (LIKVIDEERIMISEL)</t>
  </si>
  <si>
    <t>10958187</t>
  </si>
  <si>
    <t>HANSA EHITUSGRUPP, OÜ</t>
  </si>
  <si>
    <t>11451319</t>
  </si>
  <si>
    <t>MINDEX INVEST, OÜ</t>
  </si>
  <si>
    <t>10684198</t>
  </si>
  <si>
    <t>INTREFRENT, OÜ</t>
  </si>
  <si>
    <t>11226536</t>
  </si>
  <si>
    <t>FRAMELINK OÜ</t>
  </si>
  <si>
    <t>11110861</t>
  </si>
  <si>
    <t>SCANDIAGROUP, OÜ</t>
  </si>
  <si>
    <t>11122781</t>
  </si>
  <si>
    <t>MAGIL TLM OÜ</t>
  </si>
  <si>
    <t>11159324</t>
  </si>
  <si>
    <t>EUROCATENE, OÜ</t>
  </si>
  <si>
    <t>10965033</t>
  </si>
  <si>
    <t>SKUUP, OÜ</t>
  </si>
  <si>
    <t>10982760</t>
  </si>
  <si>
    <t>TARBEKLAAS, OÜ</t>
  </si>
  <si>
    <t>11061683</t>
  </si>
  <si>
    <t>RENDIPEALIK OÜ</t>
  </si>
  <si>
    <t>10381523</t>
  </si>
  <si>
    <t>MUTIKAS, OÜ (LIKVIDEERIMISEL)</t>
  </si>
  <si>
    <t>10659935</t>
  </si>
  <si>
    <t>HNIZDO KRCMAROY OÜ</t>
  </si>
  <si>
    <t>11315209</t>
  </si>
  <si>
    <t>REDNOR ESTMEDI OÜ (LIKVIDEERIMISEL)</t>
  </si>
  <si>
    <t>10521007</t>
  </si>
  <si>
    <t>TRANS-AKVA, OÜ</t>
  </si>
  <si>
    <t>11185586</t>
  </si>
  <si>
    <t>ANAMA PROJEKT OÜ</t>
  </si>
  <si>
    <t>11096241</t>
  </si>
  <si>
    <t>GOODPROJECT OÜ</t>
  </si>
  <si>
    <t>10660810</t>
  </si>
  <si>
    <t>VALERIA TEENINDUS, OÜ</t>
  </si>
  <si>
    <t>11042958</t>
  </si>
  <si>
    <t>TULIREBASE GILD, OÜ (LIKVIDEERIMISEL)</t>
  </si>
  <si>
    <t>11193893</t>
  </si>
  <si>
    <t>ADDILA GROUP, OÜ</t>
  </si>
  <si>
    <t>11188082</t>
  </si>
  <si>
    <t>ALEKSTAL, OÜ</t>
  </si>
  <si>
    <t>11272517</t>
  </si>
  <si>
    <t>ŽURAN EHITUS, OÜ</t>
  </si>
  <si>
    <t>10814169</t>
  </si>
  <si>
    <t>WILDTAG GRUPPE, OÜ</t>
  </si>
  <si>
    <t>10967269</t>
  </si>
  <si>
    <t>KOKTEIL JK, OÜ</t>
  </si>
  <si>
    <t>11183127</t>
  </si>
  <si>
    <t>SUURMERE OÜ (LIKVIDEERIMISEL)</t>
  </si>
  <si>
    <t>11338251</t>
  </si>
  <si>
    <t>HARESTONE OÜ</t>
  </si>
  <si>
    <t>10138774</t>
  </si>
  <si>
    <t>ESMARDI, OÜ</t>
  </si>
  <si>
    <t>11341069</t>
  </si>
  <si>
    <t>ALAN BETOON OÜ</t>
  </si>
  <si>
    <t>10012139</t>
  </si>
  <si>
    <t>AREABI, OÜ</t>
  </si>
  <si>
    <t>10102612</t>
  </si>
  <si>
    <t>KESKUSE OPERAATORID, AS</t>
  </si>
  <si>
    <t>11381488</t>
  </si>
  <si>
    <t>AVEKTA BALTIC OÜ</t>
  </si>
  <si>
    <t>11411120</t>
  </si>
  <si>
    <t>1 RUUM, OÜ</t>
  </si>
  <si>
    <t>10276051</t>
  </si>
  <si>
    <t>VEBER, OÜ</t>
  </si>
  <si>
    <t>12057666</t>
  </si>
  <si>
    <t>SÜGISVIHM, UÜ</t>
  </si>
  <si>
    <t>10333851</t>
  </si>
  <si>
    <t>REGMA EHITUS, OÜ (LIKVIDEERIMISEL)</t>
  </si>
  <si>
    <t>11295323</t>
  </si>
  <si>
    <t>MARKO EHITUSMEISTRID, OÜ</t>
  </si>
  <si>
    <t>11002723</t>
  </si>
  <si>
    <t>ROSSOLI, OÜ</t>
  </si>
  <si>
    <t>11333897</t>
  </si>
  <si>
    <t>FLAMEBOX, OÜ</t>
  </si>
  <si>
    <t>11090130</t>
  </si>
  <si>
    <t>STELL ENS, OÜ</t>
  </si>
  <si>
    <t>10928529</t>
  </si>
  <si>
    <t>TAMFILIAR, OÜ</t>
  </si>
  <si>
    <t>10787567</t>
  </si>
  <si>
    <t>TRUCK NET, OÜ</t>
  </si>
  <si>
    <t>10761772</t>
  </si>
  <si>
    <t>INSALKO TRADE, OÜ</t>
  </si>
  <si>
    <t>10216971</t>
  </si>
  <si>
    <t>ALTAIR, OÜ</t>
  </si>
  <si>
    <t>10254598</t>
  </si>
  <si>
    <t>TALEV KAUBANDUS, OÜ</t>
  </si>
  <si>
    <t>11020968</t>
  </si>
  <si>
    <t>ILAYDA BILGIZAYAR OÜ</t>
  </si>
  <si>
    <t>11264438</t>
  </si>
  <si>
    <t>ANP, OÜ</t>
  </si>
  <si>
    <t>11025233</t>
  </si>
  <si>
    <t>SONEREX OÜ</t>
  </si>
  <si>
    <t>11435304</t>
  </si>
  <si>
    <t>TK GRUPP OÜ</t>
  </si>
  <si>
    <t>10795609</t>
  </si>
  <si>
    <t>CERAMEX, OÜ</t>
  </si>
  <si>
    <t>11116579</t>
  </si>
  <si>
    <t>FINTRADE OÜ</t>
  </si>
  <si>
    <t>11275160</t>
  </si>
  <si>
    <t>DS FIT, OÜ</t>
  </si>
  <si>
    <t>11189957</t>
  </si>
  <si>
    <t>PARTNER GRUPP, OÜ</t>
  </si>
  <si>
    <t>11117142</t>
  </si>
  <si>
    <t>ANDINET GROUP OÜ</t>
  </si>
  <si>
    <t>10935217</t>
  </si>
  <si>
    <t>KAMERON KESKKOND, OÜ</t>
  </si>
  <si>
    <t>11060131</t>
  </si>
  <si>
    <t>MARLIKAI, OÜ</t>
  </si>
  <si>
    <t>10891552</t>
  </si>
  <si>
    <t>POTTERYMAIL, OÜ</t>
  </si>
  <si>
    <t>11440185</t>
  </si>
  <si>
    <t>BARRIKAAD, OÜ</t>
  </si>
  <si>
    <t>11001698</t>
  </si>
  <si>
    <t>KRASLON, OÜ</t>
  </si>
  <si>
    <t>10768653</t>
  </si>
  <si>
    <t>BC BERRY OÜ</t>
  </si>
  <si>
    <t>10703553</t>
  </si>
  <si>
    <t>IRISCORP, OÜ</t>
  </si>
  <si>
    <t>10886524</t>
  </si>
  <si>
    <t>ELAMUTE KOMMUNAALHOOLDUS, OÜ</t>
  </si>
  <si>
    <t>10680616</t>
  </si>
  <si>
    <t>CHRISTMAS ROSE, OÜ (LIKVIDEERIMISEL)</t>
  </si>
  <si>
    <t>11539127</t>
  </si>
  <si>
    <t>SÕRAVÄRK OÜ</t>
  </si>
  <si>
    <t>10915338</t>
  </si>
  <si>
    <t>PANTALETAS TRGZVONO, OÜ</t>
  </si>
  <si>
    <t>10877566</t>
  </si>
  <si>
    <t>MADEXE, OÜ</t>
  </si>
  <si>
    <t>10907764</t>
  </si>
  <si>
    <t>AARON PROJEKT OÜ</t>
  </si>
  <si>
    <t>10857138</t>
  </si>
  <si>
    <t>KEREKMAN, OÜ</t>
  </si>
  <si>
    <t>10015988</t>
  </si>
  <si>
    <t>EHITUSKORD OÜ</t>
  </si>
  <si>
    <t>10764750</t>
  </si>
  <si>
    <t>BIOBRIKETT, OÜ</t>
  </si>
  <si>
    <t>10712693</t>
  </si>
  <si>
    <t>SEVERIL, AS</t>
  </si>
  <si>
    <t>11298758</t>
  </si>
  <si>
    <t>ÕIGUSATELJEE OÜ</t>
  </si>
  <si>
    <t>10731147</t>
  </si>
  <si>
    <t>SORGENFREI, OÜ</t>
  </si>
  <si>
    <t>10476206</t>
  </si>
  <si>
    <t>MUMIX OÜ (LIKVIDEERIMISEL)</t>
  </si>
  <si>
    <t>10017958</t>
  </si>
  <si>
    <t>ROSSEKS, OÜ</t>
  </si>
  <si>
    <t>10848694</t>
  </si>
  <si>
    <t>TAGAVARA, OÜ</t>
  </si>
  <si>
    <t>10611012</t>
  </si>
  <si>
    <t>EDJEX KALAPÜÜK, OÜ</t>
  </si>
  <si>
    <t>11330456</t>
  </si>
  <si>
    <t>GRAZIA PROJEKT OÜ</t>
  </si>
  <si>
    <t>11344381</t>
  </si>
  <si>
    <t>VIPEREX EHITUS, OÜ</t>
  </si>
  <si>
    <t>10935157</t>
  </si>
  <si>
    <t>FLUIDEXPERT OÜ (LIKVIDEERIMISEL)</t>
  </si>
  <si>
    <t>11244745</t>
  </si>
  <si>
    <t>WESTLINK GROUP OÜ</t>
  </si>
  <si>
    <t>11245302</t>
  </si>
  <si>
    <t>CLIMBER TAXI &amp; TRANSFER SERVICE OÜ</t>
  </si>
  <si>
    <t>10337166</t>
  </si>
  <si>
    <t>NARVA SAUN, AS</t>
  </si>
  <si>
    <t>10878695</t>
  </si>
  <si>
    <t>VIRTALI GRUPP, OÜ</t>
  </si>
  <si>
    <t>11006738</t>
  </si>
  <si>
    <t>JESTEC, OÜ</t>
  </si>
  <si>
    <t>10522449</t>
  </si>
  <si>
    <t>GAIA, AS</t>
  </si>
  <si>
    <t>10188789</t>
  </si>
  <si>
    <t>TAP PROJEKT, OÜ</t>
  </si>
  <si>
    <t>10947568</t>
  </si>
  <si>
    <t>LISTMEN, OÜ</t>
  </si>
  <si>
    <t>11166241</t>
  </si>
  <si>
    <t>ALIMPER, OÜ</t>
  </si>
  <si>
    <t>10953250</t>
  </si>
  <si>
    <t>HARKU PROJEKTIJUHTIMINE, OÜ</t>
  </si>
  <si>
    <t>11233285</t>
  </si>
  <si>
    <t>KULDKÄE EHITUS, OÜ</t>
  </si>
  <si>
    <t>10961723</t>
  </si>
  <si>
    <t>MATELINK, OÜ</t>
  </si>
  <si>
    <t>10182605</t>
  </si>
  <si>
    <t>NARVA MAJA OÜ</t>
  </si>
  <si>
    <t>10687601</t>
  </si>
  <si>
    <t>ARKTIKAL GRUPP, OÜ</t>
  </si>
  <si>
    <t>11274002</t>
  </si>
  <si>
    <t>BRIVADA, OÜ</t>
  </si>
  <si>
    <t>11216468</t>
  </si>
  <si>
    <t>LIBEN, OÜ</t>
  </si>
  <si>
    <t>10287043</t>
  </si>
  <si>
    <t>SELECTER HOLDING OÜ</t>
  </si>
  <si>
    <t>10922278</t>
  </si>
  <si>
    <t>DAGO EHITUS OÜ (LIKVIDEERIMISEL)</t>
  </si>
  <si>
    <t>10853979</t>
  </si>
  <si>
    <t>A.L. VIIMISTLUS, OÜ</t>
  </si>
  <si>
    <t>10486133</t>
  </si>
  <si>
    <t>ANDOR UNIKUM, OÜ</t>
  </si>
  <si>
    <t>10925064</t>
  </si>
  <si>
    <t>OLTIMA SERVICE, OÜ</t>
  </si>
  <si>
    <t>10550049</t>
  </si>
  <si>
    <t>TERZIOGLU ERSOZ, OÜ (LIKVIDEERIMISEL)</t>
  </si>
  <si>
    <t>11167513</t>
  </si>
  <si>
    <t>LIVE REKLAAM OÜ</t>
  </si>
  <si>
    <t>10639298</t>
  </si>
  <si>
    <t>KALINKA KESKUS, OÜ</t>
  </si>
  <si>
    <t>11295671</t>
  </si>
  <si>
    <t>HELANTES OÜ</t>
  </si>
  <si>
    <t>11137831</t>
  </si>
  <si>
    <t>CAGLIARY, OÜ</t>
  </si>
  <si>
    <t>10261546</t>
  </si>
  <si>
    <t>BALTEREX OIL AS</t>
  </si>
  <si>
    <t>11335784</t>
  </si>
  <si>
    <t>DZINHOLIDAY, OÜ</t>
  </si>
  <si>
    <t>11486879</t>
  </si>
  <si>
    <t>VISTOSI OÜ</t>
  </si>
  <si>
    <t>11335086</t>
  </si>
  <si>
    <t>ANG DUONG, OÜ</t>
  </si>
  <si>
    <t>11032799</t>
  </si>
  <si>
    <t>PRO ARENDUS, OÜ</t>
  </si>
  <si>
    <t>11503448</t>
  </si>
  <si>
    <t>LTV CARS GROUP, OÜ</t>
  </si>
  <si>
    <t>11231866</t>
  </si>
  <si>
    <t>VIRKONTE OÜ</t>
  </si>
  <si>
    <t>11253974</t>
  </si>
  <si>
    <t>SALIWERKO OÜ</t>
  </si>
  <si>
    <t>10658835</t>
  </si>
  <si>
    <t>ALS, OÜ</t>
  </si>
  <si>
    <t>11216890</t>
  </si>
  <si>
    <t>AVAPUNKT OÜ</t>
  </si>
  <si>
    <t>11493833</t>
  </si>
  <si>
    <t>LÕBUS KANAARILIND OÜ</t>
  </si>
  <si>
    <t>10239305</t>
  </si>
  <si>
    <t>CIENTOPIES, OÜ</t>
  </si>
  <si>
    <t>11030412</t>
  </si>
  <si>
    <t>PÄRNU METSAMAJANDAMISE OÜ</t>
  </si>
  <si>
    <t>10186833</t>
  </si>
  <si>
    <t>AREAL AN, AS</t>
  </si>
  <si>
    <t>11474899</t>
  </si>
  <si>
    <t>R.T TOITLUSTUSE OÜ</t>
  </si>
  <si>
    <t>10962160</t>
  </si>
  <si>
    <t>MARAKAME OÜ</t>
  </si>
  <si>
    <t>11507825</t>
  </si>
  <si>
    <t>FAST WAY BUILDING, OÜ</t>
  </si>
  <si>
    <t>10798200</t>
  </si>
  <si>
    <t>GENDEL, OÜ</t>
  </si>
  <si>
    <t>11528307</t>
  </si>
  <si>
    <t>PLASTSTAR, OÜ</t>
  </si>
  <si>
    <t>11341945</t>
  </si>
  <si>
    <t>CITYPROFID OÜ</t>
  </si>
  <si>
    <t>11062487</t>
  </si>
  <si>
    <t>TARVECO OY EESTI FILIAAL</t>
  </si>
  <si>
    <t>10083843</t>
  </si>
  <si>
    <t>TÜRI ANTENNIPARANDUS OÜ</t>
  </si>
  <si>
    <t>11301756</t>
  </si>
  <si>
    <t>AMT RAKENNUS OÜ</t>
  </si>
  <si>
    <t>10331502</t>
  </si>
  <si>
    <t>TULI, OÜ</t>
  </si>
  <si>
    <t>10787679</t>
  </si>
  <si>
    <t>KILLUD TAGA, OÜ</t>
  </si>
  <si>
    <t>11170314</t>
  </si>
  <si>
    <t>VANA-UUS, OÜ</t>
  </si>
  <si>
    <t>10123028</t>
  </si>
  <si>
    <t>KUMMIGRUPP, OÜ (LIKVIDEERIMISEL)</t>
  </si>
  <si>
    <t>11407851</t>
  </si>
  <si>
    <t>VALKIN EHITUS OÜ</t>
  </si>
  <si>
    <t>10429543</t>
  </si>
  <si>
    <t>ALEGREN, OÜ</t>
  </si>
  <si>
    <t>10095183</t>
  </si>
  <si>
    <t>AFANDO, OÜ</t>
  </si>
  <si>
    <t>11358526</t>
  </si>
  <si>
    <t>HEATEE.EE OÜ</t>
  </si>
  <si>
    <t>10862843</t>
  </si>
  <si>
    <t>MONEEKE, OÜ</t>
  </si>
  <si>
    <t>11270101</t>
  </si>
  <si>
    <t>VITAMIN ZIZI OÜ</t>
  </si>
  <si>
    <t>10407458</t>
  </si>
  <si>
    <t>BALTCOM EESTI AS</t>
  </si>
  <si>
    <t>10862990</t>
  </si>
  <si>
    <t>TRANSBEST KAUBAVEOD OÜ</t>
  </si>
  <si>
    <t>11489145</t>
  </si>
  <si>
    <t>TB LOGISTIC OÜ</t>
  </si>
  <si>
    <t>11338245</t>
  </si>
  <si>
    <t>LIBLIK EHITUS OÜ</t>
  </si>
  <si>
    <t>11239187</t>
  </si>
  <si>
    <t>INTRAST OÜ</t>
  </si>
  <si>
    <t>11131113</t>
  </si>
  <si>
    <t>ZOLOTAJA KORONA, OÜ</t>
  </si>
  <si>
    <t>10947433</t>
  </si>
  <si>
    <t>ESTOLET, OÜ (LIKVIDEERIMISEL)</t>
  </si>
  <si>
    <t>10177610</t>
  </si>
  <si>
    <t>VITEK MONTAAŽ, UÜ</t>
  </si>
  <si>
    <t>10823620</t>
  </si>
  <si>
    <t>FATIFA OÜ</t>
  </si>
  <si>
    <t>11436735</t>
  </si>
  <si>
    <t>MALMIVALU, OÜ</t>
  </si>
  <si>
    <t>10685235</t>
  </si>
  <si>
    <t>ROCCAL TRADE, OÜ</t>
  </si>
  <si>
    <t>11494654</t>
  </si>
  <si>
    <t>UUEMETSA INVEST OÜ</t>
  </si>
  <si>
    <t>11072623</t>
  </si>
  <si>
    <t>FRAMSKI, OÜ</t>
  </si>
  <si>
    <t>11480960</t>
  </si>
  <si>
    <t>PALU PLAZMA OÜ</t>
  </si>
  <si>
    <t>10506901</t>
  </si>
  <si>
    <t>EESTI ILUTULESTIKUD, OÜ</t>
  </si>
  <si>
    <t>10452507</t>
  </si>
  <si>
    <t>EDENPLANT, OÜ</t>
  </si>
  <si>
    <t>10975441</t>
  </si>
  <si>
    <t>ALVARELLI INVEST OÜ</t>
  </si>
  <si>
    <t>11311068</t>
  </si>
  <si>
    <t>METSAMÜÜGITEENUS OÜ</t>
  </si>
  <si>
    <t>11269981</t>
  </si>
  <si>
    <t>RAUDSED LAHENDUSED OÜ (LIKVIDEERIMISEL)</t>
  </si>
  <si>
    <t>11307799</t>
  </si>
  <si>
    <t>KAMELIA ILUTUBA OÜ</t>
  </si>
  <si>
    <t>11396030</t>
  </si>
  <si>
    <t>BALTICMIR OÜ</t>
  </si>
  <si>
    <t>11218280</t>
  </si>
  <si>
    <t>BUILDINGS &amp; HOLDINGS PROJECT OÜ</t>
  </si>
  <si>
    <t>11012704</t>
  </si>
  <si>
    <t>ERIMÖÖBEL JA VALGUSTID, OÜ</t>
  </si>
  <si>
    <t>10399196</t>
  </si>
  <si>
    <t>AUTOKEM, OÜ</t>
  </si>
  <si>
    <t>10956834</t>
  </si>
  <si>
    <t>VELEVSTAR OÜ</t>
  </si>
  <si>
    <t>11039258</t>
  </si>
  <si>
    <t>NOYO BALTIC OÜ (LIKVIDEERIMISEL)</t>
  </si>
  <si>
    <t>11473115</t>
  </si>
  <si>
    <t>DEERHUNTER GUNS&amp;AMMO OÜ</t>
  </si>
  <si>
    <t>11894590</t>
  </si>
  <si>
    <t>ABOLINK OÜ</t>
  </si>
  <si>
    <t>11348580</t>
  </si>
  <si>
    <t>ROMIWELL EHITUS OÜ</t>
  </si>
  <si>
    <t>10946787</t>
  </si>
  <si>
    <t>ABOLINK GRUPP OÜ</t>
  </si>
  <si>
    <t>11183877</t>
  </si>
  <si>
    <t>VENNAD GRUPP OÜ</t>
  </si>
  <si>
    <t>10881349</t>
  </si>
  <si>
    <t>RESPOM OÜ</t>
  </si>
  <si>
    <t>10858965</t>
  </si>
  <si>
    <t>RHEINOL BALTIC OÜ</t>
  </si>
  <si>
    <t>10453955</t>
  </si>
  <si>
    <t>REBYX, OÜ</t>
  </si>
  <si>
    <t>10701258</t>
  </si>
  <si>
    <t>DECA INVESTEERINGUD, OÜ</t>
  </si>
  <si>
    <t>10213932</t>
  </si>
  <si>
    <t>KE-TEC OÜ</t>
  </si>
  <si>
    <t>11316172</t>
  </si>
  <si>
    <t>TOMER, OÜ</t>
  </si>
  <si>
    <t>11302974</t>
  </si>
  <si>
    <t>TERRANIC, OÜ (LIKVIDEERIMISEL)</t>
  </si>
  <si>
    <t>11221307</t>
  </si>
  <si>
    <t>TANN-RENT, OÜ</t>
  </si>
  <si>
    <t>11578156</t>
  </si>
  <si>
    <t>LUZERN VARAHALDUS OÜ</t>
  </si>
  <si>
    <t>10151421</t>
  </si>
  <si>
    <t>ROHERÄHN, OÜ</t>
  </si>
  <si>
    <t>11283142</t>
  </si>
  <si>
    <t>RELANI SERVIS, OÜ</t>
  </si>
  <si>
    <t>11243355</t>
  </si>
  <si>
    <t>IKO EUROPE OÜ</t>
  </si>
  <si>
    <t>11413069</t>
  </si>
  <si>
    <t>POLARHOUSE OÜ</t>
  </si>
  <si>
    <t>10880976</t>
  </si>
  <si>
    <t>TRADELAND GROUP, OÜ</t>
  </si>
  <si>
    <t>11557605</t>
  </si>
  <si>
    <t>ABINFLUENCE OÜ</t>
  </si>
  <si>
    <t>10991948</t>
  </si>
  <si>
    <t>NEUTRAAL TT OÜ</t>
  </si>
  <si>
    <t>11573153</t>
  </si>
  <si>
    <t>TRANSWEB OÜ</t>
  </si>
  <si>
    <t>10450359</t>
  </si>
  <si>
    <t>DOMANI, OÜ</t>
  </si>
  <si>
    <t>11105446</t>
  </si>
  <si>
    <t>ÜHINENUD MÕTTED OÜ</t>
  </si>
  <si>
    <t>11544915</t>
  </si>
  <si>
    <t>EUROTANDEM OÜ</t>
  </si>
  <si>
    <t>10739284</t>
  </si>
  <si>
    <t>KASEKE GRUPP, OÜ</t>
  </si>
  <si>
    <t>10800693</t>
  </si>
  <si>
    <t>TMJ INVEST, OÜ</t>
  </si>
  <si>
    <t>11194071</t>
  </si>
  <si>
    <t>PALLADIUM TURVATEENUSED, OÜ</t>
  </si>
  <si>
    <t>11412786</t>
  </si>
  <si>
    <t>WESTPORT SHIP, OÜ</t>
  </si>
  <si>
    <t>11538240</t>
  </si>
  <si>
    <t>KT &amp; PK OÜ</t>
  </si>
  <si>
    <t>10815393</t>
  </si>
  <si>
    <t>JAK-EHITUS, OÜ</t>
  </si>
  <si>
    <t>11311424</t>
  </si>
  <si>
    <t>ALONE GRUPP OÜ</t>
  </si>
  <si>
    <t>11137498</t>
  </si>
  <si>
    <t>SVEKA VEOD OÜ</t>
  </si>
  <si>
    <t>10401728</t>
  </si>
  <si>
    <t>NARVA ADAGAN, OÜ</t>
  </si>
  <si>
    <t>10788578</t>
  </si>
  <si>
    <t>KVIKKER, OÜ</t>
  </si>
  <si>
    <t>11071842</t>
  </si>
  <si>
    <t>GELOXOIL GRUPP OÜ</t>
  </si>
  <si>
    <t>11272500</t>
  </si>
  <si>
    <t>BRUNO AUTO, OÜ (LIKVIDEERIMISEL)</t>
  </si>
  <si>
    <t>10717437</t>
  </si>
  <si>
    <t>DULEVO, OÜ</t>
  </si>
  <si>
    <t>11393617</t>
  </si>
  <si>
    <t>TRIOCORP TRUCKS OÜ</t>
  </si>
  <si>
    <t>11470789</t>
  </si>
  <si>
    <t>TK KAUBANDUSE JA TEENINDUSE OÜ (LIKVIDEERIMISEL)</t>
  </si>
  <si>
    <t>11170254</t>
  </si>
  <si>
    <t>NOBELIX, OÜ</t>
  </si>
  <si>
    <t>11006299</t>
  </si>
  <si>
    <t>OMEGA PRO, OÜ</t>
  </si>
  <si>
    <t>10991753</t>
  </si>
  <si>
    <t>NEROLINK, OÜ</t>
  </si>
  <si>
    <t>11139675</t>
  </si>
  <si>
    <t>MERANNE OÜ</t>
  </si>
  <si>
    <t>10090518</t>
  </si>
  <si>
    <t>TENGEL, OÜ</t>
  </si>
  <si>
    <t>11176202</t>
  </si>
  <si>
    <t>HAM AND CHEESE OÜ (LIKVIDEERIMISEL)</t>
  </si>
  <si>
    <t>10466202</t>
  </si>
  <si>
    <t>KAVOR MOTORSPORT, OÜ</t>
  </si>
  <si>
    <t>11902208</t>
  </si>
  <si>
    <t>LUUMEN, OÜ</t>
  </si>
  <si>
    <t>10856357</t>
  </si>
  <si>
    <t>ILMATECH, OÜ</t>
  </si>
  <si>
    <t>10956716</t>
  </si>
  <si>
    <t>A3 INTERACTIVE OÜ</t>
  </si>
  <si>
    <t>11264009</t>
  </si>
  <si>
    <t>ARKEST VENNAD, OÜ</t>
  </si>
  <si>
    <t>10802634</t>
  </si>
  <si>
    <t>JES-TRANS, OÜ</t>
  </si>
  <si>
    <t>11525800</t>
  </si>
  <si>
    <t>AAREN EHITUS OÜ</t>
  </si>
  <si>
    <t>11285788</t>
  </si>
  <si>
    <t>MOSRAM INVEST OÜ (LIKVIDEERIMISEL)</t>
  </si>
  <si>
    <t>11246847</t>
  </si>
  <si>
    <t>RAMONSEN, OÜ</t>
  </si>
  <si>
    <t>10977925</t>
  </si>
  <si>
    <t>ALCUTERM BALTIC OÜ</t>
  </si>
  <si>
    <t>11401682</t>
  </si>
  <si>
    <t>FINLENRA, OÜ</t>
  </si>
  <si>
    <t>11437421</t>
  </si>
  <si>
    <t>ERT GRUPP OÜ (LIKVIDEERIMISEL)</t>
  </si>
  <si>
    <t>11475491</t>
  </si>
  <si>
    <t>SPLENDOR OÜ</t>
  </si>
  <si>
    <t>10555319</t>
  </si>
  <si>
    <t>OUT WORLD OÜ</t>
  </si>
  <si>
    <t>10494635</t>
  </si>
  <si>
    <t>VELLDORIS, OÜ</t>
  </si>
  <si>
    <t>11561351</t>
  </si>
  <si>
    <t>VELLDORIS INVEST, OÜ</t>
  </si>
  <si>
    <t>10430569</t>
  </si>
  <si>
    <t>ELLERINO, OÜ</t>
  </si>
  <si>
    <t>10349123</t>
  </si>
  <si>
    <t>CASA PROJEKT, OÜ</t>
  </si>
  <si>
    <t>11045684</t>
  </si>
  <si>
    <t>AMEELIUM, OÜ</t>
  </si>
  <si>
    <t>10274974</t>
  </si>
  <si>
    <t>BEST VOI, OÜ</t>
  </si>
  <si>
    <t>10867094</t>
  </si>
  <si>
    <t>PILOT REKLAAM, OÜ</t>
  </si>
  <si>
    <t>11243289</t>
  </si>
  <si>
    <t>HOLVANDI MV, OÜ</t>
  </si>
  <si>
    <t>11292508</t>
  </si>
  <si>
    <t>ARECOSNOW, OÜ</t>
  </si>
  <si>
    <t>11017216</t>
  </si>
  <si>
    <t>LIBERTY TEAM, OÜ</t>
  </si>
  <si>
    <t>11146630</t>
  </si>
  <si>
    <t>SUVALINE, OÜ</t>
  </si>
  <si>
    <t>10929949</t>
  </si>
  <si>
    <t>RIKSON MV, OÜ</t>
  </si>
  <si>
    <t>10743914</t>
  </si>
  <si>
    <t>EST-TRADE GROUP, OÜ (LIKVIDEERIMISEL)</t>
  </si>
  <si>
    <t>10252197</t>
  </si>
  <si>
    <t>THULEMANN, OÜ</t>
  </si>
  <si>
    <t>10531904</t>
  </si>
  <si>
    <t>NEPTUN TRADING, OÜ</t>
  </si>
  <si>
    <t>11490935</t>
  </si>
  <si>
    <t>SIRAMIIN, OÜ</t>
  </si>
  <si>
    <t>10945658</t>
  </si>
  <si>
    <t>ELEVADO, OÜ</t>
  </si>
  <si>
    <t>11309143</t>
  </si>
  <si>
    <t>PAIDKOM OÜ</t>
  </si>
  <si>
    <t>11131411</t>
  </si>
  <si>
    <t>ANLARK, OÜ</t>
  </si>
  <si>
    <t>10694222</t>
  </si>
  <si>
    <t>FURMANIT, OÜ</t>
  </si>
  <si>
    <t>10495238</t>
  </si>
  <si>
    <t>VIREST, OÜ</t>
  </si>
  <si>
    <t>11540567</t>
  </si>
  <si>
    <t>EMAJÕE SALONG OÜ</t>
  </si>
  <si>
    <t>11398916</t>
  </si>
  <si>
    <t>HAAPSALU ÄRIMAJA OÜ</t>
  </si>
  <si>
    <t>10504871</t>
  </si>
  <si>
    <t>SUPATRAN OÜ</t>
  </si>
  <si>
    <t>10915551</t>
  </si>
  <si>
    <t>VÕRU VARA OÜ</t>
  </si>
  <si>
    <t>10993284</t>
  </si>
  <si>
    <t>ARWEN SYSTEMS, OÜ</t>
  </si>
  <si>
    <t>10763686</t>
  </si>
  <si>
    <t>SWED CONSTRUCTIONAL OÜ</t>
  </si>
  <si>
    <t>10658309</t>
  </si>
  <si>
    <t>TORI MASINAÜHISTU</t>
  </si>
  <si>
    <t>11312576</t>
  </si>
  <si>
    <t>OSKUSLIK, OÜ</t>
  </si>
  <si>
    <t>10925704</t>
  </si>
  <si>
    <t>LAMAR FISH TÖÖSTUS, OÜ</t>
  </si>
  <si>
    <t>10155790</t>
  </si>
  <si>
    <t>S.V. HARKES ELEKTER, OÜ</t>
  </si>
  <si>
    <t>11064090</t>
  </si>
  <si>
    <t>TO TRUST OÜ</t>
  </si>
  <si>
    <t>11445260</t>
  </si>
  <si>
    <t>MULTIBUILD, OÜ</t>
  </si>
  <si>
    <t>10161336</t>
  </si>
  <si>
    <t>ELTA SERVIS, OÜ</t>
  </si>
  <si>
    <t>11391481</t>
  </si>
  <si>
    <t>OLTOVA, OÜ</t>
  </si>
  <si>
    <t>11258233</t>
  </si>
  <si>
    <t>KONTUURGRUPP, OÜ</t>
  </si>
  <si>
    <t>10637767</t>
  </si>
  <si>
    <t>ALBIO PROJEKT, OÜ</t>
  </si>
  <si>
    <t>10850828</t>
  </si>
  <si>
    <t>JOKKU OÜ</t>
  </si>
  <si>
    <t>10942696</t>
  </si>
  <si>
    <t>HUMMEKS OÜ</t>
  </si>
  <si>
    <t>11176848</t>
  </si>
  <si>
    <t>LUPPER OÜ</t>
  </si>
  <si>
    <t>10699872</t>
  </si>
  <si>
    <t>FASTMAN, OÜ</t>
  </si>
  <si>
    <t>10929470</t>
  </si>
  <si>
    <t>TIPO TRANS, OÜ</t>
  </si>
  <si>
    <t>11070759</t>
  </si>
  <si>
    <t>CITYKINNISVARA EKSPERT OÜ</t>
  </si>
  <si>
    <t>11291012</t>
  </si>
  <si>
    <t>ESMEKOR, OÜ</t>
  </si>
  <si>
    <t>11022861</t>
  </si>
  <si>
    <t>LAVA-KONE OÜ</t>
  </si>
  <si>
    <t>11310689</t>
  </si>
  <si>
    <t>VIRGINIA PLUSS, OÜ</t>
  </si>
  <si>
    <t>11126052</t>
  </si>
  <si>
    <t>LAUNDRY PRO-SERVICE OÜ</t>
  </si>
  <si>
    <t>10072710</t>
  </si>
  <si>
    <t>MEIVERI, OÜ</t>
  </si>
  <si>
    <t>11329507</t>
  </si>
  <si>
    <t>MEDIMAP, OÜ</t>
  </si>
  <si>
    <t>10899993</t>
  </si>
  <si>
    <t>BALTICUM INVEST ESTONIA OÜ</t>
  </si>
  <si>
    <t>10902778</t>
  </si>
  <si>
    <t>AIRAM BALTIC, OÜ</t>
  </si>
  <si>
    <t>11284561</t>
  </si>
  <si>
    <t>FAIA MÖÖBEL, OÜ</t>
  </si>
  <si>
    <t>11369889</t>
  </si>
  <si>
    <t>OTSETEE, OÜ</t>
  </si>
  <si>
    <t>10847335</t>
  </si>
  <si>
    <t>PARLANTE, OÜ</t>
  </si>
  <si>
    <t>10534116</t>
  </si>
  <si>
    <t>TRAKSTI OÜ</t>
  </si>
  <si>
    <t>11462241</t>
  </si>
  <si>
    <t>ANDORA METS, OÜ</t>
  </si>
  <si>
    <t>10999128</t>
  </si>
  <si>
    <t>VOKSTEL EHITUS, OÜ</t>
  </si>
  <si>
    <t>10458190</t>
  </si>
  <si>
    <t>RAVIS, OÜ</t>
  </si>
  <si>
    <t>10708734</t>
  </si>
  <si>
    <t>WEST KINNISVARA OÜ</t>
  </si>
  <si>
    <t>10379704</t>
  </si>
  <si>
    <t>ROLLTRANS, OÜ</t>
  </si>
  <si>
    <t>10266058</t>
  </si>
  <si>
    <t>VNL PRESS HALDUS, OÜ</t>
  </si>
  <si>
    <t>11117225</t>
  </si>
  <si>
    <t>CARGOMAN OÜ</t>
  </si>
  <si>
    <t>10955065</t>
  </si>
  <si>
    <t>MEX+T, OÜ</t>
  </si>
  <si>
    <t>11235611</t>
  </si>
  <si>
    <t>CHRISTINA KINNISVARA OÜ</t>
  </si>
  <si>
    <t>11064210</t>
  </si>
  <si>
    <t>BELINE INVEST OÜ</t>
  </si>
  <si>
    <t>11280221</t>
  </si>
  <si>
    <t>AVANTILO, OÜ</t>
  </si>
  <si>
    <t>11361439</t>
  </si>
  <si>
    <t>MAXEFFECT, OÜ</t>
  </si>
  <si>
    <t>10236821</t>
  </si>
  <si>
    <t>ILU VÕLU, OÜ</t>
  </si>
  <si>
    <t>10824021</t>
  </si>
  <si>
    <t>HKP CAPITAL OÜ</t>
  </si>
  <si>
    <t>11172037</t>
  </si>
  <si>
    <t>VOLTAGE OÜ (LIKVIDEERIMISEL)</t>
  </si>
  <si>
    <t>11169558</t>
  </si>
  <si>
    <t>MEESTETÖÖD OÜ</t>
  </si>
  <si>
    <t>10663262</t>
  </si>
  <si>
    <t>SCILICENT OÜ</t>
  </si>
  <si>
    <t>11391423</t>
  </si>
  <si>
    <t>PETERBURI ÄRIKVARTAL OÜ</t>
  </si>
  <si>
    <t>11328034</t>
  </si>
  <si>
    <t>BALANTEST OÜ</t>
  </si>
  <si>
    <t>11427859</t>
  </si>
  <si>
    <t>MARATI MAJA OÜ (LIKVIDEERIMISEL)</t>
  </si>
  <si>
    <t>11536910</t>
  </si>
  <si>
    <t>HARRIOT INVEST OÜ (LIKVIDEERIMISEL)</t>
  </si>
  <si>
    <t>10980761</t>
  </si>
  <si>
    <t>EURORESPECT, OÜ</t>
  </si>
  <si>
    <t>11011202</t>
  </si>
  <si>
    <t>ALANSTOUN, OÜ</t>
  </si>
  <si>
    <t>10402805</t>
  </si>
  <si>
    <t>NORMSTROI OÜ</t>
  </si>
  <si>
    <t>11469021</t>
  </si>
  <si>
    <t>EQUIPTUS, OÜ</t>
  </si>
  <si>
    <t>11505565</t>
  </si>
  <si>
    <t>H2O TRADING, OÜ</t>
  </si>
  <si>
    <t>11067705</t>
  </si>
  <si>
    <t>CLUB CATERING OÜ</t>
  </si>
  <si>
    <t>11110988</t>
  </si>
  <si>
    <t>NOVALER HOLDING OÜ</t>
  </si>
  <si>
    <t>10939907</t>
  </si>
  <si>
    <t>SEITSE TUULEKASTI OÜ</t>
  </si>
  <si>
    <t>10970188</t>
  </si>
  <si>
    <t>VITO ELEKTER, OÜ (LIKVIDEERIMISEL)</t>
  </si>
  <si>
    <t>10030506</t>
  </si>
  <si>
    <t>GUSTO, AS</t>
  </si>
  <si>
    <t>11313570</t>
  </si>
  <si>
    <t>CITY HOTEL OÜ</t>
  </si>
  <si>
    <t>12182590</t>
  </si>
  <si>
    <t>PAALUUMUUTTUYA GORFFORAEFF OÜ</t>
  </si>
  <si>
    <t>11483616</t>
  </si>
  <si>
    <t>ESTONIAN SUMMERSURF OÜ</t>
  </si>
  <si>
    <t>10356034</t>
  </si>
  <si>
    <t>M.D.M., OÜ</t>
  </si>
  <si>
    <t>11396857</t>
  </si>
  <si>
    <t>CORNFLOWER OÜ</t>
  </si>
  <si>
    <t>11528394</t>
  </si>
  <si>
    <t>GREEN PARTNERS OÜ</t>
  </si>
  <si>
    <t>11681262</t>
  </si>
  <si>
    <t>TRIPS JA TRAPS OÜ</t>
  </si>
  <si>
    <t>10820402</t>
  </si>
  <si>
    <t>SADA UST, OÜ</t>
  </si>
  <si>
    <t>11321121</t>
  </si>
  <si>
    <t>STU EHITUS JA TRANSPORT OÜ</t>
  </si>
  <si>
    <t>11550850</t>
  </si>
  <si>
    <t>TUOK KHAN OÜ</t>
  </si>
  <si>
    <t>11577797</t>
  </si>
  <si>
    <t>TXT EVERYTHING OÜ (LIKVIDEERIMISEL)</t>
  </si>
  <si>
    <t>11456140</t>
  </si>
  <si>
    <t>ALLERTEKS GRUPP OÜ</t>
  </si>
  <si>
    <t>11399330</t>
  </si>
  <si>
    <t>MALTON SERVICES OÜ (LIKVIDEERIMISEL)</t>
  </si>
  <si>
    <t>10852786</t>
  </si>
  <si>
    <t>MAFO AUTO, OÜ</t>
  </si>
  <si>
    <t>10745907</t>
  </si>
  <si>
    <t>ERKVERK KVH OÜ</t>
  </si>
  <si>
    <t>11529063</t>
  </si>
  <si>
    <t>TIPA TAPA KAUBANDUS OÜ</t>
  </si>
  <si>
    <t>11100207</t>
  </si>
  <si>
    <t>INFOPROJEKT OÜ</t>
  </si>
  <si>
    <t>10702312</t>
  </si>
  <si>
    <t>PÕHJAMAA, OÜ</t>
  </si>
  <si>
    <t>10893677</t>
  </si>
  <si>
    <t>EESTI PAEKIVI, OÜ</t>
  </si>
  <si>
    <t>10873344</t>
  </si>
  <si>
    <t>JOHANNA KINNISVARA, OÜ</t>
  </si>
  <si>
    <t>11112469</t>
  </si>
  <si>
    <t>MERICO INVEST, OÜ</t>
  </si>
  <si>
    <t>10317212</t>
  </si>
  <si>
    <t>OSME KAUBANDUS, OÜ</t>
  </si>
  <si>
    <t>10760203</t>
  </si>
  <si>
    <t>BALCHART EESTI OÜ (LIKVIDEERIMISEL)</t>
  </si>
  <si>
    <t>10762946</t>
  </si>
  <si>
    <t>MERATEC SERVICE, OÜ</t>
  </si>
  <si>
    <t>11468143</t>
  </si>
  <si>
    <t>PROMOOTOR, OÜ</t>
  </si>
  <si>
    <t>10231153</t>
  </si>
  <si>
    <t>REARÜÜTEL, OÜ</t>
  </si>
  <si>
    <t>11034864</t>
  </si>
  <si>
    <t>EXFORM OÜ</t>
  </si>
  <si>
    <t>10045021</t>
  </si>
  <si>
    <t>ALPAKO HOOV, OÜ</t>
  </si>
  <si>
    <t>11006980</t>
  </si>
  <si>
    <t>LÕUNA-EESTI METSAKINNISTUTE OÜ</t>
  </si>
  <si>
    <t>11285796</t>
  </si>
  <si>
    <t>RAUDKOTKAS OÜ</t>
  </si>
  <si>
    <t>11119951</t>
  </si>
  <si>
    <t>TÖÖMEES, OÜ</t>
  </si>
  <si>
    <t>10024875</t>
  </si>
  <si>
    <t>ALMAZA SERVICE OÜ</t>
  </si>
  <si>
    <t>10835125</t>
  </si>
  <si>
    <t>FALANGE, OÜ</t>
  </si>
  <si>
    <t>11648224</t>
  </si>
  <si>
    <t>UMEKSTEN, OÜ</t>
  </si>
  <si>
    <t>11189727</t>
  </si>
  <si>
    <t>VESTTAUN, UÜ</t>
  </si>
  <si>
    <t>10076620</t>
  </si>
  <si>
    <t>LANONI, OÜ</t>
  </si>
  <si>
    <t>11410787</t>
  </si>
  <si>
    <t>VEGETECH OÜ</t>
  </si>
  <si>
    <t>10368818</t>
  </si>
  <si>
    <t>SANTOVERDO, OÜ</t>
  </si>
  <si>
    <t>11201836</t>
  </si>
  <si>
    <t>SANTEBRO, OÜ</t>
  </si>
  <si>
    <t>10942654</t>
  </si>
  <si>
    <t>NEOPLANER OÜ</t>
  </si>
  <si>
    <t>11607685</t>
  </si>
  <si>
    <t>ABC EUROEKSPORT, OÜ</t>
  </si>
  <si>
    <t>10288019</t>
  </si>
  <si>
    <t>PIRET TÄNAV, OÜ</t>
  </si>
  <si>
    <t>11228284</t>
  </si>
  <si>
    <t>GREIF TRANS OÜ</t>
  </si>
  <si>
    <t>10982949</t>
  </si>
  <si>
    <t>LUTENA, OÜ</t>
  </si>
  <si>
    <t>10052340</t>
  </si>
  <si>
    <t>SOUTH ESTONIAN REAL ESTATE RECOVERY, OÜ</t>
  </si>
  <si>
    <t>11194473</t>
  </si>
  <si>
    <t>A &amp; C EESTI OÜ</t>
  </si>
  <si>
    <t>11533320</t>
  </si>
  <si>
    <t>SOONIKU VARA OÜ</t>
  </si>
  <si>
    <t>10873961</t>
  </si>
  <si>
    <t>LASERTIGU, OÜ</t>
  </si>
  <si>
    <t>11414696</t>
  </si>
  <si>
    <t>KEEVITUS GRUPP AS</t>
  </si>
  <si>
    <t>11520122</t>
  </si>
  <si>
    <t>GOLDMARINE OÜ</t>
  </si>
  <si>
    <t>11468211</t>
  </si>
  <si>
    <t>A FLOORS, OÜ (LIKVIDEERIMISEL)</t>
  </si>
  <si>
    <t>10875248</t>
  </si>
  <si>
    <t>ÄRIEKSPRESS, OÜ</t>
  </si>
  <si>
    <t>11044495</t>
  </si>
  <si>
    <t>ABSTRAKT OÜ</t>
  </si>
  <si>
    <t>10617871</t>
  </si>
  <si>
    <t>OSVAL EESTI OÜ</t>
  </si>
  <si>
    <t>11281114</t>
  </si>
  <si>
    <t>FILMPOST OÜ</t>
  </si>
  <si>
    <t>10579419</t>
  </si>
  <si>
    <t>WENDELIN OÜ</t>
  </si>
  <si>
    <t>11147717</t>
  </si>
  <si>
    <t>ARTEBALT OÜ</t>
  </si>
  <si>
    <t>10175309</t>
  </si>
  <si>
    <t>TATULA SODAI OÜ</t>
  </si>
  <si>
    <t>10720439</t>
  </si>
  <si>
    <t>MARKEE KINNISVARA OÜ</t>
  </si>
  <si>
    <t>10946422</t>
  </si>
  <si>
    <t>EBILO, OÜ</t>
  </si>
  <si>
    <t>10244370</t>
  </si>
  <si>
    <t>AUTOKOOL AKTSENT, OÜ</t>
  </si>
  <si>
    <t>11544016</t>
  </si>
  <si>
    <t>WEBMASTER, OÜ</t>
  </si>
  <si>
    <t>11180867</t>
  </si>
  <si>
    <t>SCALACITY OÜ</t>
  </si>
  <si>
    <t>10616771</t>
  </si>
  <si>
    <t>MULTIKAPITAL, OÜ</t>
  </si>
  <si>
    <t>10844472</t>
  </si>
  <si>
    <t>GERANO INVEST OÜ</t>
  </si>
  <si>
    <t>11103921</t>
  </si>
  <si>
    <t>SOOMEST TRADING, OÜ</t>
  </si>
  <si>
    <t>11626263</t>
  </si>
  <si>
    <t>RKO PLATVORM OÜ</t>
  </si>
  <si>
    <t>11358673</t>
  </si>
  <si>
    <t>BARIS GRUPP OÜ</t>
  </si>
  <si>
    <t>11627096</t>
  </si>
  <si>
    <t>PHD TEKSTIIL OÜ</t>
  </si>
  <si>
    <t>11525289</t>
  </si>
  <si>
    <t>MES-EHITUS OÜ</t>
  </si>
  <si>
    <t>10992340</t>
  </si>
  <si>
    <t>MEIGUO OÜ</t>
  </si>
  <si>
    <t>11218541</t>
  </si>
  <si>
    <t>AMADEUSTRUMM, OÜ</t>
  </si>
  <si>
    <t>10384450</t>
  </si>
  <si>
    <t>ALMERINGI KAUBANDUSE OÜ</t>
  </si>
  <si>
    <t>11007608</t>
  </si>
  <si>
    <t>CRISST, OÜ</t>
  </si>
  <si>
    <t>10703889</t>
  </si>
  <si>
    <t>KALAKALA OÜ</t>
  </si>
  <si>
    <t>10847111</t>
  </si>
  <si>
    <t>KENTSAURUS GRUPP OÜ</t>
  </si>
  <si>
    <t>11161315</t>
  </si>
  <si>
    <t>RAVILLAGRUPP, OÜ</t>
  </si>
  <si>
    <t>11044519</t>
  </si>
  <si>
    <t>FULDON, OÜ</t>
  </si>
  <si>
    <t>11405384</t>
  </si>
  <si>
    <t>KREZAMID, OÜ</t>
  </si>
  <si>
    <t>12426431</t>
  </si>
  <si>
    <t>FKIG KOTKAD UÜ</t>
  </si>
  <si>
    <t>11629770</t>
  </si>
  <si>
    <t>SOFTWARE QUALITY ASSURANCE PARTNERS ESTONIA OÜ</t>
  </si>
  <si>
    <t>10311866</t>
  </si>
  <si>
    <t>DORTHDEPO PLUS OÜ</t>
  </si>
  <si>
    <t>10134196</t>
  </si>
  <si>
    <t>AKTSIASELTS CHAMMAPLUS ESTONIA</t>
  </si>
  <si>
    <t>10458243</t>
  </si>
  <si>
    <t>ERIDAN GRUPP, OÜ</t>
  </si>
  <si>
    <t>11553587</t>
  </si>
  <si>
    <t>KARM TUUL, OÜ</t>
  </si>
  <si>
    <t>11599193</t>
  </si>
  <si>
    <t>ROMANTIKA OÜ (LIKVIDEERIMISEL)</t>
  </si>
  <si>
    <t>11484478</t>
  </si>
  <si>
    <t>KEYSTAR PROJECT OÜ</t>
  </si>
  <si>
    <t>11341661</t>
  </si>
  <si>
    <t>GETTING UP OÜ</t>
  </si>
  <si>
    <t>10139897</t>
  </si>
  <si>
    <t>KALBAC VELKOTRZNICE OÜ</t>
  </si>
  <si>
    <t>11433216</t>
  </si>
  <si>
    <t>VIERTE OÜ</t>
  </si>
  <si>
    <t>11377481</t>
  </si>
  <si>
    <t>TAKIS INVEST, OÜ</t>
  </si>
  <si>
    <t>11122321</t>
  </si>
  <si>
    <t>O.I.R. SPED OÜ</t>
  </si>
  <si>
    <t>10713161</t>
  </si>
  <si>
    <t>AAB KEEMIAVABRIK, OÜ</t>
  </si>
  <si>
    <t>11672406</t>
  </si>
  <si>
    <t>CARPROF OÜ</t>
  </si>
  <si>
    <t>10788207</t>
  </si>
  <si>
    <t>DIAMARTI, OÜ</t>
  </si>
  <si>
    <t>11436611</t>
  </si>
  <si>
    <t>EST FASSAAD OÜ</t>
  </si>
  <si>
    <t>80265391</t>
  </si>
  <si>
    <t>REISIJATE VEO KONTROLL, MITTETULUNDUSÜHING</t>
  </si>
  <si>
    <t>60054672</t>
  </si>
  <si>
    <t>ACCENTA LTD</t>
  </si>
  <si>
    <t>10123732</t>
  </si>
  <si>
    <t>NIRTELAST, OÜ</t>
  </si>
  <si>
    <t>10178555</t>
  </si>
  <si>
    <t>TŠEHHAUTO, OÜ</t>
  </si>
  <si>
    <t>11454690</t>
  </si>
  <si>
    <t>UKSEPAKK OÜ (LIKVIDEERIMISEL)</t>
  </si>
  <si>
    <t>11385463</t>
  </si>
  <si>
    <t>ALEPH PROJECTS, OÜ</t>
  </si>
  <si>
    <t>11592222</t>
  </si>
  <si>
    <t>RES ESTONIA OÜ</t>
  </si>
  <si>
    <t>11365615</t>
  </si>
  <si>
    <t>HOOLDUSKORISTUSE OÜ</t>
  </si>
  <si>
    <t>10997632</t>
  </si>
  <si>
    <t>WESTPARTNER, OÜ</t>
  </si>
  <si>
    <t>11546848</t>
  </si>
  <si>
    <t>ADPORT MEEDIA OÜ</t>
  </si>
  <si>
    <t>11003912</t>
  </si>
  <si>
    <t>LEVORRA, OÜ</t>
  </si>
  <si>
    <t>11369286</t>
  </si>
  <si>
    <t>HERAT, OÜ</t>
  </si>
  <si>
    <t>11175719</t>
  </si>
  <si>
    <t>TSA GRUPP, OÜ</t>
  </si>
  <si>
    <t>11202623</t>
  </si>
  <si>
    <t>POLARSCAN OÜ</t>
  </si>
  <si>
    <t>11033468</t>
  </si>
  <si>
    <t>KEYSTAR OÜ</t>
  </si>
  <si>
    <t>10844822</t>
  </si>
  <si>
    <t>ABIL, OÜ</t>
  </si>
  <si>
    <t>11559839</t>
  </si>
  <si>
    <t>NORDSPARK OÜ</t>
  </si>
  <si>
    <t>11243740</t>
  </si>
  <si>
    <t>ELITRADA OÜ</t>
  </si>
  <si>
    <t>11561003</t>
  </si>
  <si>
    <t>CAPITALTWO, OÜ</t>
  </si>
  <si>
    <t>11131128</t>
  </si>
  <si>
    <t>ADREMATIS, OÜ</t>
  </si>
  <si>
    <t>11224139</t>
  </si>
  <si>
    <t>VÄINOS OÜ</t>
  </si>
  <si>
    <t>11428155</t>
  </si>
  <si>
    <t>KOOLITUSKESKUS KESKKONNADISAIN OÜ</t>
  </si>
  <si>
    <t>11240049</t>
  </si>
  <si>
    <t>OMENTA PROJEKT, OÜ</t>
  </si>
  <si>
    <t>11275800</t>
  </si>
  <si>
    <t>HONORIUS, OÜ</t>
  </si>
  <si>
    <t>10378283</t>
  </si>
  <si>
    <t>BALWAY, OÜ</t>
  </si>
  <si>
    <t>11651019</t>
  </si>
  <si>
    <t>KOSMEETIK-STUUDIO LADY X, OÜ</t>
  </si>
  <si>
    <t>11435882</t>
  </si>
  <si>
    <t>SILSTONE, OÜ</t>
  </si>
  <si>
    <t>10354673</t>
  </si>
  <si>
    <t>MATTILA TANK, OÜ</t>
  </si>
  <si>
    <t>10975518</t>
  </si>
  <si>
    <t>ART IMPRES OÜ</t>
  </si>
  <si>
    <t>10522716</t>
  </si>
  <si>
    <t>ADEXUS, OÜ</t>
  </si>
  <si>
    <t>10085167</t>
  </si>
  <si>
    <t>KULLAPUU, OÜ</t>
  </si>
  <si>
    <t>11020135</t>
  </si>
  <si>
    <t>VARUOSAPROFF OÜ</t>
  </si>
  <si>
    <t>10146696</t>
  </si>
  <si>
    <t>CELESTINA, OÜ</t>
  </si>
  <si>
    <t>11264759</t>
  </si>
  <si>
    <t>GISKARD, OÜ</t>
  </si>
  <si>
    <t>11089397</t>
  </si>
  <si>
    <t>AKVAKOM, OÜ</t>
  </si>
  <si>
    <t>10488818</t>
  </si>
  <si>
    <t>L-PARTNER, OÜ</t>
  </si>
  <si>
    <t>10185064</t>
  </si>
  <si>
    <t>WÖÖRTMANN, OÜ</t>
  </si>
  <si>
    <t>11293011</t>
  </si>
  <si>
    <t>TARIMATIIM, OÜ</t>
  </si>
  <si>
    <t>10349324</t>
  </si>
  <si>
    <t>RIKKEN TRADE, OÜ</t>
  </si>
  <si>
    <t>10295976</t>
  </si>
  <si>
    <t>RIPILT, OÜ</t>
  </si>
  <si>
    <t>11274114</t>
  </si>
  <si>
    <t>MEHINE, OÜ</t>
  </si>
  <si>
    <t>10945256</t>
  </si>
  <si>
    <t>STOCKEST, OÜ (LIKVIDEERIMISEL)</t>
  </si>
  <si>
    <t>11206207</t>
  </si>
  <si>
    <t>PROFSALE, OÜ (LIKVIDEERIMISEL)</t>
  </si>
  <si>
    <t>11198407</t>
  </si>
  <si>
    <t>CHER HOLDING OÜ</t>
  </si>
  <si>
    <t>11240552</t>
  </si>
  <si>
    <t>LAUTEREST INVEST OÜ</t>
  </si>
  <si>
    <t>11494270</t>
  </si>
  <si>
    <t>HS EHITUS OÜ</t>
  </si>
  <si>
    <t>11537447</t>
  </si>
  <si>
    <t>N.D PALKMAJA, OÜ</t>
  </si>
  <si>
    <t>11366626</t>
  </si>
  <si>
    <t>RAITAV, OÜ</t>
  </si>
  <si>
    <t>10325631</t>
  </si>
  <si>
    <t>EWERLAN VARA, OÜ</t>
  </si>
  <si>
    <t>10939043</t>
  </si>
  <si>
    <t>VÄSINUD MEES, OÜ (LIKVIDEERIMISEL)</t>
  </si>
  <si>
    <t>80289641</t>
  </si>
  <si>
    <t>VANA NARVA MINIATUURIS, MITTETULUNDUSÜHING</t>
  </si>
  <si>
    <t>11526685</t>
  </si>
  <si>
    <t>ILUKSTES EHITUS OÜ</t>
  </si>
  <si>
    <t>11212188</t>
  </si>
  <si>
    <t>ROFTER GRUPP OÜ</t>
  </si>
  <si>
    <t>10521303</t>
  </si>
  <si>
    <t>NIK-HAUS, OÜ</t>
  </si>
  <si>
    <t>11251107</t>
  </si>
  <si>
    <t>KALEVA VEOD, OÜ</t>
  </si>
  <si>
    <t>10326049</t>
  </si>
  <si>
    <t>MERLE MOEÄRI OÜ</t>
  </si>
  <si>
    <t>11376607</t>
  </si>
  <si>
    <t>ENVIRO TRANS OÜ</t>
  </si>
  <si>
    <t>10205720</t>
  </si>
  <si>
    <t>EKSVER OÜ (LIKVIDEERIMISEL)</t>
  </si>
  <si>
    <t>10894056</t>
  </si>
  <si>
    <t>NAVAS BALTIC, OÜ</t>
  </si>
  <si>
    <t>11417335</t>
  </si>
  <si>
    <t>NARVA MAANTEE 10/7 OÜ</t>
  </si>
  <si>
    <t>10641668</t>
  </si>
  <si>
    <t>TENEPROF, OÜ (LIKVIDEERIMISEL)</t>
  </si>
  <si>
    <t>11213331</t>
  </si>
  <si>
    <t>KIVIKANGUR OÜ</t>
  </si>
  <si>
    <t>10675319</t>
  </si>
  <si>
    <t>BARANOFF, OÜ</t>
  </si>
  <si>
    <t>10202408</t>
  </si>
  <si>
    <t>PRALEXUS, OÜ (LIKVIDEERIMISEL)</t>
  </si>
  <si>
    <t>10457249</t>
  </si>
  <si>
    <t>OSAÜHING PR TRANSTEK (LIKVIDEERIMISEL)</t>
  </si>
  <si>
    <t>10524879</t>
  </si>
  <si>
    <t>RIGOSEL TRANSPORT, OÜ (LIKVIDEERIMISEL)</t>
  </si>
  <si>
    <t>10230267</t>
  </si>
  <si>
    <t>ÄÄRE TRANSPORT, OÜ (LIKVIDEERIMISEL)</t>
  </si>
  <si>
    <t>10514668</t>
  </si>
  <si>
    <t>SWEDTRADE, OÜ (LIKVIDEERIMISEL)</t>
  </si>
  <si>
    <t>10113053</t>
  </si>
  <si>
    <t>SPALLES, AS (LIKVIDEERIMISEL)</t>
  </si>
  <si>
    <t>10852299</t>
  </si>
  <si>
    <t>SEACAT OÜ</t>
  </si>
  <si>
    <t>10001408</t>
  </si>
  <si>
    <t>TAIMU AUTO AS</t>
  </si>
  <si>
    <t>10693398</t>
  </si>
  <si>
    <t>PORTAAL MADE IN, OÜ</t>
  </si>
  <si>
    <t>11264475</t>
  </si>
  <si>
    <t>ASK BALTIC OÜ</t>
  </si>
  <si>
    <t>10849736</t>
  </si>
  <si>
    <t>ANDALUZ, OÜ</t>
  </si>
  <si>
    <t>10296071</t>
  </si>
  <si>
    <t>LEXIUS OÜ</t>
  </si>
  <si>
    <t>10283275</t>
  </si>
  <si>
    <t>FELIXMARTE, OÜ</t>
  </si>
  <si>
    <t>11260081</t>
  </si>
  <si>
    <t>MKMK INVEST OÜ</t>
  </si>
  <si>
    <t>11076638</t>
  </si>
  <si>
    <t>STRAMME EHITUS, OÜ</t>
  </si>
  <si>
    <t>11146304</t>
  </si>
  <si>
    <t>INFINITI TRANSIT OÜ</t>
  </si>
  <si>
    <t>11409181</t>
  </si>
  <si>
    <t>OVERFUL, OÜ</t>
  </si>
  <si>
    <t>11390599</t>
  </si>
  <si>
    <t>EGMAX KODU OÜ</t>
  </si>
  <si>
    <t>10797910</t>
  </si>
  <si>
    <t>UPPER, OÜ</t>
  </si>
  <si>
    <t>10071515</t>
  </si>
  <si>
    <t>WICMAR PUIT, OÜ</t>
  </si>
  <si>
    <t>10847588</t>
  </si>
  <si>
    <t>PARTERE INVEST, OÜ (LIKVIDEERIMISEL)</t>
  </si>
  <si>
    <t>11502070</t>
  </si>
  <si>
    <t>MELODY CONSULT OÜ</t>
  </si>
  <si>
    <t>11422046</t>
  </si>
  <si>
    <t>VVA OÜ</t>
  </si>
  <si>
    <t>10991569</t>
  </si>
  <si>
    <t>MONOKRIS HULGI, OÜ</t>
  </si>
  <si>
    <t>10465390</t>
  </si>
  <si>
    <t>TR AUTOGRUPP OÜ</t>
  </si>
  <si>
    <t>10587874</t>
  </si>
  <si>
    <t>HIGH MARKETING, OÜ</t>
  </si>
  <si>
    <t>11259801</t>
  </si>
  <si>
    <t>ROXPLUS, OÜ</t>
  </si>
  <si>
    <t>11179060</t>
  </si>
  <si>
    <t>SILVERTIGER, OÜ</t>
  </si>
  <si>
    <t>10780453</t>
  </si>
  <si>
    <t>POLARPARTNER, OÜ</t>
  </si>
  <si>
    <t>11335206</t>
  </si>
  <si>
    <t>EPUTEO, OÜ</t>
  </si>
  <si>
    <t>10221512</t>
  </si>
  <si>
    <t>V.A. GROUP OÜ</t>
  </si>
  <si>
    <t>11203746</t>
  </si>
  <si>
    <t>MAJANDAJA, OÜ</t>
  </si>
  <si>
    <t>11089262</t>
  </si>
  <si>
    <t>MAGIK GIFT, OÜ</t>
  </si>
  <si>
    <t>11608118</t>
  </si>
  <si>
    <t>VMV SERVICE, OÜ</t>
  </si>
  <si>
    <t>11280818</t>
  </si>
  <si>
    <t>ANU VIROVERE &amp; PARTNERID OÜ</t>
  </si>
  <si>
    <t>10743898</t>
  </si>
  <si>
    <t>AT FINANTSGRUPP, OÜ</t>
  </si>
  <si>
    <t>10956107</t>
  </si>
  <si>
    <t>KRAANATEHAS OÜ</t>
  </si>
  <si>
    <t>11294513</t>
  </si>
  <si>
    <t>KASEKILP, OÜ</t>
  </si>
  <si>
    <t>11131892</t>
  </si>
  <si>
    <t>LIVING TIME, OÜ</t>
  </si>
  <si>
    <t>10688307</t>
  </si>
  <si>
    <t>ODISTE, OÜ</t>
  </si>
  <si>
    <t>11405929</t>
  </si>
  <si>
    <t>BIK, OÜ</t>
  </si>
  <si>
    <t>10668816</t>
  </si>
  <si>
    <t>ANTOMET, OÜ</t>
  </si>
  <si>
    <t>11197448</t>
  </si>
  <si>
    <t>TOMELIN, OÜ</t>
  </si>
  <si>
    <t>11446526</t>
  </si>
  <si>
    <t>FREESITEX, OÜ</t>
  </si>
  <si>
    <t>11261011</t>
  </si>
  <si>
    <t>WESTBUILD OÜ (LIKVIDEERIMISEL)</t>
  </si>
  <si>
    <t>10097710</t>
  </si>
  <si>
    <t>KSAMAS, OÜ</t>
  </si>
  <si>
    <t>10960043</t>
  </si>
  <si>
    <t>KALJUKIVI GRUPP, OÜ</t>
  </si>
  <si>
    <t>10713876</t>
  </si>
  <si>
    <t>COSMIC MESSENGER OÜ</t>
  </si>
  <si>
    <t>11322706</t>
  </si>
  <si>
    <t>MESIPESU, OÜ</t>
  </si>
  <si>
    <t>10355098</t>
  </si>
  <si>
    <t>ALDENIS, OÜ (LIKVIDEERIMISEL)</t>
  </si>
  <si>
    <t>10082157</t>
  </si>
  <si>
    <t>FERTER, OÜ</t>
  </si>
  <si>
    <t>10787515</t>
  </si>
  <si>
    <t>PAJUTOOL, OÜ</t>
  </si>
  <si>
    <t>10738698</t>
  </si>
  <si>
    <t>PIHO &amp; KO, OÜ</t>
  </si>
  <si>
    <t>11216358</t>
  </si>
  <si>
    <t>JAANIKSE AIAND, OÜ</t>
  </si>
  <si>
    <t>10991090</t>
  </si>
  <si>
    <t>MULTIGROUP, OÜ</t>
  </si>
  <si>
    <t>10592941</t>
  </si>
  <si>
    <t>VLAMARS OÜ</t>
  </si>
  <si>
    <t>11351918</t>
  </si>
  <si>
    <t>INDECO VIIMISTLUS OÜ</t>
  </si>
  <si>
    <t>11135878</t>
  </si>
  <si>
    <t>ADELHAUS, OÜ</t>
  </si>
  <si>
    <t>11743328</t>
  </si>
  <si>
    <t>BUILD FAME OÜ</t>
  </si>
  <si>
    <t>10724897</t>
  </si>
  <si>
    <t>ELVETEK, OÜ</t>
  </si>
  <si>
    <t>11546050</t>
  </si>
  <si>
    <t>CASALEX OÜ</t>
  </si>
  <si>
    <t>10936464</t>
  </si>
  <si>
    <t>NOLTONEST PROJEKT, OÜ</t>
  </si>
  <si>
    <t>80196922</t>
  </si>
  <si>
    <t>RAHVUSVAHELISE MEREÕIGUSE EESTI ASSOTSIATSIOON</t>
  </si>
  <si>
    <t>10213300</t>
  </si>
  <si>
    <t>SR PUIT JA TRANSPORT, OÜ</t>
  </si>
  <si>
    <t>11247991</t>
  </si>
  <si>
    <t>KLIIMAPROFF, OÜ</t>
  </si>
  <si>
    <t>11223418</t>
  </si>
  <si>
    <t>EUROMICRO, OÜ</t>
  </si>
  <si>
    <t>10276708</t>
  </si>
  <si>
    <t>RONDO PUIT, OÜ</t>
  </si>
  <si>
    <t>10819296</t>
  </si>
  <si>
    <t>NFS, OÜ</t>
  </si>
  <si>
    <t>10211531</t>
  </si>
  <si>
    <t>DEMIT OÜ</t>
  </si>
  <si>
    <t>11612700</t>
  </si>
  <si>
    <t>ÕISU HOLDING OÜ</t>
  </si>
  <si>
    <t>11328270</t>
  </si>
  <si>
    <t>SENKAKU, OÜ</t>
  </si>
  <si>
    <t>11197224</t>
  </si>
  <si>
    <t>CRONESTOR OÜ</t>
  </si>
  <si>
    <t>80266864</t>
  </si>
  <si>
    <t>MUSTVEE ARENDUSKESKUS, MITTETULUNDUSÜHING</t>
  </si>
  <si>
    <t>10577083</t>
  </si>
  <si>
    <t>STANDEREX, OÜ</t>
  </si>
  <si>
    <t>11074846</t>
  </si>
  <si>
    <t>VISAND OÜ</t>
  </si>
  <si>
    <t>10661375</t>
  </si>
  <si>
    <t>MARANDELA, OÜ</t>
  </si>
  <si>
    <t>10895104</t>
  </si>
  <si>
    <t>REGORY, OÜ</t>
  </si>
  <si>
    <t>11521021</t>
  </si>
  <si>
    <t>MARVARA, OÜ (LIKVIDEERIMISEL)</t>
  </si>
  <si>
    <t>11260810</t>
  </si>
  <si>
    <t>ADREANA, OÜ</t>
  </si>
  <si>
    <t>11465280</t>
  </si>
  <si>
    <t>MRL PUHASTUS OÜ</t>
  </si>
  <si>
    <t>11510000</t>
  </si>
  <si>
    <t>ELTEMKO EHITUS OÜ</t>
  </si>
  <si>
    <t>10947663</t>
  </si>
  <si>
    <t>EXPORTER, OÜ</t>
  </si>
  <si>
    <t>11304170</t>
  </si>
  <si>
    <t>BORKA PRODUCTIONS OÜ</t>
  </si>
  <si>
    <t>10666007</t>
  </si>
  <si>
    <t>TOOTMISBAAS OÜ</t>
  </si>
  <si>
    <t>11104346</t>
  </si>
  <si>
    <t>TTKK INVEST GROUP ESTONIA OÜ</t>
  </si>
  <si>
    <t>11380690</t>
  </si>
  <si>
    <t>FORSEC-GROUP OÜ</t>
  </si>
  <si>
    <t>11691355</t>
  </si>
  <si>
    <t>NORTH NOOL OÜ</t>
  </si>
  <si>
    <t>11262766</t>
  </si>
  <si>
    <t>FOREST CLUB OÜ</t>
  </si>
  <si>
    <t>10797502</t>
  </si>
  <si>
    <t>EURODVIN, OÜ</t>
  </si>
  <si>
    <t>11718166</t>
  </si>
  <si>
    <t>TOP PESULAD, OÜ</t>
  </si>
  <si>
    <t>11044420</t>
  </si>
  <si>
    <t>TARGAD INSENERID OÜ</t>
  </si>
  <si>
    <t>11306021</t>
  </si>
  <si>
    <t>FINANTSKONVERENTSID OÜ</t>
  </si>
  <si>
    <t>11327230</t>
  </si>
  <si>
    <t>RAIMAR FINANCE OÜ</t>
  </si>
  <si>
    <t>10868745</t>
  </si>
  <si>
    <t>TEXTILE DESIGN GROUP OÜ (LIKVIDEERIMISEL)</t>
  </si>
  <si>
    <t>10047913</t>
  </si>
  <si>
    <t>RIMONESTA, OÜ (LIKVIDEERIMISEL)</t>
  </si>
  <si>
    <t>11270429</t>
  </si>
  <si>
    <t>VIVANOR INVEST OÜ</t>
  </si>
  <si>
    <t>80296262</t>
  </si>
  <si>
    <t>TEGUSAD RATSUTAJAD, MITTETULUNDUSÜHING</t>
  </si>
  <si>
    <t>11412094</t>
  </si>
  <si>
    <t>BALTIC ROAMING OÜ</t>
  </si>
  <si>
    <t>11075917</t>
  </si>
  <si>
    <t>SPETSIALITEET OÜ</t>
  </si>
  <si>
    <t>11098947</t>
  </si>
  <si>
    <t>HALJASSAARE OÜ</t>
  </si>
  <si>
    <t>11860243</t>
  </si>
  <si>
    <t>NORTHERN EUROPEAN OUTDOOR MEDIA OÜ</t>
  </si>
  <si>
    <t>11511637</t>
  </si>
  <si>
    <t>MR KONET OÜ</t>
  </si>
  <si>
    <t>11319437</t>
  </si>
  <si>
    <t>OMG TRANS OÜ</t>
  </si>
  <si>
    <t>10917604</t>
  </si>
  <si>
    <t>MADALOR OÜ (LIKVIDEERIMISEL)</t>
  </si>
  <si>
    <t>10533542</t>
  </si>
  <si>
    <t>SANDERBY, OÜ</t>
  </si>
  <si>
    <t>10443299</t>
  </si>
  <si>
    <t>KIHNU KINNISVARA, AS</t>
  </si>
  <si>
    <t>11429746</t>
  </si>
  <si>
    <t>TREK TEHNIKA OÜ</t>
  </si>
  <si>
    <t>11064055</t>
  </si>
  <si>
    <t>FRANCEST TRADE OÜ</t>
  </si>
  <si>
    <t>11056156</t>
  </si>
  <si>
    <t>REGULA, OÜ</t>
  </si>
  <si>
    <t>11131610</t>
  </si>
  <si>
    <t>MONSUL GRUPP OÜ</t>
  </si>
  <si>
    <t>10508188</t>
  </si>
  <si>
    <t>JAMES-A.K., OÜ</t>
  </si>
  <si>
    <t>10889233</t>
  </si>
  <si>
    <t>FLEXIMERK, OÜ</t>
  </si>
  <si>
    <t>11409933</t>
  </si>
  <si>
    <t>KÜLMA K.Õ.M.P. OÜ</t>
  </si>
  <si>
    <t>11177256</t>
  </si>
  <si>
    <t>KINETAL, OÜ</t>
  </si>
  <si>
    <t>11239997</t>
  </si>
  <si>
    <t>ELEKTRISEADMETE REMONT, OÜ</t>
  </si>
  <si>
    <t>10531773</t>
  </si>
  <si>
    <t>PAIDE REOVEEPUHASTI, OÜ</t>
  </si>
  <si>
    <t>11592268</t>
  </si>
  <si>
    <t>TRIOMIX, OÜ (LIKVIDEERIMISEL)</t>
  </si>
  <si>
    <t>10806715</t>
  </si>
  <si>
    <t>ELKOS, OÜ</t>
  </si>
  <si>
    <t>80184190</t>
  </si>
  <si>
    <t>TUVI GARAAŽID, MTÜ</t>
  </si>
  <si>
    <t>80011325</t>
  </si>
  <si>
    <t>LUHA 23 GARAAŽID, HOONEÜHISTU</t>
  </si>
  <si>
    <t>11141850</t>
  </si>
  <si>
    <t>DIGISTART INVEST, OÜ (LIKVIDEERIMISEL)</t>
  </si>
  <si>
    <t>11222028</t>
  </si>
  <si>
    <t>TABASALU LH, OÜ</t>
  </si>
  <si>
    <t>10336346</t>
  </si>
  <si>
    <t>LI-FI, OÜ (LIKVIDEERIMISEL)</t>
  </si>
  <si>
    <t>80130879</t>
  </si>
  <si>
    <t>ASULA 14A, GARAAŽIÜHISTU</t>
  </si>
  <si>
    <t>10896902</t>
  </si>
  <si>
    <t>OVIAR PUIT, OÜ</t>
  </si>
  <si>
    <t>11478454</t>
  </si>
  <si>
    <t>LUHA KESKUS OÜ</t>
  </si>
  <si>
    <t>10275790</t>
  </si>
  <si>
    <t>ESPI, AS</t>
  </si>
  <si>
    <t>10560912</t>
  </si>
  <si>
    <t>IMELDA GROUP, OÜ</t>
  </si>
  <si>
    <t>10870431</t>
  </si>
  <si>
    <t>CONTRAGEN, OÜ</t>
  </si>
  <si>
    <t>11576648</t>
  </si>
  <si>
    <t>OÜ SEPULITURA</t>
  </si>
  <si>
    <t>11900907</t>
  </si>
  <si>
    <t>HANSA INVESTEERINGUD OÜ</t>
  </si>
  <si>
    <t>11664789</t>
  </si>
  <si>
    <t>MARINETEAM OÜ (LIKVIDEERIMISEL)</t>
  </si>
  <si>
    <t>11688011</t>
  </si>
  <si>
    <t>ROLLY VEOD, OÜ</t>
  </si>
  <si>
    <t>11477975</t>
  </si>
  <si>
    <t>JESTON GRUPP OÜ (LIKVIDEERIMISEL)</t>
  </si>
  <si>
    <t>10292742</t>
  </si>
  <si>
    <t>PUU JA BETOON, OÜ (LIKVIDEERIMISEL)</t>
  </si>
  <si>
    <t>11282125</t>
  </si>
  <si>
    <t>BALTI JUVEELIKAUBANDUSE OÜ</t>
  </si>
  <si>
    <t>11068018</t>
  </si>
  <si>
    <t>TRALONE, OÜ</t>
  </si>
  <si>
    <t>11501679</t>
  </si>
  <si>
    <t>DEMIURGOS, OÜ</t>
  </si>
  <si>
    <t>11421006</t>
  </si>
  <si>
    <t>ILU CONSULTING OÜ</t>
  </si>
  <si>
    <t>11328985</t>
  </si>
  <si>
    <t>CURRICULUM, OÜ</t>
  </si>
  <si>
    <t>10064662</t>
  </si>
  <si>
    <t>TRITICUM, OÜ</t>
  </si>
  <si>
    <t>10068542</t>
  </si>
  <si>
    <t>NOSI, OÜ</t>
  </si>
  <si>
    <t>11264736</t>
  </si>
  <si>
    <t>LANDKRAFT, OÜ</t>
  </si>
  <si>
    <t>10265780</t>
  </si>
  <si>
    <t>MICOMICONA, OÜ</t>
  </si>
  <si>
    <t>10910743</t>
  </si>
  <si>
    <t>ALMERO CAPITAL, OÜ</t>
  </si>
  <si>
    <t>11459575</t>
  </si>
  <si>
    <t>BAILAMORENA INVESTMENTS OÜ (LIKVIDEERIMISEL)</t>
  </si>
  <si>
    <t>10366653</t>
  </si>
  <si>
    <t>AILEEN, OÜ</t>
  </si>
  <si>
    <t>11340325</t>
  </si>
  <si>
    <t>SILVERADO INVEST, OÜ</t>
  </si>
  <si>
    <t>11094814</t>
  </si>
  <si>
    <t>TRA INVEST, OÜ (LIKVIDEERIMISEL)</t>
  </si>
  <si>
    <t>11424163</t>
  </si>
  <si>
    <t>ESTOPRO EHITUS, OÜ</t>
  </si>
  <si>
    <t>11061170</t>
  </si>
  <si>
    <t>ARECO EESTI OÜ</t>
  </si>
  <si>
    <t>11772415</t>
  </si>
  <si>
    <t>WESTNETT OÜ</t>
  </si>
  <si>
    <t>11178161</t>
  </si>
  <si>
    <t>ALMERTEC OÜ</t>
  </si>
  <si>
    <t>11392279</t>
  </si>
  <si>
    <t>MARHOVER OÜ</t>
  </si>
  <si>
    <t>11054335</t>
  </si>
  <si>
    <t>MESTRE EHITUS, OÜ</t>
  </si>
  <si>
    <t>11460360</t>
  </si>
  <si>
    <t>RIGRAND, OÜ</t>
  </si>
  <si>
    <t>10916674</t>
  </si>
  <si>
    <t>FOTREND, OÜ</t>
  </si>
  <si>
    <t>11325805</t>
  </si>
  <si>
    <t>KLIIMAMAAILM GRUPP, OÜ (LIKVIDEERIMISEL)</t>
  </si>
  <si>
    <t>11577814</t>
  </si>
  <si>
    <t>VALKASON OÜ</t>
  </si>
  <si>
    <t>11426311</t>
  </si>
  <si>
    <t>STEMARI GRUPP OÜ</t>
  </si>
  <si>
    <t>10854542</t>
  </si>
  <si>
    <t>ULTRASTAR, OÜ</t>
  </si>
  <si>
    <t>10766051</t>
  </si>
  <si>
    <t>LATVIA MEZIS, OÜ</t>
  </si>
  <si>
    <t>11016211</t>
  </si>
  <si>
    <t>LOGISTIKAEKSPERT OÜ</t>
  </si>
  <si>
    <t>11534242</t>
  </si>
  <si>
    <t>DIFFERENT WAY OÜ</t>
  </si>
  <si>
    <t>11654986</t>
  </si>
  <si>
    <t>METSAVAHENDUSTEENUS OÜ</t>
  </si>
  <si>
    <t>10819215</t>
  </si>
  <si>
    <t>MARAN MÖÖBEL, OÜ</t>
  </si>
  <si>
    <t>11094286</t>
  </si>
  <si>
    <t>VENNROK GROUP OÜ</t>
  </si>
  <si>
    <t>11731563</t>
  </si>
  <si>
    <t>BOUBLE CAFFEE OÜ</t>
  </si>
  <si>
    <t>11266617</t>
  </si>
  <si>
    <t>PERSONALIKONVERENTSID OÜ</t>
  </si>
  <si>
    <t>10901558</t>
  </si>
  <si>
    <t>PALK PROJEKT OÜ</t>
  </si>
  <si>
    <t>80060619</t>
  </si>
  <si>
    <t>HIIUMAA TEHNIKA- JA SPORDIKLUBI</t>
  </si>
  <si>
    <t>10285067</t>
  </si>
  <si>
    <t>KARUVABARN, OÜ</t>
  </si>
  <si>
    <t>11617666</t>
  </si>
  <si>
    <t>ARTIFICA, OÜ</t>
  </si>
  <si>
    <t>11547859</t>
  </si>
  <si>
    <t>GREENPLAN OÜ (LIKVIDEERIMISEL)</t>
  </si>
  <si>
    <t>11338127</t>
  </si>
  <si>
    <t>SEKMETALL OÜ</t>
  </si>
  <si>
    <t>11423784</t>
  </si>
  <si>
    <t>KARDAANID OÜ</t>
  </si>
  <si>
    <t>11532591</t>
  </si>
  <si>
    <t>HOTEL HOLDING, OÜ</t>
  </si>
  <si>
    <t>11693437</t>
  </si>
  <si>
    <t>SWEDPORT BUILDING OÜ</t>
  </si>
  <si>
    <t>11106380</t>
  </si>
  <si>
    <t>MRS EHITUS OÜ (LIKVIDEERIMISEL)</t>
  </si>
  <si>
    <t>11578630</t>
  </si>
  <si>
    <t>SIGNATEL OÜ</t>
  </si>
  <si>
    <t>11665398</t>
  </si>
  <si>
    <t>LC CATERING OÜ</t>
  </si>
  <si>
    <t>10371973</t>
  </si>
  <si>
    <t>AKAT EHITUS, OÜ</t>
  </si>
  <si>
    <t>11409672</t>
  </si>
  <si>
    <t>DIAMATAC SERVICES OÜ</t>
  </si>
  <si>
    <t>11182317</t>
  </si>
  <si>
    <t>A-KOSMEETIKA, OÜ</t>
  </si>
  <si>
    <t>11378440</t>
  </si>
  <si>
    <t>PRUMENA, OÜ</t>
  </si>
  <si>
    <t>11197365</t>
  </si>
  <si>
    <t>LITAS TRADE OÜ</t>
  </si>
  <si>
    <t>11085198</t>
  </si>
  <si>
    <t>SANTEVE OÜ</t>
  </si>
  <si>
    <t>11252093</t>
  </si>
  <si>
    <t>SKINNER OÜ</t>
  </si>
  <si>
    <t>10754993</t>
  </si>
  <si>
    <t>KAMEELEON GRUPP, OÜ</t>
  </si>
  <si>
    <t>11362976</t>
  </si>
  <si>
    <t>VOTA TRADING OÜ</t>
  </si>
  <si>
    <t>11655879</t>
  </si>
  <si>
    <t>AP GRUPP, OÜ</t>
  </si>
  <si>
    <t>10169094</t>
  </si>
  <si>
    <t>DETERGENT, OÜ</t>
  </si>
  <si>
    <t>10905848</t>
  </si>
  <si>
    <t>MANGO INVESTMENT OÜ</t>
  </si>
  <si>
    <t>11757025</t>
  </si>
  <si>
    <t>NARVA TEHNOÜLEVAATUS, OÜ</t>
  </si>
  <si>
    <t>11639981</t>
  </si>
  <si>
    <t>DILERIUM OÜ</t>
  </si>
  <si>
    <t>10856280</t>
  </si>
  <si>
    <t>TEX SERVICE, OÜ</t>
  </si>
  <si>
    <t>10779042</t>
  </si>
  <si>
    <t>AARDEKE, OÜ</t>
  </si>
  <si>
    <t>11390978</t>
  </si>
  <si>
    <t>PUIDUTEENUSTE OÜ</t>
  </si>
  <si>
    <t>12025577</t>
  </si>
  <si>
    <t>EHITUSFIRMA CELANDER, OÜ</t>
  </si>
  <si>
    <t>12025666</t>
  </si>
  <si>
    <t>CORONA BOREALIS, OÜ</t>
  </si>
  <si>
    <t>12025695</t>
  </si>
  <si>
    <t>MONOCEROS, OÜ</t>
  </si>
  <si>
    <t>11935432</t>
  </si>
  <si>
    <t>KP TÖÖJÕUD OÜ</t>
  </si>
  <si>
    <t>11937840</t>
  </si>
  <si>
    <t>KTN FINANTS OÜ</t>
  </si>
  <si>
    <t>11883149</t>
  </si>
  <si>
    <t>KÜ PARTNER, OÜ</t>
  </si>
  <si>
    <t>11353807</t>
  </si>
  <si>
    <t>ACCONTO EESTI AS</t>
  </si>
  <si>
    <t>10203494</t>
  </si>
  <si>
    <t>SIXTY NINE GROUP, OÜ</t>
  </si>
  <si>
    <t>11044454</t>
  </si>
  <si>
    <t>K.V.L.T PLUSS OÜ</t>
  </si>
  <si>
    <t>11325550</t>
  </si>
  <si>
    <t>NESIDI, OÜ</t>
  </si>
  <si>
    <t>80265405</t>
  </si>
  <si>
    <t>RANNAPUNGERJA LOODUSKESKUS, MITTETULUNDUSÜHING</t>
  </si>
  <si>
    <t>10398860</t>
  </si>
  <si>
    <t>NORTENTE, OÜ</t>
  </si>
  <si>
    <t>11261040</t>
  </si>
  <si>
    <t>NUPUTAV OÜ</t>
  </si>
  <si>
    <t>11021659</t>
  </si>
  <si>
    <t>MALLED, OÜ (LIKVIDEERIMISEL)</t>
  </si>
  <si>
    <t>10470592</t>
  </si>
  <si>
    <t>SAMISTOP OÜ</t>
  </si>
  <si>
    <t>11563278</t>
  </si>
  <si>
    <t>REGANDEL GRUPP, OÜ</t>
  </si>
  <si>
    <t>11423063</t>
  </si>
  <si>
    <t>EHITUS LVIS-RESTAUREERIMISE OÜ (LIKVIDEERIMISEL)</t>
  </si>
  <si>
    <t>11686118</t>
  </si>
  <si>
    <t>FRAMELINE OÜ</t>
  </si>
  <si>
    <t>11591145</t>
  </si>
  <si>
    <t>TERASPARTNER-GROUP OÜ</t>
  </si>
  <si>
    <t>11623158</t>
  </si>
  <si>
    <t>OIL MASTERS OÜ (LIKVIDEERIMISEL)</t>
  </si>
  <si>
    <t>11553854</t>
  </si>
  <si>
    <t>DOUBLE TRADE, OÜ</t>
  </si>
  <si>
    <t>10937216</t>
  </si>
  <si>
    <t>ANTENOR SERVICES, OÜ</t>
  </si>
  <si>
    <t>11208637</t>
  </si>
  <si>
    <t>TOP TENNIS, OÜ</t>
  </si>
  <si>
    <t>10824535</t>
  </si>
  <si>
    <t>7PLUS OÜ</t>
  </si>
  <si>
    <t>10378413</t>
  </si>
  <si>
    <t>SOASEPA SEEMNEKAUBANDUSE OÜ</t>
  </si>
  <si>
    <t>10622760</t>
  </si>
  <si>
    <t>KROSS &amp; PARTNERID, OÜ</t>
  </si>
  <si>
    <t>11515003</t>
  </si>
  <si>
    <t>ERBERIC OÜ</t>
  </si>
  <si>
    <t>11890439</t>
  </si>
  <si>
    <t>MOON PROJECT OÜ</t>
  </si>
  <si>
    <t>11337234</t>
  </si>
  <si>
    <t>REGULATOR, OÜ</t>
  </si>
  <si>
    <t>11006193</t>
  </si>
  <si>
    <t>SIREFOR, OÜ</t>
  </si>
  <si>
    <t>11389633</t>
  </si>
  <si>
    <t>HMX LOGISTICA OÜ</t>
  </si>
  <si>
    <t>11560794</t>
  </si>
  <si>
    <t>LAHETEL OÜ</t>
  </si>
  <si>
    <t>11132762</t>
  </si>
  <si>
    <t>JARVING, OÜ</t>
  </si>
  <si>
    <t>11147396</t>
  </si>
  <si>
    <t>T.A.M., OÜ</t>
  </si>
  <si>
    <t>10147483</t>
  </si>
  <si>
    <t>KSANORT, OÜ (LIKVIDEERIMISEL)</t>
  </si>
  <si>
    <t>60111191</t>
  </si>
  <si>
    <t>WAYNESWORLD HOLDINGS PLC</t>
  </si>
  <si>
    <t>60106397</t>
  </si>
  <si>
    <t>SIA "LCB"</t>
  </si>
  <si>
    <t>11322818</t>
  </si>
  <si>
    <t>GELLERT HOLDINGS, OÜ</t>
  </si>
  <si>
    <t>11914720</t>
  </si>
  <si>
    <t>SPRINGFISH BALTIC OÜ (LIKVIDEERIMISEL)</t>
  </si>
  <si>
    <t>11627989</t>
  </si>
  <si>
    <t>STEEDAL, OÜ</t>
  </si>
  <si>
    <t>11503715</t>
  </si>
  <si>
    <t>BLACKGOLD, OÜ</t>
  </si>
  <si>
    <t>11458707</t>
  </si>
  <si>
    <t>DITAMO, OÜ</t>
  </si>
  <si>
    <t>11667776</t>
  </si>
  <si>
    <t>NOVADIRECT OÜ</t>
  </si>
  <si>
    <t>10927666</t>
  </si>
  <si>
    <t>SOLEDA, OÜ</t>
  </si>
  <si>
    <t>11130591</t>
  </si>
  <si>
    <t>ENTIVENT, OÜ</t>
  </si>
  <si>
    <t>10967631</t>
  </si>
  <si>
    <t>MENTELLA, OÜ</t>
  </si>
  <si>
    <t>11576246</t>
  </si>
  <si>
    <t>OKSALAN, OÜ</t>
  </si>
  <si>
    <t>11427664</t>
  </si>
  <si>
    <t>SEBAK SUKELDUMISKLUBI OÜ</t>
  </si>
  <si>
    <t>11131053</t>
  </si>
  <si>
    <t>PROMING, OÜ</t>
  </si>
  <si>
    <t>11208086</t>
  </si>
  <si>
    <t>MAKTOR GRUPP, OÜ</t>
  </si>
  <si>
    <t>11480055</t>
  </si>
  <si>
    <t>DELLMART, OÜ</t>
  </si>
  <si>
    <t>11387924</t>
  </si>
  <si>
    <t>RIPPUV LÕUG OÜ</t>
  </si>
  <si>
    <t>11904041</t>
  </si>
  <si>
    <t>UNION POWER, OÜ</t>
  </si>
  <si>
    <t>11905158</t>
  </si>
  <si>
    <t>PARAGON OÜ</t>
  </si>
  <si>
    <t>11287631</t>
  </si>
  <si>
    <t>RA VESI, OÜ</t>
  </si>
  <si>
    <t>10986835</t>
  </si>
  <si>
    <t>REVERENCE, OÜ</t>
  </si>
  <si>
    <t>11067510</t>
  </si>
  <si>
    <t>TRYKIWEB OÜ</t>
  </si>
  <si>
    <t>10483229</t>
  </si>
  <si>
    <t>TAIDRE RENT OÜ</t>
  </si>
  <si>
    <t>11469616</t>
  </si>
  <si>
    <t>BENELUX MOTORS, OÜ</t>
  </si>
  <si>
    <t>11202050</t>
  </si>
  <si>
    <t>PATAFAR, OÜ</t>
  </si>
  <si>
    <t>10704386</t>
  </si>
  <si>
    <t>ARTHAUS, OÜ</t>
  </si>
  <si>
    <t>10788408</t>
  </si>
  <si>
    <t>FERTOKS OÜ</t>
  </si>
  <si>
    <t>11522807</t>
  </si>
  <si>
    <t>PUNGERJA PAAT, OÜ</t>
  </si>
  <si>
    <t>11208620</t>
  </si>
  <si>
    <t>EE DUUBEL OÜ</t>
  </si>
  <si>
    <t>10026957</t>
  </si>
  <si>
    <t>UUSTAMMIKU OÜ</t>
  </si>
  <si>
    <t>10658505</t>
  </si>
  <si>
    <t>SAR KAUBANDUS, OÜ</t>
  </si>
  <si>
    <t>11543850</t>
  </si>
  <si>
    <t>ABC NETWORK MARKETING OÜ</t>
  </si>
  <si>
    <t>11308132</t>
  </si>
  <si>
    <t>TURUNDUSKONVERENTSID OÜ</t>
  </si>
  <si>
    <t>80205710</t>
  </si>
  <si>
    <t>BUSSIRENDIKESKUS, MITTETULUNDUSÜHING</t>
  </si>
  <si>
    <t>11419802</t>
  </si>
  <si>
    <t>UNION HOLDING OÜ</t>
  </si>
  <si>
    <t>11963049</t>
  </si>
  <si>
    <t>TREVERING OÜ</t>
  </si>
  <si>
    <t>11270122</t>
  </si>
  <si>
    <t>RÄNI INVEST, OÜ</t>
  </si>
  <si>
    <t>11704046</t>
  </si>
  <si>
    <t>INOX TECH OÜ</t>
  </si>
  <si>
    <t>11664631</t>
  </si>
  <si>
    <t>A6 OÜ</t>
  </si>
  <si>
    <t>11127689</t>
  </si>
  <si>
    <t>KORU ARENDUSE OÜ</t>
  </si>
  <si>
    <t>11947613</t>
  </si>
  <si>
    <t>SIXFLOWER OÜ</t>
  </si>
  <si>
    <t>11028065</t>
  </si>
  <si>
    <t>RENT 24, OÜ</t>
  </si>
  <si>
    <t>10912371</t>
  </si>
  <si>
    <t>PUIDUSTUUDIO, OÜ</t>
  </si>
  <si>
    <t>11137920</t>
  </si>
  <si>
    <t>OMNIS TECUM, OÜ</t>
  </si>
  <si>
    <t>11562853</t>
  </si>
  <si>
    <t>EMBAK OÜ</t>
  </si>
  <si>
    <t>11436574</t>
  </si>
  <si>
    <t>VIG UÜ</t>
  </si>
  <si>
    <t>11409886</t>
  </si>
  <si>
    <t>BADDELA EESTI OÜ</t>
  </si>
  <si>
    <t>11743773</t>
  </si>
  <si>
    <t>MARELTO OÜ</t>
  </si>
  <si>
    <t>11411321</t>
  </si>
  <si>
    <t>CITYALARM OÜ</t>
  </si>
  <si>
    <t>11195596</t>
  </si>
  <si>
    <t>FRIENDLY, OÜ</t>
  </si>
  <si>
    <t>10659504</t>
  </si>
  <si>
    <t>ABIJOON, OÜ</t>
  </si>
  <si>
    <t>10915367</t>
  </si>
  <si>
    <t>K &amp; K PARTNERID OÜ</t>
  </si>
  <si>
    <t>11793417</t>
  </si>
  <si>
    <t>ESTONIAN SHIPPING, OÜ</t>
  </si>
  <si>
    <t>11463660</t>
  </si>
  <si>
    <t>NUPUVENNAD, OÜ</t>
  </si>
  <si>
    <t>11276981</t>
  </si>
  <si>
    <t>HALOSTAR HOLDING, OÜ</t>
  </si>
  <si>
    <t>10593076</t>
  </si>
  <si>
    <t>SINGO KAUBANDUS, OÜ</t>
  </si>
  <si>
    <t>10296467</t>
  </si>
  <si>
    <t>R.A KINNISVARAD, OÜ</t>
  </si>
  <si>
    <t>11971132</t>
  </si>
  <si>
    <t>VISTABALT, OÜ</t>
  </si>
  <si>
    <t>11676120</t>
  </si>
  <si>
    <t>ORPEL ZOLCIK OÜ</t>
  </si>
  <si>
    <t>11533946</t>
  </si>
  <si>
    <t>KODUSEPP, OÜ</t>
  </si>
  <si>
    <t>10030321</t>
  </si>
  <si>
    <t>METSATROLL, OÜ</t>
  </si>
  <si>
    <t>11176788</t>
  </si>
  <si>
    <t>STEPLAR, OÜ</t>
  </si>
  <si>
    <t>11445426</t>
  </si>
  <si>
    <t>KARKASSITÖÖD, OÜ</t>
  </si>
  <si>
    <t>11120701</t>
  </si>
  <si>
    <t>KROON EHITUS OÜ</t>
  </si>
  <si>
    <t>11432317</t>
  </si>
  <si>
    <t>SAAREMAA METSATÖÖDE OÜ</t>
  </si>
  <si>
    <t>11052744</t>
  </si>
  <si>
    <t>MANURESTA, OÜ</t>
  </si>
  <si>
    <t>10960635</t>
  </si>
  <si>
    <t>KETRIKEN, OÜ</t>
  </si>
  <si>
    <t>10650687</t>
  </si>
  <si>
    <t>EAST POINT GROUP, OÜ</t>
  </si>
  <si>
    <t>11110631</t>
  </si>
  <si>
    <t>KABERG INVEST, OÜ</t>
  </si>
  <si>
    <t>11552599</t>
  </si>
  <si>
    <t>LIGNAR OÜ</t>
  </si>
  <si>
    <t>11070280</t>
  </si>
  <si>
    <t>TEMBUR, OÜ</t>
  </si>
  <si>
    <t>11153563</t>
  </si>
  <si>
    <t>EUROTEL MARKET, OÜ</t>
  </si>
  <si>
    <t>11943101</t>
  </si>
  <si>
    <t>METROPOL HALDUS OÜ</t>
  </si>
  <si>
    <t>11707576</t>
  </si>
  <si>
    <t>METSAPARANDUSE OÜ</t>
  </si>
  <si>
    <t>11174140</t>
  </si>
  <si>
    <t>PIKK INVEST OÜ</t>
  </si>
  <si>
    <t>11640754</t>
  </si>
  <si>
    <t>PHD INVESTMENTS OÜ</t>
  </si>
  <si>
    <t>10953480</t>
  </si>
  <si>
    <t>REPARER OÜ</t>
  </si>
  <si>
    <t>11980697</t>
  </si>
  <si>
    <t>RUSEST INFOSOFT OÜ</t>
  </si>
  <si>
    <t>11231228</t>
  </si>
  <si>
    <t>KAVEK PROJEKT, OÜ</t>
  </si>
  <si>
    <t>10786941</t>
  </si>
  <si>
    <t>GOTALF, OÜ</t>
  </si>
  <si>
    <t>10058880</t>
  </si>
  <si>
    <t>EMTO, AS</t>
  </si>
  <si>
    <t>11332662</t>
  </si>
  <si>
    <t>JORJEN OÜ</t>
  </si>
  <si>
    <t>11442853</t>
  </si>
  <si>
    <t>GERILJA OÜ</t>
  </si>
  <si>
    <t>10745540</t>
  </si>
  <si>
    <t>FILMONA, OÜ</t>
  </si>
  <si>
    <t>11027189</t>
  </si>
  <si>
    <t>KAMPAANIA.EE, OÜ</t>
  </si>
  <si>
    <t>11903194</t>
  </si>
  <si>
    <t>RIIDU INVEST, OÜ</t>
  </si>
  <si>
    <t>11746323</t>
  </si>
  <si>
    <t>KESKLINNA MATUSEBÜROO OÜ</t>
  </si>
  <si>
    <t>11962357</t>
  </si>
  <si>
    <t>LMT GROUP, OÜ</t>
  </si>
  <si>
    <t>11672470</t>
  </si>
  <si>
    <t>MOTURME OÜ</t>
  </si>
  <si>
    <t>11929006</t>
  </si>
  <si>
    <t>AKNAD PLUSS OÜ</t>
  </si>
  <si>
    <t>11499014</t>
  </si>
  <si>
    <t>ROHT&amp;METS OÜ</t>
  </si>
  <si>
    <t>11264021</t>
  </si>
  <si>
    <t>VERSTELBERG OÜ</t>
  </si>
  <si>
    <t>11604913</t>
  </si>
  <si>
    <t>REPOBLACION CAMPANARIO OÜ</t>
  </si>
  <si>
    <t>11977560</t>
  </si>
  <si>
    <t>MÜÜGIPROFF GRUPP OÜ</t>
  </si>
  <si>
    <t>11984985</t>
  </si>
  <si>
    <t>NIKTEV OÜ</t>
  </si>
  <si>
    <t>11883209</t>
  </si>
  <si>
    <t>RASORAKS OÜ</t>
  </si>
  <si>
    <t>11100222</t>
  </si>
  <si>
    <t>METS JA METSATÖÖD, OÜ</t>
  </si>
  <si>
    <t>10367836</t>
  </si>
  <si>
    <t>ROSEUS, OÜ</t>
  </si>
  <si>
    <t>11253833</t>
  </si>
  <si>
    <t>BELFANTE OÜ</t>
  </si>
  <si>
    <t>11853243</t>
  </si>
  <si>
    <t>SIMENER OÜ</t>
  </si>
  <si>
    <t>60066301</t>
  </si>
  <si>
    <t>QUADREX SIA</t>
  </si>
  <si>
    <t>11097422</t>
  </si>
  <si>
    <t>ANTTA REISIBÜROO, OÜ</t>
  </si>
  <si>
    <t>11446226</t>
  </si>
  <si>
    <t>CRYSTALCAR OÜ</t>
  </si>
  <si>
    <t>11874185</t>
  </si>
  <si>
    <t>ARBITA NELI, UÜ</t>
  </si>
  <si>
    <t>10393153</t>
  </si>
  <si>
    <t>CUNIX, OÜ</t>
  </si>
  <si>
    <t>11644628</t>
  </si>
  <si>
    <t>LYKOS GROUP OÜ</t>
  </si>
  <si>
    <t>11651367</t>
  </si>
  <si>
    <t>PÄRLY OÜ</t>
  </si>
  <si>
    <t>11639580</t>
  </si>
  <si>
    <t>JD OPTIONS OÜ</t>
  </si>
  <si>
    <t>11996787</t>
  </si>
  <si>
    <t>PERPERTUM OIL OÜ</t>
  </si>
  <si>
    <t>11747050</t>
  </si>
  <si>
    <t>PREMIUM STEEL, OÜ</t>
  </si>
  <si>
    <t>11561291</t>
  </si>
  <si>
    <t>KÜLVIKORD, OÜ</t>
  </si>
  <si>
    <t>10581771</t>
  </si>
  <si>
    <t>AVOTERM AQUA, OÜ</t>
  </si>
  <si>
    <t>10778462</t>
  </si>
  <si>
    <t>REVALPUHASTUSE OÜ</t>
  </si>
  <si>
    <t>11007637</t>
  </si>
  <si>
    <t>FINTERING OÜ</t>
  </si>
  <si>
    <t>11140017</t>
  </si>
  <si>
    <t>OPTIMUM KINNISVARA, OÜ</t>
  </si>
  <si>
    <t>11558873</t>
  </si>
  <si>
    <t>CREDCON OÜ</t>
  </si>
  <si>
    <t>11536985</t>
  </si>
  <si>
    <t>MN HOUSE OÜ</t>
  </si>
  <si>
    <t>10372381</t>
  </si>
  <si>
    <t>AGEROIL, OÜ</t>
  </si>
  <si>
    <t>10024148</t>
  </si>
  <si>
    <t>NIITLIND, OÜ</t>
  </si>
  <si>
    <t>11023286</t>
  </si>
  <si>
    <t>SULEVI VIIMISTLUS, OÜ</t>
  </si>
  <si>
    <t>11091827</t>
  </si>
  <si>
    <t>FRANDELE, OÜ</t>
  </si>
  <si>
    <t>11520961</t>
  </si>
  <si>
    <t>ABEST BALTIC OÜ</t>
  </si>
  <si>
    <t>11951613</t>
  </si>
  <si>
    <t>ELURUUM OÜ</t>
  </si>
  <si>
    <t>11159985</t>
  </si>
  <si>
    <t>BALTIC TRANSCO, OÜ</t>
  </si>
  <si>
    <t>11662052</t>
  </si>
  <si>
    <t>FLAMBE FOOD, OÜ</t>
  </si>
  <si>
    <t>10683336</t>
  </si>
  <si>
    <t>ANTES PROJEKT, OÜ</t>
  </si>
  <si>
    <t>11195774</t>
  </si>
  <si>
    <t>POLAGRO OÜ</t>
  </si>
  <si>
    <t>10167758</t>
  </si>
  <si>
    <t>EKLINS, OÜ</t>
  </si>
  <si>
    <t>11963523</t>
  </si>
  <si>
    <t>DOMINI EUROPEAN FINANCE OÜ</t>
  </si>
  <si>
    <t>10132642</t>
  </si>
  <si>
    <t>JÄRLE, AS</t>
  </si>
  <si>
    <t>10616653</t>
  </si>
  <si>
    <t>HANSAFAST, OÜ (LIKVIDEERIMISEL)</t>
  </si>
  <si>
    <t>11484343</t>
  </si>
  <si>
    <t>GEOFIX, OÜ</t>
  </si>
  <si>
    <t>11289311</t>
  </si>
  <si>
    <t>MAUNEKS, OÜ</t>
  </si>
  <si>
    <t>11203597</t>
  </si>
  <si>
    <t>BUILDEREST GROUP OÜ</t>
  </si>
  <si>
    <t>11915719</t>
  </si>
  <si>
    <t>JUST BALTIC, OÜ</t>
  </si>
  <si>
    <t>11383808</t>
  </si>
  <si>
    <t>KLEON GROUP, OÜ</t>
  </si>
  <si>
    <t>11888916</t>
  </si>
  <si>
    <t>ALENTAGH RESORT OÜ</t>
  </si>
  <si>
    <t>11941800</t>
  </si>
  <si>
    <t>BELLICUM, OÜ</t>
  </si>
  <si>
    <t>11284791</t>
  </si>
  <si>
    <t>SOROS TOURS, OÜ</t>
  </si>
  <si>
    <t>11928900</t>
  </si>
  <si>
    <t>TERRALINK, OÜ</t>
  </si>
  <si>
    <t>11956380</t>
  </si>
  <si>
    <t>BYGGSTAR, OÜ</t>
  </si>
  <si>
    <t>11122479</t>
  </si>
  <si>
    <t>ARSADIS EHITUS, OÜ</t>
  </si>
  <si>
    <t>11237001</t>
  </si>
  <si>
    <t>AVANTEK GRUPP, OÜ</t>
  </si>
  <si>
    <t>11505677</t>
  </si>
  <si>
    <t>RENOVEST EHITUSGRUPP, OÜ</t>
  </si>
  <si>
    <t>11971994</t>
  </si>
  <si>
    <t>DREAMSTORE, OÜ</t>
  </si>
  <si>
    <t>11080574</t>
  </si>
  <si>
    <t>FAKRHY RAWADAH, OÜ</t>
  </si>
  <si>
    <t>11546280</t>
  </si>
  <si>
    <t>PAARISMAJA, OÜ</t>
  </si>
  <si>
    <t>11350163</t>
  </si>
  <si>
    <t>FUSION GRUPP OÜ</t>
  </si>
  <si>
    <t>11558030</t>
  </si>
  <si>
    <t>JAH PLUSS OÜ</t>
  </si>
  <si>
    <t>11578280</t>
  </si>
  <si>
    <t>KIIU METALL UKS, OÜ (LIKVIDEERIMISEL)</t>
  </si>
  <si>
    <t>10282519</t>
  </si>
  <si>
    <t>ANLONG LAZOGLHY, OÜ</t>
  </si>
  <si>
    <t>11762026</t>
  </si>
  <si>
    <t>ANTSUAGRO OÜ</t>
  </si>
  <si>
    <t>11322712</t>
  </si>
  <si>
    <t>FOTOHALDUSE OÜ</t>
  </si>
  <si>
    <t>12003239</t>
  </si>
  <si>
    <t>RADE GRUPP OÜ</t>
  </si>
  <si>
    <t>11607449</t>
  </si>
  <si>
    <t>BRANDWOOD, OÜ</t>
  </si>
  <si>
    <t>60122818</t>
  </si>
  <si>
    <t>SIA "COMTEX SK"</t>
  </si>
  <si>
    <t>11482338</t>
  </si>
  <si>
    <t>HILVEX OÜ</t>
  </si>
  <si>
    <t>11964422</t>
  </si>
  <si>
    <t>RIF STREET OÜ</t>
  </si>
  <si>
    <t>11474445</t>
  </si>
  <si>
    <t>FITMENTS GROUP OÜ</t>
  </si>
  <si>
    <t>11331906</t>
  </si>
  <si>
    <t>ALFA REST OÜ</t>
  </si>
  <si>
    <t>11959645</t>
  </si>
  <si>
    <t>SAIK, OÜ</t>
  </si>
  <si>
    <t>11189029</t>
  </si>
  <si>
    <t>HANLINES, OÜ</t>
  </si>
  <si>
    <t>11500786</t>
  </si>
  <si>
    <t>MAHERI EHITUS, OÜ</t>
  </si>
  <si>
    <t>11580236</t>
  </si>
  <si>
    <t>EHITUSKAUBAMAJA OÜ</t>
  </si>
  <si>
    <t>10965327</t>
  </si>
  <si>
    <t>KINTEK EHITUS OÜ</t>
  </si>
  <si>
    <t>12000287</t>
  </si>
  <si>
    <t>VRS RESTORAN OÜ</t>
  </si>
  <si>
    <t>11710242</t>
  </si>
  <si>
    <t>ENERGIAGRUPP, OÜ</t>
  </si>
  <si>
    <t>11997798</t>
  </si>
  <si>
    <t>VRS RESTORANI KÖÖK OÜ</t>
  </si>
  <si>
    <t>11965444</t>
  </si>
  <si>
    <t>TÖÖJÕURENDIKESKUS PÄRNU OÜ</t>
  </si>
  <si>
    <t>11960817</t>
  </si>
  <si>
    <t>BALTIC SODA BLAST SYSTEMS OÜ</t>
  </si>
  <si>
    <t>11528494</t>
  </si>
  <si>
    <t>UNITED CONTRACTORS, OÜ</t>
  </si>
  <si>
    <t>11980639</t>
  </si>
  <si>
    <t>MAZATAR PUIT OÜ</t>
  </si>
  <si>
    <t>11465386</t>
  </si>
  <si>
    <t>WDA BALTIC OÜ</t>
  </si>
  <si>
    <t>11561049</t>
  </si>
  <si>
    <t>TITAANGRUPP OÜ</t>
  </si>
  <si>
    <t>11929928</t>
  </si>
  <si>
    <t>ABASCONSULT, OÜ</t>
  </si>
  <si>
    <t>11174602</t>
  </si>
  <si>
    <t>DEFERO OÜ</t>
  </si>
  <si>
    <t>11964528</t>
  </si>
  <si>
    <t>5+ALFA OÜ</t>
  </si>
  <si>
    <t>11962593</t>
  </si>
  <si>
    <t>NEWBUSINESS OÜ</t>
  </si>
  <si>
    <t>10749408</t>
  </si>
  <si>
    <t>CRESSTAR, OÜ (LIKVIDEERIMISEL)</t>
  </si>
  <si>
    <t>12023242</t>
  </si>
  <si>
    <t>AUTOFIX EESTI OÜ</t>
  </si>
  <si>
    <t>11046755</t>
  </si>
  <si>
    <t>EST AUTOTRANS OÜ</t>
  </si>
  <si>
    <t>12018086</t>
  </si>
  <si>
    <t>NORTHERN EUROPEAN ADVISORY SERVICES OÜ</t>
  </si>
  <si>
    <t>11485532</t>
  </si>
  <si>
    <t>ESTOIL TRANS OÜ</t>
  </si>
  <si>
    <t>11275177</t>
  </si>
  <si>
    <t>SAVEKS GRUPP, OÜ</t>
  </si>
  <si>
    <t>11373490</t>
  </si>
  <si>
    <t>OSAÜHING S&amp;P</t>
  </si>
  <si>
    <t>11914341</t>
  </si>
  <si>
    <t>KR EHITUSBÜROO OÜ</t>
  </si>
  <si>
    <t>11992447</t>
  </si>
  <si>
    <t>ASTELFOR OÜ</t>
  </si>
  <si>
    <t>11660596</t>
  </si>
  <si>
    <t>INDIVISUAL OÜ</t>
  </si>
  <si>
    <t>11485911</t>
  </si>
  <si>
    <t>SAAD GRUPP OÜ</t>
  </si>
  <si>
    <t>11971304</t>
  </si>
  <si>
    <t>TRIVIUM GRUPP OÜ</t>
  </si>
  <si>
    <t>11391067</t>
  </si>
  <si>
    <t>BEEFREE AR OÜ</t>
  </si>
  <si>
    <t>11729980</t>
  </si>
  <si>
    <t>PARIISI KOHVIKUD OÜ</t>
  </si>
  <si>
    <t>11659699</t>
  </si>
  <si>
    <t>ÕLE ARENDUS OÜ</t>
  </si>
  <si>
    <t>11679199</t>
  </si>
  <si>
    <t>RIVAS TRANS OÜ</t>
  </si>
  <si>
    <t>11087406</t>
  </si>
  <si>
    <t>EVERYMAN, OÜ</t>
  </si>
  <si>
    <t>11187131</t>
  </si>
  <si>
    <t>EESTI MAJAELEMENT, OÜ</t>
  </si>
  <si>
    <t>11153149</t>
  </si>
  <si>
    <t>RIVERDISAIN, OÜ</t>
  </si>
  <si>
    <t>11288286</t>
  </si>
  <si>
    <t>TUIGO KINNISVARA, OÜ</t>
  </si>
  <si>
    <t>11562385</t>
  </si>
  <si>
    <t>KALANDROSE, OÜ</t>
  </si>
  <si>
    <t>11716782</t>
  </si>
  <si>
    <t>DELITALY, OÜ</t>
  </si>
  <si>
    <t>11972211</t>
  </si>
  <si>
    <t>KASEKENE GRUPP OÜ</t>
  </si>
  <si>
    <t>11475580</t>
  </si>
  <si>
    <t>SENSIVAL, OÜ</t>
  </si>
  <si>
    <t>80137718</t>
  </si>
  <si>
    <t>NARVA ETTEVÕTLUSE ARENDUSÜHING</t>
  </si>
  <si>
    <t>10931314</t>
  </si>
  <si>
    <t>SPARREN, OÜ</t>
  </si>
  <si>
    <t>11491857</t>
  </si>
  <si>
    <t>RALEMAREKS, OÜ</t>
  </si>
  <si>
    <t>11975199</t>
  </si>
  <si>
    <t>VIAONE OÜ</t>
  </si>
  <si>
    <t>10544103</t>
  </si>
  <si>
    <t>EWAAL, OÜ</t>
  </si>
  <si>
    <t>11546860</t>
  </si>
  <si>
    <t>ELITE SAMET, OÜ</t>
  </si>
  <si>
    <t>11529198</t>
  </si>
  <si>
    <t>VEKTOR, OÜ</t>
  </si>
  <si>
    <t>11178698</t>
  </si>
  <si>
    <t>COVALTRADE, OÜ</t>
  </si>
  <si>
    <t>11255878</t>
  </si>
  <si>
    <t>SAAREPERE OÜ</t>
  </si>
  <si>
    <t>11388154</t>
  </si>
  <si>
    <t>A2B GRUPP OÜ</t>
  </si>
  <si>
    <t>12004196</t>
  </si>
  <si>
    <t>INTERGATE OÜ</t>
  </si>
  <si>
    <t>11220153</t>
  </si>
  <si>
    <t>AKROS-SARL, OÜ</t>
  </si>
  <si>
    <t>80147467</t>
  </si>
  <si>
    <t>LASNAMÄE KORVPALLIKLUBI</t>
  </si>
  <si>
    <t>11173956</t>
  </si>
  <si>
    <t>GR INVEST OÜ</t>
  </si>
  <si>
    <t>11973496</t>
  </si>
  <si>
    <t>TASAPISI, OÜ</t>
  </si>
  <si>
    <t>11729554</t>
  </si>
  <si>
    <t>ADAM DECOLIGHT OÜ</t>
  </si>
  <si>
    <t>10619746</t>
  </si>
  <si>
    <t>FINE PETROL, OÜ</t>
  </si>
  <si>
    <t>10369090</t>
  </si>
  <si>
    <t>KOHTLA ZAM, OÜ</t>
  </si>
  <si>
    <t>10905096</t>
  </si>
  <si>
    <t>INTER GAS OÜ</t>
  </si>
  <si>
    <t>10585929</t>
  </si>
  <si>
    <t>BALTIC GMD, OÜ</t>
  </si>
  <si>
    <t>11956859</t>
  </si>
  <si>
    <t>MONOBALT, OÜ</t>
  </si>
  <si>
    <t>11962452</t>
  </si>
  <si>
    <t>KONTAKT GRUPP UÜ</t>
  </si>
  <si>
    <t>11974403</t>
  </si>
  <si>
    <t>NEW LINES UÜ</t>
  </si>
  <si>
    <t>11550442</t>
  </si>
  <si>
    <t>ANMARERA OÜ</t>
  </si>
  <si>
    <t>10644684</t>
  </si>
  <si>
    <t>SÕÕRU INVEST, OÜ (LIKVIDEERIMISEL)</t>
  </si>
  <si>
    <t>11130601</t>
  </si>
  <si>
    <t>BRIOS MAGUS, OÜ</t>
  </si>
  <si>
    <t>11861290</t>
  </si>
  <si>
    <t>STARCAFE, OÜ</t>
  </si>
  <si>
    <t>11326615</t>
  </si>
  <si>
    <t>NOVABERG, OÜ</t>
  </si>
  <si>
    <t>11415112</t>
  </si>
  <si>
    <t>CORPINVEST, OÜ</t>
  </si>
  <si>
    <t>80314327</t>
  </si>
  <si>
    <t>TOP TENNISEKLUBI</t>
  </si>
  <si>
    <t>12046177</t>
  </si>
  <si>
    <t>GRD INVEST GROUP OÜ</t>
  </si>
  <si>
    <t>11133359</t>
  </si>
  <si>
    <t>PÄRNU EHITUS, OÜ</t>
  </si>
  <si>
    <t>11946714</t>
  </si>
  <si>
    <t>DIO OIL OÜ</t>
  </si>
  <si>
    <t>11494229</t>
  </si>
  <si>
    <t>SEAWAVE OÜ</t>
  </si>
  <si>
    <t>11424111</t>
  </si>
  <si>
    <t>TANKEN INVEST, OÜ</t>
  </si>
  <si>
    <t>11233687</t>
  </si>
  <si>
    <t>MARGLOWA WYSOKA, OÜ</t>
  </si>
  <si>
    <t>11399494</t>
  </si>
  <si>
    <t>EUROGUARD, OÜ</t>
  </si>
  <si>
    <t>11969282</t>
  </si>
  <si>
    <t>AMUSE EHITUS OÜ</t>
  </si>
  <si>
    <t>11889531</t>
  </si>
  <si>
    <t>MATKAPUU OÜ</t>
  </si>
  <si>
    <t>11529241</t>
  </si>
  <si>
    <t>DHELIAN OÜ</t>
  </si>
  <si>
    <t>11622756</t>
  </si>
  <si>
    <t>ENGERWELL, OÜ</t>
  </si>
  <si>
    <t>11185020</t>
  </si>
  <si>
    <t>BALTIC SUGAR OÜ</t>
  </si>
  <si>
    <t>11123243</t>
  </si>
  <si>
    <t>SAHH MEEDIA OÜ</t>
  </si>
  <si>
    <t>11425286</t>
  </si>
  <si>
    <t>SHW TRADE OÜ</t>
  </si>
  <si>
    <t>12030182</t>
  </si>
  <si>
    <t>TEHNIKA KAUBANDUS OÜ</t>
  </si>
  <si>
    <t>11209677</t>
  </si>
  <si>
    <t>GLOBAL HOLDING, OÜ (LIKVIDEERIMISEL)</t>
  </si>
  <si>
    <t>11672234</t>
  </si>
  <si>
    <t>VALKNUT HOLDING OÜ</t>
  </si>
  <si>
    <t>11789284</t>
  </si>
  <si>
    <t>TALLINN LUX OÜ</t>
  </si>
  <si>
    <t>11954895</t>
  </si>
  <si>
    <t>BALTIC AGRI COMPANY OÜ</t>
  </si>
  <si>
    <t>11500906</t>
  </si>
  <si>
    <t>EGMAR VARA OÜ</t>
  </si>
  <si>
    <t>10540631</t>
  </si>
  <si>
    <t>KANNION REISID, OÜ</t>
  </si>
  <si>
    <t>11248507</t>
  </si>
  <si>
    <t>KRANIIT, OÜ</t>
  </si>
  <si>
    <t>10865936</t>
  </si>
  <si>
    <t>CONSTEL GROUP, OÜ</t>
  </si>
  <si>
    <t>11727828</t>
  </si>
  <si>
    <t>REX-NETWORKS OÜ</t>
  </si>
  <si>
    <t>10018900</t>
  </si>
  <si>
    <t>RAADI AED, OÜ</t>
  </si>
  <si>
    <t>11319124</t>
  </si>
  <si>
    <t>OTSLAVA KARTUL OÜ</t>
  </si>
  <si>
    <t>12006255</t>
  </si>
  <si>
    <t>SMT TEENUSED OÜ</t>
  </si>
  <si>
    <t>12004308</t>
  </si>
  <si>
    <t>V.A.G. OÜ</t>
  </si>
  <si>
    <t>11901870</t>
  </si>
  <si>
    <t>JF BYGG &amp; MALERI OÜ</t>
  </si>
  <si>
    <t>10232792</t>
  </si>
  <si>
    <t>XOIL, AS</t>
  </si>
  <si>
    <t>11788072</t>
  </si>
  <si>
    <t>VASAKSIRGE, OÜ (LIKVIDEERIMISEL)</t>
  </si>
  <si>
    <t>11158218</t>
  </si>
  <si>
    <t>PARKRAKENNUS OÜ</t>
  </si>
  <si>
    <t>10563201</t>
  </si>
  <si>
    <t>KUUSTE-VARU, OÜ</t>
  </si>
  <si>
    <t>12029440</t>
  </si>
  <si>
    <t>AZIZ THAWRA, OÜ</t>
  </si>
  <si>
    <t>11996340</t>
  </si>
  <si>
    <t>PANHEAD PUB OÜ</t>
  </si>
  <si>
    <t>11825100</t>
  </si>
  <si>
    <t>ADC TRADE OÜ</t>
  </si>
  <si>
    <t>11180057</t>
  </si>
  <si>
    <t>ALUMNUS, OÜ</t>
  </si>
  <si>
    <t>11461939</t>
  </si>
  <si>
    <t>EXPORTMAX, OÜ</t>
  </si>
  <si>
    <t>10942625</t>
  </si>
  <si>
    <t>VÕRU COTEX, OÜ</t>
  </si>
  <si>
    <t>10718922</t>
  </si>
  <si>
    <t>ADMIRAL BENBOW OÜ</t>
  </si>
  <si>
    <t>11985186</t>
  </si>
  <si>
    <t>KT MULTIPROJEKT, OÜ</t>
  </si>
  <si>
    <t>11663790</t>
  </si>
  <si>
    <t>SALEVISION OÜ</t>
  </si>
  <si>
    <t>10440131</t>
  </si>
  <si>
    <t>NÕUNI PUIT, OÜ</t>
  </si>
  <si>
    <t>12020752</t>
  </si>
  <si>
    <t>FENOMEN KAUBANDUS OÜ</t>
  </si>
  <si>
    <t>11181565</t>
  </si>
  <si>
    <t>SKYLUX, OÜ (LIKVIDEERIMISEL)</t>
  </si>
  <si>
    <t>10393199</t>
  </si>
  <si>
    <t>TIGMA, AS</t>
  </si>
  <si>
    <t>11304312</t>
  </si>
  <si>
    <t>MAISON MIR OÜ</t>
  </si>
  <si>
    <t>11908263</t>
  </si>
  <si>
    <t>LONGLITA DZIKIJOZC OÜ</t>
  </si>
  <si>
    <t>11377943</t>
  </si>
  <si>
    <t>KONNAMAJA OÜ</t>
  </si>
  <si>
    <t>11234988</t>
  </si>
  <si>
    <t>ESTARI ZORD, OÜ</t>
  </si>
  <si>
    <t>10899094</t>
  </si>
  <si>
    <t>PRIME HOLDING OÜ</t>
  </si>
  <si>
    <t>11140276</t>
  </si>
  <si>
    <t>JÄRVA SOOJUS OÜ</t>
  </si>
  <si>
    <t>12041240</t>
  </si>
  <si>
    <t>MEIEKAUBANDUS OÜ</t>
  </si>
  <si>
    <t>11497417</t>
  </si>
  <si>
    <t>FRAMING, OÜ</t>
  </si>
  <si>
    <t>10770762</t>
  </si>
  <si>
    <t>MAGNOOLIA, OÜ</t>
  </si>
  <si>
    <t>11670844</t>
  </si>
  <si>
    <t>BODYFIT OÜ</t>
  </si>
  <si>
    <t>11917919</t>
  </si>
  <si>
    <t>ARTEET STEEL OÜ</t>
  </si>
  <si>
    <t>10904872</t>
  </si>
  <si>
    <t>REVERCOM, OÜ</t>
  </si>
  <si>
    <t>10905759</t>
  </si>
  <si>
    <t>VLADGER GRUPP, OÜ</t>
  </si>
  <si>
    <t>11771924</t>
  </si>
  <si>
    <t>GANGA OÜ</t>
  </si>
  <si>
    <t>11644829</t>
  </si>
  <si>
    <t>TRUSTLAND OÜ (LIKVIDEERIMISEL)</t>
  </si>
  <si>
    <t>11059829</t>
  </si>
  <si>
    <t>MAXKINNISVARA OÜ</t>
  </si>
  <si>
    <t>10853376</t>
  </si>
  <si>
    <t>LUKA PT, OÜ</t>
  </si>
  <si>
    <t>12055816</t>
  </si>
  <si>
    <t>RATTUS TRANS OÜ</t>
  </si>
  <si>
    <t>11167795</t>
  </si>
  <si>
    <t>BALTIC CHESS GROUP OÜ</t>
  </si>
  <si>
    <t>10209793</t>
  </si>
  <si>
    <t>AIST, OÜ</t>
  </si>
  <si>
    <t>11492348</t>
  </si>
  <si>
    <t>SVS CENTER OÜ</t>
  </si>
  <si>
    <t>11398690</t>
  </si>
  <si>
    <t>VILMSI ARENDUS OÜ</t>
  </si>
  <si>
    <t>10684560</t>
  </si>
  <si>
    <t>LANDSTEIN, OÜ</t>
  </si>
  <si>
    <t>60112734</t>
  </si>
  <si>
    <t>AERO CLAIMS LLC</t>
  </si>
  <si>
    <t>11540125</t>
  </si>
  <si>
    <t>FAQNAQ EHITUSTEENUSED OÜ</t>
  </si>
  <si>
    <t>11519886</t>
  </si>
  <si>
    <t>GLINTERMAN, OÜ</t>
  </si>
  <si>
    <t>11909009</t>
  </si>
  <si>
    <t>KEFY INVEST, OÜ</t>
  </si>
  <si>
    <t>12008722</t>
  </si>
  <si>
    <t>BRUKOLTA OÜ</t>
  </si>
  <si>
    <t>11794701</t>
  </si>
  <si>
    <t>SJ SERVICE OÜ</t>
  </si>
  <si>
    <t>12054691</t>
  </si>
  <si>
    <t>SVA EHITUS OÜ</t>
  </si>
  <si>
    <t>11060985</t>
  </si>
  <si>
    <t>NÕUANDJA, OÜ</t>
  </si>
  <si>
    <t>12029055</t>
  </si>
  <si>
    <t>BARENS GROUP OÜ</t>
  </si>
  <si>
    <t>11953051</t>
  </si>
  <si>
    <t>WISTACON OÜ</t>
  </si>
  <si>
    <t>80324461</t>
  </si>
  <si>
    <t>BOONUSRENT, MITTETULUNDUSÜHING</t>
  </si>
  <si>
    <t>10263137</t>
  </si>
  <si>
    <t>POLYMERIC, OÜ</t>
  </si>
  <si>
    <t>11301012</t>
  </si>
  <si>
    <t>ERKAS VALDUSE OÜ</t>
  </si>
  <si>
    <t>11679816</t>
  </si>
  <si>
    <t>JNP HOLDING, OÜ</t>
  </si>
  <si>
    <t>11961524</t>
  </si>
  <si>
    <t>SOBE OÜ</t>
  </si>
  <si>
    <t>11555020</t>
  </si>
  <si>
    <t>TITANIC, OÜ</t>
  </si>
  <si>
    <t>11435391</t>
  </si>
  <si>
    <t>ETURG, OÜ</t>
  </si>
  <si>
    <t>11135980</t>
  </si>
  <si>
    <t>FELITAS, OÜ</t>
  </si>
  <si>
    <t>11658079</t>
  </si>
  <si>
    <t>ÕHK PRODUKTSIOONID, OÜ</t>
  </si>
  <si>
    <t>80288759</t>
  </si>
  <si>
    <t>TASUTA24, MITTETULUNDUSÜHING</t>
  </si>
  <si>
    <t>10515194</t>
  </si>
  <si>
    <t>ARTICER OÜ</t>
  </si>
  <si>
    <t>11514506</t>
  </si>
  <si>
    <t>ABAGARS EHITUS, OÜ</t>
  </si>
  <si>
    <t>11686561</t>
  </si>
  <si>
    <t>WASTELAND PÄRNU OÜ</t>
  </si>
  <si>
    <t>12076698</t>
  </si>
  <si>
    <t>MOB HOLDINGS, OÜ</t>
  </si>
  <si>
    <t>11008909</t>
  </si>
  <si>
    <t>VOLMARSOFT OÜ</t>
  </si>
  <si>
    <t>11275958</t>
  </si>
  <si>
    <t>DILAIMA, OÜ</t>
  </si>
  <si>
    <t>11402016</t>
  </si>
  <si>
    <t>ALBERTECT OÜ</t>
  </si>
  <si>
    <t>11933812</t>
  </si>
  <si>
    <t>SAMBORA INDUSTRY OÜ</t>
  </si>
  <si>
    <t>10675450</t>
  </si>
  <si>
    <t>MUSTAMÄE BOWLINGUKESKUS, OÜ</t>
  </si>
  <si>
    <t>11622845</t>
  </si>
  <si>
    <t>REHAB FUTUREKIDS, OÜ</t>
  </si>
  <si>
    <t>80321511</t>
  </si>
  <si>
    <t>PRILLIMÄE SELTS, MITTETULUNDUSÜHING</t>
  </si>
  <si>
    <t>10745132</t>
  </si>
  <si>
    <t>TIPP INVEST OÜ</t>
  </si>
  <si>
    <t>11232765</t>
  </si>
  <si>
    <t>AVSYS OÜ</t>
  </si>
  <si>
    <t>10450543</t>
  </si>
  <si>
    <t>O.K. &amp; PARTNERID OÜ</t>
  </si>
  <si>
    <t>11126253</t>
  </si>
  <si>
    <t>AVENTA OÜ</t>
  </si>
  <si>
    <t>10367902</t>
  </si>
  <si>
    <t>HANLONG, OÜ</t>
  </si>
  <si>
    <t>11488051</t>
  </si>
  <si>
    <t>ATHENA BALTIC OÜ</t>
  </si>
  <si>
    <t>11929420</t>
  </si>
  <si>
    <t>HOMSEVARN OÜ</t>
  </si>
  <si>
    <t>11713890</t>
  </si>
  <si>
    <t>FURNISTYLE OÜ</t>
  </si>
  <si>
    <t>11296682</t>
  </si>
  <si>
    <t>ERVIKO BALTIC, OÜ</t>
  </si>
  <si>
    <t>11637628</t>
  </si>
  <si>
    <t>REVAL MAAKLER OÜ</t>
  </si>
  <si>
    <t>11981834</t>
  </si>
  <si>
    <t>WINESMART TRADE OÜ</t>
  </si>
  <si>
    <t>60132002</t>
  </si>
  <si>
    <t>ENDSTONE FINANCE S.A.R.L</t>
  </si>
  <si>
    <t>60003694</t>
  </si>
  <si>
    <t>NESTE OIL OYJ</t>
  </si>
  <si>
    <t>10256812</t>
  </si>
  <si>
    <t>DEVOR, AS</t>
  </si>
  <si>
    <t>11170863</t>
  </si>
  <si>
    <t>ELFLAND OÜ</t>
  </si>
  <si>
    <t>10058526</t>
  </si>
  <si>
    <t>BINEMKO OÜ</t>
  </si>
  <si>
    <t>11594741</t>
  </si>
  <si>
    <t>EUREST EHITUSGRUPP OÜ</t>
  </si>
  <si>
    <t>11741202</t>
  </si>
  <si>
    <t>KUUSMET OÜ</t>
  </si>
  <si>
    <t>12029859</t>
  </si>
  <si>
    <t>MIRAKEES 123 OÜ</t>
  </si>
  <si>
    <t>11369599</t>
  </si>
  <si>
    <t>RSCARGO OÜ</t>
  </si>
  <si>
    <t>11042852</t>
  </si>
  <si>
    <t>STARTING LINE, OÜ</t>
  </si>
  <si>
    <t>11361505</t>
  </si>
  <si>
    <t>HÜDROMETALL OÜ</t>
  </si>
  <si>
    <t>11732054</t>
  </si>
  <si>
    <t>RELEVA PARTNERS OÜ</t>
  </si>
  <si>
    <t>11190535</t>
  </si>
  <si>
    <t>YLILAHE, OÜ</t>
  </si>
  <si>
    <t>11914173</t>
  </si>
  <si>
    <t>WORKPOST OÜ</t>
  </si>
  <si>
    <t>11914743</t>
  </si>
  <si>
    <t>SIRIUSCOM, OÜ</t>
  </si>
  <si>
    <t>10939161</t>
  </si>
  <si>
    <t>HENDRIKSON, OÜ</t>
  </si>
  <si>
    <t>12047708</t>
  </si>
  <si>
    <t>NULLPUNKT PLUSS, OÜ</t>
  </si>
  <si>
    <t>80273373</t>
  </si>
  <si>
    <t>SERENITY, MITTETULUNDUSÜHING</t>
  </si>
  <si>
    <t>10552232</t>
  </si>
  <si>
    <t>NEVELTON, OÜ</t>
  </si>
  <si>
    <t>12022739</t>
  </si>
  <si>
    <t>LEGALPOINT ESTONIA UÜ</t>
  </si>
  <si>
    <t>12045522</t>
  </si>
  <si>
    <t>PAE KINNISVARA OÜ</t>
  </si>
  <si>
    <t>10446949</t>
  </si>
  <si>
    <t>IBA STUUDIO, OÜ</t>
  </si>
  <si>
    <t>11534130</t>
  </si>
  <si>
    <t>FXTRADER OÜ</t>
  </si>
  <si>
    <t>12085875</t>
  </si>
  <si>
    <t>SELLER OÜ</t>
  </si>
  <si>
    <t>10922634</t>
  </si>
  <si>
    <t>MULTI MEEDIA GRUPP, OÜ</t>
  </si>
  <si>
    <t>11433009</t>
  </si>
  <si>
    <t>CONLOGOS OÜ</t>
  </si>
  <si>
    <t>11682178</t>
  </si>
  <si>
    <t>PSV PROJEKT OÜ</t>
  </si>
  <si>
    <t>11196408</t>
  </si>
  <si>
    <t>TROVARE, OÜ</t>
  </si>
  <si>
    <t>11436120</t>
  </si>
  <si>
    <t>ECERO EHITUS OÜ</t>
  </si>
  <si>
    <t>10867252</t>
  </si>
  <si>
    <t>WELLINGTON INVEST, OÜ</t>
  </si>
  <si>
    <t>11472920</t>
  </si>
  <si>
    <t>EA TRANS OÜ</t>
  </si>
  <si>
    <t>10330649</t>
  </si>
  <si>
    <t>TAIGA SP, OÜ</t>
  </si>
  <si>
    <t>12058996</t>
  </si>
  <si>
    <t>VENNAD ÕIGUSBÜROO OÜ</t>
  </si>
  <si>
    <t>12053527</t>
  </si>
  <si>
    <t>RL ENTERTAINMENT ESTONIA OÜ</t>
  </si>
  <si>
    <t>12004581</t>
  </si>
  <si>
    <t>TEKNOTEEL, OÜ</t>
  </si>
  <si>
    <t>11981739</t>
  </si>
  <si>
    <t>VIISALU MAJA OÜ</t>
  </si>
  <si>
    <t>11333325</t>
  </si>
  <si>
    <t>BALTI KONTORITEHNIKA OÜ</t>
  </si>
  <si>
    <t>11663809</t>
  </si>
  <si>
    <t>PUIDUKLASTER OÜ</t>
  </si>
  <si>
    <t>12039094</t>
  </si>
  <si>
    <t>KLÕPS OÜ</t>
  </si>
  <si>
    <t>11593180</t>
  </si>
  <si>
    <t>SILVERSPIRIT OÜ</t>
  </si>
  <si>
    <t>12021355</t>
  </si>
  <si>
    <t>BALTIC ONE TRAVEL OÜ</t>
  </si>
  <si>
    <t>12002843</t>
  </si>
  <si>
    <t>LK BOX OÜ</t>
  </si>
  <si>
    <t>11969980</t>
  </si>
  <si>
    <t>HAVETTA OÜ</t>
  </si>
  <si>
    <t>10997187</t>
  </si>
  <si>
    <t>EUROLUX, OÜ</t>
  </si>
  <si>
    <t>11628888</t>
  </si>
  <si>
    <t>RESTORAN VANA LAUTERI KELDER OÜ</t>
  </si>
  <si>
    <t>11484745</t>
  </si>
  <si>
    <t>RALIGRUPP OÜ</t>
  </si>
  <si>
    <t>11303034</t>
  </si>
  <si>
    <t>INVESTIVE OÜ</t>
  </si>
  <si>
    <t>11124610</t>
  </si>
  <si>
    <t>AKÕM, OÜ</t>
  </si>
  <si>
    <t>11665659</t>
  </si>
  <si>
    <t>NEUTRUM VIIMISTLUS OÜ</t>
  </si>
  <si>
    <t>11903414</t>
  </si>
  <si>
    <t>TR MASINARENT OÜ</t>
  </si>
  <si>
    <t>10027744</t>
  </si>
  <si>
    <t>SAMASIPU, OÜ</t>
  </si>
  <si>
    <t>12073056</t>
  </si>
  <si>
    <t>DIGILOGIC OÜ</t>
  </si>
  <si>
    <t>11376228</t>
  </si>
  <si>
    <t>TIRMO GRUPP OÜ</t>
  </si>
  <si>
    <t>10802350</t>
  </si>
  <si>
    <t>EG TACKLE TRADE OÜ</t>
  </si>
  <si>
    <t>11545665</t>
  </si>
  <si>
    <t>KERGE EHITUS OÜ</t>
  </si>
  <si>
    <t>11654940</t>
  </si>
  <si>
    <t>AGROLIIVA OÜ</t>
  </si>
  <si>
    <t>11407928</t>
  </si>
  <si>
    <t>PUTEPOLTIA, OÜ</t>
  </si>
  <si>
    <t>10961166</t>
  </si>
  <si>
    <t>MELODY, OÜ</t>
  </si>
  <si>
    <t>11267456</t>
  </si>
  <si>
    <t>LINDARIO, OÜ</t>
  </si>
  <si>
    <t>10090599</t>
  </si>
  <si>
    <t>PREMIUM STAR OÜ</t>
  </si>
  <si>
    <t>11924813</t>
  </si>
  <si>
    <t>ITALSAFE OÜ</t>
  </si>
  <si>
    <t>11477113</t>
  </si>
  <si>
    <t>KRISANNE OÜ</t>
  </si>
  <si>
    <t>11068136</t>
  </si>
  <si>
    <t>STENBACK, OÜ</t>
  </si>
  <si>
    <t>11963316</t>
  </si>
  <si>
    <t>ENIGA INVESTMENTS OÜ</t>
  </si>
  <si>
    <t>11040637</t>
  </si>
  <si>
    <t>SAMANTHA RAAMATUPIDAMISETEENUSTE OÜ</t>
  </si>
  <si>
    <t>10928080</t>
  </si>
  <si>
    <t>GLOSTER, OÜ</t>
  </si>
  <si>
    <t>11118458</t>
  </si>
  <si>
    <t>PLIHTERIX NETWORKS OÜ</t>
  </si>
  <si>
    <t>12072335</t>
  </si>
  <si>
    <t>TUUL MERI OÜ</t>
  </si>
  <si>
    <t>11640435</t>
  </si>
  <si>
    <t>TORI MASIN OÜ</t>
  </si>
  <si>
    <t>10406565</t>
  </si>
  <si>
    <t>SETAGO, OÜ</t>
  </si>
  <si>
    <t>12096376</t>
  </si>
  <si>
    <t>OPENSHOP OÜ</t>
  </si>
  <si>
    <t>12035788</t>
  </si>
  <si>
    <t>NORTON INVEST OÜ</t>
  </si>
  <si>
    <t>12154197</t>
  </si>
  <si>
    <t>COOL INVEST OÜ</t>
  </si>
  <si>
    <t>11708096</t>
  </si>
  <si>
    <t>FHM TRADE OÜ</t>
  </si>
  <si>
    <t>10674292</t>
  </si>
  <si>
    <t>ROPORD GROUP, OÜ</t>
  </si>
  <si>
    <t>11204800</t>
  </si>
  <si>
    <t>TURBOTECNIC GROUP, OÜ (LIKVIDEERIMISEL)</t>
  </si>
  <si>
    <t>11009116</t>
  </si>
  <si>
    <t>MEGAREX OÜ</t>
  </si>
  <si>
    <t>11562215</t>
  </si>
  <si>
    <t>LATAFOK OÜ</t>
  </si>
  <si>
    <t>11418116</t>
  </si>
  <si>
    <t>CONOCO, OÜ</t>
  </si>
  <si>
    <t>11949836</t>
  </si>
  <si>
    <t>OPAAL INVEST OÜ</t>
  </si>
  <si>
    <t>11971126</t>
  </si>
  <si>
    <t>SIRA, OÜ</t>
  </si>
  <si>
    <t>11324444</t>
  </si>
  <si>
    <t>RBT EHITUSTEENUSED OÜ</t>
  </si>
  <si>
    <t>11437332</t>
  </si>
  <si>
    <t>NIISKUSABI OÜ</t>
  </si>
  <si>
    <t>11293672</t>
  </si>
  <si>
    <t>TSX CONSULT OÜ</t>
  </si>
  <si>
    <t>12001878</t>
  </si>
  <si>
    <t>FAROVENT ASENNUS OÜ</t>
  </si>
  <si>
    <t>10954410</t>
  </si>
  <si>
    <t>MAHTRA EHITUS OÜ</t>
  </si>
  <si>
    <t>11368186</t>
  </si>
  <si>
    <t>LITERA24, OÜ</t>
  </si>
  <si>
    <t>12078622</t>
  </si>
  <si>
    <t>MIIDURANNA TOOTMINE OÜ</t>
  </si>
  <si>
    <t>11080315</t>
  </si>
  <si>
    <t>RENTAABEL, OÜ</t>
  </si>
  <si>
    <t>10932319</t>
  </si>
  <si>
    <t>INRADA, OÜ</t>
  </si>
  <si>
    <t>11666268</t>
  </si>
  <si>
    <t>LUMINARIS HOLDING OÜ</t>
  </si>
  <si>
    <t>12086811</t>
  </si>
  <si>
    <t>EUROVOICE OÜ</t>
  </si>
  <si>
    <t>11295582</t>
  </si>
  <si>
    <t>STOILER, OÜ</t>
  </si>
  <si>
    <t>11425911</t>
  </si>
  <si>
    <t>SASSI MEHAANIKA OÜ</t>
  </si>
  <si>
    <t>11448270</t>
  </si>
  <si>
    <t>IGAN, OÜ</t>
  </si>
  <si>
    <t>11903030</t>
  </si>
  <si>
    <t>BATAMARK, OÜ</t>
  </si>
  <si>
    <t>11546788</t>
  </si>
  <si>
    <t>FLAMINGOLAND OÜ (LIKVIDEERIMISEL)</t>
  </si>
  <si>
    <t>10823211</t>
  </si>
  <si>
    <t>GSR NORDIK, OÜ</t>
  </si>
  <si>
    <t>11379043</t>
  </si>
  <si>
    <t>ESTLAND BYGNING OÜ</t>
  </si>
  <si>
    <t>12094940</t>
  </si>
  <si>
    <t>A.W.G., OÜ</t>
  </si>
  <si>
    <t>11591903</t>
  </si>
  <si>
    <t>POLEFAMIA OÜ</t>
  </si>
  <si>
    <t>11257021</t>
  </si>
  <si>
    <t>SPALT BALTIC OÜ</t>
  </si>
  <si>
    <t>11998674</t>
  </si>
  <si>
    <t>NYT RENT, OÜ</t>
  </si>
  <si>
    <t>11349065</t>
  </si>
  <si>
    <t>MANGLUSSON OÜ</t>
  </si>
  <si>
    <t>11275154</t>
  </si>
  <si>
    <t>TRADE EHITUS GRUPP OÜ</t>
  </si>
  <si>
    <t>12102208</t>
  </si>
  <si>
    <t>COMPUTER PARTS OÜ</t>
  </si>
  <si>
    <t>12079656</t>
  </si>
  <si>
    <t>JAGE EHITUS OÜ</t>
  </si>
  <si>
    <t>11964741</t>
  </si>
  <si>
    <t>HAMDY KHALEC, OÜ</t>
  </si>
  <si>
    <t>10675182</t>
  </si>
  <si>
    <t>PRIMASTOR, OÜ</t>
  </si>
  <si>
    <t>11263694</t>
  </si>
  <si>
    <t>TRAKA HOLDING OÜ</t>
  </si>
  <si>
    <t>10274299</t>
  </si>
  <si>
    <t>L &amp; V INVEST, OÜ</t>
  </si>
  <si>
    <t>10058609</t>
  </si>
  <si>
    <t>RUNA, OÜ</t>
  </si>
  <si>
    <t>12080560</t>
  </si>
  <si>
    <t>RAER LOGISTIKA OÜ</t>
  </si>
  <si>
    <t>10997017</t>
  </si>
  <si>
    <t>ITC INVESTMENTS OÜ</t>
  </si>
  <si>
    <t>11506197</t>
  </si>
  <si>
    <t>KM VEEPROJEKT OÜ</t>
  </si>
  <si>
    <t>11553831</t>
  </si>
  <si>
    <t>GENERALEXPRESS, OÜ</t>
  </si>
  <si>
    <t>12091491</t>
  </si>
  <si>
    <t>AQUALUX, OÜ</t>
  </si>
  <si>
    <t>10454498</t>
  </si>
  <si>
    <t>KENTAL EHITUS, OÜ</t>
  </si>
  <si>
    <t>11706890</t>
  </si>
  <si>
    <t>ALSPED LOGISTICS, OÜ</t>
  </si>
  <si>
    <t>11988486</t>
  </si>
  <si>
    <t>TEINE KOHT, OÜ</t>
  </si>
  <si>
    <t>12026424</t>
  </si>
  <si>
    <t>TRANSBEST ESTONIA OÜ</t>
  </si>
  <si>
    <t>11946393</t>
  </si>
  <si>
    <t>TRAGI TALO OÜ</t>
  </si>
  <si>
    <t>11084603</t>
  </si>
  <si>
    <t>H2O PUHASTUS OÜ</t>
  </si>
  <si>
    <t>11526662</t>
  </si>
  <si>
    <t>BALTI HAKE, OÜ</t>
  </si>
  <si>
    <t>11730144</t>
  </si>
  <si>
    <t>SAFFRON TRADE OÜ</t>
  </si>
  <si>
    <t>12056595</t>
  </si>
  <si>
    <t>SOUTHWEST OÜ</t>
  </si>
  <si>
    <t>11481830</t>
  </si>
  <si>
    <t>B.U.H. TIMBER, OÜ</t>
  </si>
  <si>
    <t>10325816</t>
  </si>
  <si>
    <t>EMANCO EESTI OÜ</t>
  </si>
  <si>
    <t>11330462</t>
  </si>
  <si>
    <t>KUSAKO, OÜ</t>
  </si>
  <si>
    <t>11179864</t>
  </si>
  <si>
    <t>GREEN FABRIC, OÜ</t>
  </si>
  <si>
    <t>11934792</t>
  </si>
  <si>
    <t>NATURHOLZ OÜ</t>
  </si>
  <si>
    <t>11623833</t>
  </si>
  <si>
    <t>LIMITED SOLUTIONS OÜ</t>
  </si>
  <si>
    <t>11970894</t>
  </si>
  <si>
    <t>OBERON GRUPP, OÜ</t>
  </si>
  <si>
    <t>10394661</t>
  </si>
  <si>
    <t>TAVELLA, OÜ</t>
  </si>
  <si>
    <t>11681351</t>
  </si>
  <si>
    <t>TENSPRIT GROUP OÜ</t>
  </si>
  <si>
    <t>10158802</t>
  </si>
  <si>
    <t>IRVI SALONG, TÜH</t>
  </si>
  <si>
    <t>11218506</t>
  </si>
  <si>
    <t>KSYSTOS OÜ</t>
  </si>
  <si>
    <t>11709405</t>
  </si>
  <si>
    <t>TELONTON OÜ</t>
  </si>
  <si>
    <t>11612150</t>
  </si>
  <si>
    <t>DISPLAY HOUSE OÜ</t>
  </si>
  <si>
    <t>10502056</t>
  </si>
  <si>
    <t>LATIO EESTI, OÜ</t>
  </si>
  <si>
    <t>11505269</t>
  </si>
  <si>
    <t>A&amp;D`S MALNINGSTJÄNST OÜ</t>
  </si>
  <si>
    <t>10963691</t>
  </si>
  <si>
    <t>REKLAAMIKONTOR OÜ</t>
  </si>
  <si>
    <t>11258397</t>
  </si>
  <si>
    <t>ADMAN STUDIO OÜ</t>
  </si>
  <si>
    <t>11954062</t>
  </si>
  <si>
    <t>DIVARA TEAM OÜ</t>
  </si>
  <si>
    <t>11540202</t>
  </si>
  <si>
    <t>ISORYL OÜ</t>
  </si>
  <si>
    <t>12019625</t>
  </si>
  <si>
    <t>EHITUSBOONUS, OÜ</t>
  </si>
  <si>
    <t>12018945</t>
  </si>
  <si>
    <t>YLIKERAVA RAKENNUS, OÜ</t>
  </si>
  <si>
    <t>10270427</t>
  </si>
  <si>
    <t>PRIIOJA, OÜ</t>
  </si>
  <si>
    <t>11972462</t>
  </si>
  <si>
    <t>KÕIK JUTUD OÜ</t>
  </si>
  <si>
    <t>10408765</t>
  </si>
  <si>
    <t>BROKANTE GRUPP, OÜ</t>
  </si>
  <si>
    <t>11629244</t>
  </si>
  <si>
    <t>MKL GRUPP PLUSS, OÜ</t>
  </si>
  <si>
    <t>10203460</t>
  </si>
  <si>
    <t>MRR SPORDI OÜ</t>
  </si>
  <si>
    <t>11674411</t>
  </si>
  <si>
    <t>VÄRONEN EHITUS OÜ</t>
  </si>
  <si>
    <t>12058016</t>
  </si>
  <si>
    <t>RAIDOWEB, OÜ</t>
  </si>
  <si>
    <t>11956138</t>
  </si>
  <si>
    <t>NORDWELL, OÜ</t>
  </si>
  <si>
    <t>10740074</t>
  </si>
  <si>
    <t>SAARE PUU GRUPP OÜ</t>
  </si>
  <si>
    <t>12070566</t>
  </si>
  <si>
    <t>NATURALUX, OÜ</t>
  </si>
  <si>
    <t>10152314</t>
  </si>
  <si>
    <t>KODEERO, OÜ</t>
  </si>
  <si>
    <t>11664499</t>
  </si>
  <si>
    <t>OVERATES INVEST, OÜ</t>
  </si>
  <si>
    <t>11156337</t>
  </si>
  <si>
    <t>SCADA EST, OÜ</t>
  </si>
  <si>
    <t>11967064</t>
  </si>
  <si>
    <t>MOLIERE OÜ</t>
  </si>
  <si>
    <t>11166376</t>
  </si>
  <si>
    <t>ALTACARGO, OÜ</t>
  </si>
  <si>
    <t>11891284</t>
  </si>
  <si>
    <t>BCCOLLECTION EESTI OÜ</t>
  </si>
  <si>
    <t>10951251</t>
  </si>
  <si>
    <t>ALFAHAUS, OÜ</t>
  </si>
  <si>
    <t>11913711</t>
  </si>
  <si>
    <t>SWEDPORT HOLDING OÜ</t>
  </si>
  <si>
    <t>10576347</t>
  </si>
  <si>
    <t>STAFKLIG-GADSTEN OÜ</t>
  </si>
  <si>
    <t>60074542</t>
  </si>
  <si>
    <t>HANSA GOLD SIA</t>
  </si>
  <si>
    <t>11496665</t>
  </si>
  <si>
    <t>MONREX SOOJUS, OÜ</t>
  </si>
  <si>
    <t>10793473</t>
  </si>
  <si>
    <t>PRIME TRADE, OÜ</t>
  </si>
  <si>
    <t>12124581</t>
  </si>
  <si>
    <t>GERMET TRADE OÜ</t>
  </si>
  <si>
    <t>11223364</t>
  </si>
  <si>
    <t>LNV EHITUSTÖÖDE OÜ</t>
  </si>
  <si>
    <t>11952175</t>
  </si>
  <si>
    <t>GREENMILE OÜ (LIKVIDEERIMISEL)</t>
  </si>
  <si>
    <t>11999946</t>
  </si>
  <si>
    <t>PHD GRUPP OÜ</t>
  </si>
  <si>
    <t>11911897</t>
  </si>
  <si>
    <t>TÄISÜHING TH TEENUSED</t>
  </si>
  <si>
    <t>10760373</t>
  </si>
  <si>
    <t>MINI TRANS, OÜ</t>
  </si>
  <si>
    <t>11917925</t>
  </si>
  <si>
    <t>AWERTTAN OÜ</t>
  </si>
  <si>
    <t>12011813</t>
  </si>
  <si>
    <t>V&amp;V CONSTRUCTION OÜ</t>
  </si>
  <si>
    <t>11499735</t>
  </si>
  <si>
    <t>SWD MOTORS, OÜ</t>
  </si>
  <si>
    <t>11717439</t>
  </si>
  <si>
    <t>LEPIK TRADE OÜ</t>
  </si>
  <si>
    <t>11472908</t>
  </si>
  <si>
    <t>LUXICO, OÜ</t>
  </si>
  <si>
    <t>12089778</t>
  </si>
  <si>
    <t>HAUSEFORD OÜ</t>
  </si>
  <si>
    <t>12108116</t>
  </si>
  <si>
    <t>JUMA, OÜ</t>
  </si>
  <si>
    <t>11914507</t>
  </si>
  <si>
    <t>LP MUSIC MANAGEMENT OÜ</t>
  </si>
  <si>
    <t>12054314</t>
  </si>
  <si>
    <t>NORTH BALTIC STEEL OÜ</t>
  </si>
  <si>
    <t>11250194</t>
  </si>
  <si>
    <t>SPIEGEL KAUBANDUS OÜ</t>
  </si>
  <si>
    <t>12107097</t>
  </si>
  <si>
    <t>POKEX EUROPE OÜ</t>
  </si>
  <si>
    <t>10977434</t>
  </si>
  <si>
    <t>TALLINNA KONVERENTSID GRUPP OÜ</t>
  </si>
  <si>
    <t>12123736</t>
  </si>
  <si>
    <t>JAN-RAI, OÜ</t>
  </si>
  <si>
    <t>11933143</t>
  </si>
  <si>
    <t>S-PESULA OÜ</t>
  </si>
  <si>
    <t>10141032</t>
  </si>
  <si>
    <t>ART ARUT, OÜ</t>
  </si>
  <si>
    <t>11524284</t>
  </si>
  <si>
    <t>RENTALL, OÜ</t>
  </si>
  <si>
    <t>11294246</t>
  </si>
  <si>
    <t>TREVELOR, OÜ</t>
  </si>
  <si>
    <t>11495499</t>
  </si>
  <si>
    <t>TAGORATU METALL, OÜ</t>
  </si>
  <si>
    <t>11890066</t>
  </si>
  <si>
    <t>HAAPSALU LENNUJAAM OÜ</t>
  </si>
  <si>
    <t>11059166</t>
  </si>
  <si>
    <t>PLUSSWORK, OÜ</t>
  </si>
  <si>
    <t>12086308</t>
  </si>
  <si>
    <t>KREPTER, OÜ</t>
  </si>
  <si>
    <t>11971014</t>
  </si>
  <si>
    <t>MONARO GROUP OÜ</t>
  </si>
  <si>
    <t>11937247</t>
  </si>
  <si>
    <t>SPAPARADICE OÜ</t>
  </si>
  <si>
    <t>12064258</t>
  </si>
  <si>
    <t>HAPPY SMILE, OÜ (LIKVIDEERIMISEL)</t>
  </si>
  <si>
    <t>60131401</t>
  </si>
  <si>
    <t>SIA "CELTNIECIBAS INVESTICIJAS"</t>
  </si>
  <si>
    <t>11097008</t>
  </si>
  <si>
    <t>SIXFOLD, OÜ</t>
  </si>
  <si>
    <t>12004919</t>
  </si>
  <si>
    <t>WWW EHITUS OÜ</t>
  </si>
  <si>
    <t>11309019</t>
  </si>
  <si>
    <t>PROGRESSLINE, OÜ</t>
  </si>
  <si>
    <t>11960476</t>
  </si>
  <si>
    <t>FINNEST OÜ</t>
  </si>
  <si>
    <t>11896850</t>
  </si>
  <si>
    <t>SPORDISÕBRAD OÜ</t>
  </si>
  <si>
    <t>80239366</t>
  </si>
  <si>
    <t>KULDNE EKSPRESS, TANTSUKULTUURI JUURUTAMISE JA NÄITLEMISOSKUSE ARENDAMISE LASTETEATER, MTÜ</t>
  </si>
  <si>
    <t>11341589</t>
  </si>
  <si>
    <t>SILVERMAX, OÜ</t>
  </si>
  <si>
    <t>12056939</t>
  </si>
  <si>
    <t>TALOTENEST OÜ</t>
  </si>
  <si>
    <t>80301342</t>
  </si>
  <si>
    <t>ABISTAVAD KÄED, MITTETULUNDUSÜHING</t>
  </si>
  <si>
    <t>12019571</t>
  </si>
  <si>
    <t>EHITUSCENTRUM, OÜ</t>
  </si>
  <si>
    <t>11901539</t>
  </si>
  <si>
    <t>VIVA ELEKTROONIKA PLUSS, OÜ</t>
  </si>
  <si>
    <t>11982532</t>
  </si>
  <si>
    <t>GERMES GOLD OÜ</t>
  </si>
  <si>
    <t>10410710</t>
  </si>
  <si>
    <t>BALTIAUTOTRANS, OÜ</t>
  </si>
  <si>
    <t>12002518</t>
  </si>
  <si>
    <t>AURUMINVEST OÜ</t>
  </si>
  <si>
    <t>11319621</t>
  </si>
  <si>
    <t>AVICIA OÜ</t>
  </si>
  <si>
    <t>11991956</t>
  </si>
  <si>
    <t>SIIT JA SEALT INVEST, OÜ</t>
  </si>
  <si>
    <t>11969566</t>
  </si>
  <si>
    <t>FOOD SERVICE OÜ</t>
  </si>
  <si>
    <t>11950510</t>
  </si>
  <si>
    <t>VALVEGRUPP OÜ</t>
  </si>
  <si>
    <t>11267137</t>
  </si>
  <si>
    <t>ABC INVEST OÜ</t>
  </si>
  <si>
    <t>10965313</t>
  </si>
  <si>
    <t>LEMON INVEST OÜ</t>
  </si>
  <si>
    <t>12126098</t>
  </si>
  <si>
    <t>HANKEGRUPP OÜ</t>
  </si>
  <si>
    <t>11628995</t>
  </si>
  <si>
    <t>EHITUSKATE OÜ</t>
  </si>
  <si>
    <t>11948630</t>
  </si>
  <si>
    <t>TRIOSMART, OÜ</t>
  </si>
  <si>
    <t>12085450</t>
  </si>
  <si>
    <t>1 SERVICE OÜ</t>
  </si>
  <si>
    <t>12079998</t>
  </si>
  <si>
    <t>REVALIA EHITUSGRUPP OÜ</t>
  </si>
  <si>
    <t>10996839</t>
  </si>
  <si>
    <t>FESS, OÜ</t>
  </si>
  <si>
    <t>12026252</t>
  </si>
  <si>
    <t>HARD CONSTRUCTION SERVICES OÜ</t>
  </si>
  <si>
    <t>10141227</t>
  </si>
  <si>
    <t>CAVALLO OÜ</t>
  </si>
  <si>
    <t>10973591</t>
  </si>
  <si>
    <t>REVALPROFF OÜ</t>
  </si>
  <si>
    <t>10931998</t>
  </si>
  <si>
    <t>BRISTOL HOTELL, OÜ</t>
  </si>
  <si>
    <t>12048650</t>
  </si>
  <si>
    <t>AVENA MÖÖBEL OÜ</t>
  </si>
  <si>
    <t>11125621</t>
  </si>
  <si>
    <t>KUNEX GRUPP, OÜ</t>
  </si>
  <si>
    <t>11475574</t>
  </si>
  <si>
    <t>MRG TEENUS OÜ</t>
  </si>
  <si>
    <t>10931449</t>
  </si>
  <si>
    <t>TOTAL SERVICES, OÜ</t>
  </si>
  <si>
    <t>11420024</t>
  </si>
  <si>
    <t>MAGNITUDES OÜ</t>
  </si>
  <si>
    <t>11272701</t>
  </si>
  <si>
    <t>BUNA POWER OÜ</t>
  </si>
  <si>
    <t>11982928</t>
  </si>
  <si>
    <t>RASTENBURG, OÜ</t>
  </si>
  <si>
    <t>10936978</t>
  </si>
  <si>
    <t>SUUR-AMEERIKA 33, OÜ</t>
  </si>
  <si>
    <t>10953818</t>
  </si>
  <si>
    <t>PLUSSVARA, OÜ</t>
  </si>
  <si>
    <t>11228427</t>
  </si>
  <si>
    <t>POLARSEN, OÜ</t>
  </si>
  <si>
    <t>11279672</t>
  </si>
  <si>
    <t>NOREVAL BALTIC, OÜ</t>
  </si>
  <si>
    <t>11141666</t>
  </si>
  <si>
    <t>KUREREHA OÜ (LIKVIDEERIMISEL)</t>
  </si>
  <si>
    <t>11942343</t>
  </si>
  <si>
    <t>NULLPUNKT, OÜ</t>
  </si>
  <si>
    <t>10975033</t>
  </si>
  <si>
    <t>PRO PLANETTRANS, OÜ</t>
  </si>
  <si>
    <t>11891982</t>
  </si>
  <si>
    <t>EQU METAL, OÜ</t>
  </si>
  <si>
    <t>11773745</t>
  </si>
  <si>
    <t>KÄHKU, OÜ</t>
  </si>
  <si>
    <t>11518013</t>
  </si>
  <si>
    <t>IRHYS OÜ</t>
  </si>
  <si>
    <t>10613608</t>
  </si>
  <si>
    <t>ROOEXPERT, OÜ</t>
  </si>
  <si>
    <t>11678544</t>
  </si>
  <si>
    <t>ILFETECH, OÜ</t>
  </si>
  <si>
    <t>11668066</t>
  </si>
  <si>
    <t>LEELA AKSESSUAARID, OÜ</t>
  </si>
  <si>
    <t>10699886</t>
  </si>
  <si>
    <t>INTEC TRADE, OÜ</t>
  </si>
  <si>
    <t>12001944</t>
  </si>
  <si>
    <t>REVEX PARTNERS OÜ</t>
  </si>
  <si>
    <t>12146387</t>
  </si>
  <si>
    <t>ABC RENT OÜ</t>
  </si>
  <si>
    <t>10755053</t>
  </si>
  <si>
    <t>TIMETRADE, OÜ</t>
  </si>
  <si>
    <t>11969833</t>
  </si>
  <si>
    <t>TÖÖSTUS EHITUS OÜ</t>
  </si>
  <si>
    <t>11579500</t>
  </si>
  <si>
    <t>RAHVA ÕIGUSTE KAITSE BÜROO OÜ</t>
  </si>
  <si>
    <t>12053935</t>
  </si>
  <si>
    <t>WL WALL AND FLOOR OÜ</t>
  </si>
  <si>
    <t>10544095</t>
  </si>
  <si>
    <t>RATRI, OÜ</t>
  </si>
  <si>
    <t>11467586</t>
  </si>
  <si>
    <t>VENOR HOUSE OÜ</t>
  </si>
  <si>
    <t>11204007</t>
  </si>
  <si>
    <t>TÖÖÕIGUSBÜROO LABOUR CONSULTING, OÜ</t>
  </si>
  <si>
    <t>12056365</t>
  </si>
  <si>
    <t>KAUKAVA, OÜ</t>
  </si>
  <si>
    <t>01105770</t>
  </si>
  <si>
    <t>PAULI RIIHILAHTI AS</t>
  </si>
  <si>
    <t>12138488</t>
  </si>
  <si>
    <t>PROFTRADE GROUP OÜ</t>
  </si>
  <si>
    <t>11369547</t>
  </si>
  <si>
    <t>AUTEX KAUBANDUSE OÜ</t>
  </si>
  <si>
    <t>12000181</t>
  </si>
  <si>
    <t>V-TOSCH OÜ</t>
  </si>
  <si>
    <t>12136041</t>
  </si>
  <si>
    <t>ZORRO TRADE OÜ</t>
  </si>
  <si>
    <t>12114708</t>
  </si>
  <si>
    <t>NBSPORT OÜ</t>
  </si>
  <si>
    <t>11406260</t>
  </si>
  <si>
    <t>ARGO TEAM OÜ</t>
  </si>
  <si>
    <t>11769318</t>
  </si>
  <si>
    <t>POMME OÜ</t>
  </si>
  <si>
    <t>11535715</t>
  </si>
  <si>
    <t>POWERWOOD, OÜ</t>
  </si>
  <si>
    <t>11809874</t>
  </si>
  <si>
    <t>ME CONSTRUCTION OÜ</t>
  </si>
  <si>
    <t>11559756</t>
  </si>
  <si>
    <t>AIR FACTORY OÜ</t>
  </si>
  <si>
    <t>10660973</t>
  </si>
  <si>
    <t>S.R.KAUBAVEDU, OÜ</t>
  </si>
  <si>
    <t>12111354</t>
  </si>
  <si>
    <t>ALATI ABIKS OÜ</t>
  </si>
  <si>
    <t>11898435</t>
  </si>
  <si>
    <t>AGRAARTEC OÜ</t>
  </si>
  <si>
    <t>11007703</t>
  </si>
  <si>
    <t>ESSELAIT, OÜ</t>
  </si>
  <si>
    <t>12098234</t>
  </si>
  <si>
    <t>FRANCO OÜ</t>
  </si>
  <si>
    <t>11904845</t>
  </si>
  <si>
    <t>INVEST PARTNERS OÜ</t>
  </si>
  <si>
    <t>12030526</t>
  </si>
  <si>
    <t>INNOVATIVE PIPE SOLUTION OÜ</t>
  </si>
  <si>
    <t>12084373</t>
  </si>
  <si>
    <t>SLEDDOGS OÜ</t>
  </si>
  <si>
    <t>11400854</t>
  </si>
  <si>
    <t>AUSTIN EHITUS, OÜ</t>
  </si>
  <si>
    <t>11555586</t>
  </si>
  <si>
    <t>MIRASOFT, OÜ</t>
  </si>
  <si>
    <t>11004171</t>
  </si>
  <si>
    <t>IDEEMEEDIA OÜ</t>
  </si>
  <si>
    <t>11581939</t>
  </si>
  <si>
    <t>VERESA OÜ</t>
  </si>
  <si>
    <t>11746754</t>
  </si>
  <si>
    <t>ELEGANT HOME OÜ</t>
  </si>
  <si>
    <t>10038564</t>
  </si>
  <si>
    <t>INTRA NET SYSTEMS OÜ</t>
  </si>
  <si>
    <t>12143294</t>
  </si>
  <si>
    <t>ILUTEHNIKA OÜ</t>
  </si>
  <si>
    <t>11412556</t>
  </si>
  <si>
    <t>TRADERBERG OÜ</t>
  </si>
  <si>
    <t>12023271</t>
  </si>
  <si>
    <t>KVANTKAUBANDUS OÜ</t>
  </si>
  <si>
    <t>12059984</t>
  </si>
  <si>
    <t>WIEZERHALL GRUPP, OÜ</t>
  </si>
  <si>
    <t>11221394</t>
  </si>
  <si>
    <t>HEAKORRATÖÖD OÜ</t>
  </si>
  <si>
    <t>12148050</t>
  </si>
  <si>
    <t>BUDABERG OÜ</t>
  </si>
  <si>
    <t>10154997</t>
  </si>
  <si>
    <t>SMI TRADING, OÜ</t>
  </si>
  <si>
    <t>12174627</t>
  </si>
  <si>
    <t>LASERMÄNGUKESKUS, OÜ</t>
  </si>
  <si>
    <t>12068078</t>
  </si>
  <si>
    <t>SAPORI ITALIANI OÜ</t>
  </si>
  <si>
    <t>12143578</t>
  </si>
  <si>
    <t>STEPIHUNT OÜ</t>
  </si>
  <si>
    <t>11696648</t>
  </si>
  <si>
    <t>MGM TEAM OÜ</t>
  </si>
  <si>
    <t>11138641</t>
  </si>
  <si>
    <t>INFRADATA, OÜ</t>
  </si>
  <si>
    <t>11196785</t>
  </si>
  <si>
    <t>OR FARM, OÜ</t>
  </si>
  <si>
    <t>10895506</t>
  </si>
  <si>
    <t>RSH JÕHVI KAUBALADU, OÜ</t>
  </si>
  <si>
    <t>12035877</t>
  </si>
  <si>
    <t>FAQNAQ LAMMUTUSTEENUSED OÜ</t>
  </si>
  <si>
    <t>10904091</t>
  </si>
  <si>
    <t>HELP, OÜ</t>
  </si>
  <si>
    <t>11355723</t>
  </si>
  <si>
    <t>REVAL HALDUS OÜ</t>
  </si>
  <si>
    <t>11645378</t>
  </si>
  <si>
    <t>ECOAUTO, OÜ</t>
  </si>
  <si>
    <t>11077537</t>
  </si>
  <si>
    <t>SIKI TRANS, OÜ</t>
  </si>
  <si>
    <t>11958924</t>
  </si>
  <si>
    <t>ICEFLOWER, OÜ</t>
  </si>
  <si>
    <t>11507908</t>
  </si>
  <si>
    <t>LEVITON SYSTEM OÜ</t>
  </si>
  <si>
    <t>11115373</t>
  </si>
  <si>
    <t>E-SOLUTIONS INTERNATIONAL, OÜ</t>
  </si>
  <si>
    <t>11986702</t>
  </si>
  <si>
    <t>FAKTORA OÜ</t>
  </si>
  <si>
    <t>11965663</t>
  </si>
  <si>
    <t>JOB CENTRE OÜ</t>
  </si>
  <si>
    <t>11699670</t>
  </si>
  <si>
    <t>TAMPARK OÜ</t>
  </si>
  <si>
    <t>12116067</t>
  </si>
  <si>
    <t>DOMINIC GHM OÜ</t>
  </si>
  <si>
    <t>11671393</t>
  </si>
  <si>
    <t>DEBITUM INKASSO OÜ</t>
  </si>
  <si>
    <t>11371892</t>
  </si>
  <si>
    <t>LAPSEMEELNE, OÜ</t>
  </si>
  <si>
    <t>11661644</t>
  </si>
  <si>
    <t>EESTI BACCO OÜ</t>
  </si>
  <si>
    <t>11730471</t>
  </si>
  <si>
    <t>SUITSUVENNAD OÜ</t>
  </si>
  <si>
    <t>11986694</t>
  </si>
  <si>
    <t>RV OIL OÜ</t>
  </si>
  <si>
    <t>10550463</t>
  </si>
  <si>
    <t>BALMETS, OÜ</t>
  </si>
  <si>
    <t>11952086</t>
  </si>
  <si>
    <t>GROOVESTAR OÜ</t>
  </si>
  <si>
    <t>11055748</t>
  </si>
  <si>
    <t>MAIMEK, OÜ</t>
  </si>
  <si>
    <t>10048663</t>
  </si>
  <si>
    <t>MÄNNIKU AL, OÜ (LIKVIDEERIMISEL)</t>
  </si>
  <si>
    <t>11399117</t>
  </si>
  <si>
    <t>RTS MUSTAMÄE ARENDUSE OÜ</t>
  </si>
  <si>
    <t>12101953</t>
  </si>
  <si>
    <t>STARBEETLE OÜ</t>
  </si>
  <si>
    <t>11698185</t>
  </si>
  <si>
    <t>AZUREUS INVEST OÜ</t>
  </si>
  <si>
    <t>11416790</t>
  </si>
  <si>
    <t>STEPLAND GRUPP OÜ</t>
  </si>
  <si>
    <t>12148535</t>
  </si>
  <si>
    <t>KUNMEL OÜ</t>
  </si>
  <si>
    <t>12147990</t>
  </si>
  <si>
    <t>RJ-AUTO OÜ</t>
  </si>
  <si>
    <t>12157741</t>
  </si>
  <si>
    <t>SUGAR INVESTMENT OÜ</t>
  </si>
  <si>
    <t>11657542</t>
  </si>
  <si>
    <t>KALVAR CAPITAL OÜ</t>
  </si>
  <si>
    <t>11195219</t>
  </si>
  <si>
    <t>SISUSTUSINFO, OÜ</t>
  </si>
  <si>
    <t>11264765</t>
  </si>
  <si>
    <t>MV BALTIC DESIGN OÜ</t>
  </si>
  <si>
    <t>11511885</t>
  </si>
  <si>
    <t>FOOMIX OÜ</t>
  </si>
  <si>
    <t>12104147</t>
  </si>
  <si>
    <t>ECOFOOD BALTIC OÜ</t>
  </si>
  <si>
    <t>11929609</t>
  </si>
  <si>
    <t>LEIVAVEDU, OÜ</t>
  </si>
  <si>
    <t>12042535</t>
  </si>
  <si>
    <t>MARISHEL PLUSS OÜ</t>
  </si>
  <si>
    <t>10954433</t>
  </si>
  <si>
    <t>TALLINNA TRASSIEHITUS OÜ</t>
  </si>
  <si>
    <t>11438550</t>
  </si>
  <si>
    <t>ROLLING DOORS, OÜ</t>
  </si>
  <si>
    <t>11288978</t>
  </si>
  <si>
    <t>LIIMAK GRUPP, OÜ</t>
  </si>
  <si>
    <t>11957528</t>
  </si>
  <si>
    <t>MAGNATUM CAPITAL, OÜ</t>
  </si>
  <si>
    <t>12149434</t>
  </si>
  <si>
    <t>RANTERS OÜ</t>
  </si>
  <si>
    <t>12094986</t>
  </si>
  <si>
    <t>PROSONIC OÜ</t>
  </si>
  <si>
    <t>12154323</t>
  </si>
  <si>
    <t>WORLD MET TRADE GRUPP OÜ</t>
  </si>
  <si>
    <t>12064330</t>
  </si>
  <si>
    <t>BRAG INVEST OÜ</t>
  </si>
  <si>
    <t>11972692</t>
  </si>
  <si>
    <t>LÄTI AKEN OÜ</t>
  </si>
  <si>
    <t>12169514</t>
  </si>
  <si>
    <t>OPOP CONSULT OÜ</t>
  </si>
  <si>
    <t>11406231</t>
  </si>
  <si>
    <t>E.T.R.K INVEST OÜ</t>
  </si>
  <si>
    <t>12123699</t>
  </si>
  <si>
    <t>SIXYARD OÜ</t>
  </si>
  <si>
    <t>10862777</t>
  </si>
  <si>
    <t>HEMMING GRUPP OÜ</t>
  </si>
  <si>
    <t>11740102</t>
  </si>
  <si>
    <t>ABC PESULAD OÜ</t>
  </si>
  <si>
    <t>11996008</t>
  </si>
  <si>
    <t>PARVUS ENTERTAINMENT OÜ</t>
  </si>
  <si>
    <t>11482150</t>
  </si>
  <si>
    <t>MARS-STUDIO UÜ</t>
  </si>
  <si>
    <t>11890132</t>
  </si>
  <si>
    <t>TORMASTIK, OÜ</t>
  </si>
  <si>
    <t>11479626</t>
  </si>
  <si>
    <t>DISBERG OÜ</t>
  </si>
  <si>
    <t>11287476</t>
  </si>
  <si>
    <t>FORMARY, OÜ</t>
  </si>
  <si>
    <t>11179539</t>
  </si>
  <si>
    <t>CIVIL ENGINEERING COMPANY, OÜ</t>
  </si>
  <si>
    <t>11928716</t>
  </si>
  <si>
    <t>RAPLA PUIDUMEISTRID OÜ</t>
  </si>
  <si>
    <t>10884891</t>
  </si>
  <si>
    <t>INDUSTRIAL TECHNOLOGY INVESTMENTS OÜ (LIKVIDEERIMISEL)</t>
  </si>
  <si>
    <t>12104443</t>
  </si>
  <si>
    <t>HELBAUTO OÜ</t>
  </si>
  <si>
    <t>11954234</t>
  </si>
  <si>
    <t>HALDUS PARTNER KINNISVARA OÜ</t>
  </si>
  <si>
    <t>11904976</t>
  </si>
  <si>
    <t>RIFHT OÜ</t>
  </si>
  <si>
    <t>12042274</t>
  </si>
  <si>
    <t>STOCKWEST GROUP OÜ</t>
  </si>
  <si>
    <t>10708409</t>
  </si>
  <si>
    <t>ROTO EHITUS, OÜ</t>
  </si>
  <si>
    <t>11218883</t>
  </si>
  <si>
    <t>JANWEIX, OÜ (LIKVIDEERIMISEL)</t>
  </si>
  <si>
    <t>12146766</t>
  </si>
  <si>
    <t>MIKRO KAUBAD OÜ</t>
  </si>
  <si>
    <t>12028297</t>
  </si>
  <si>
    <t>MSDESIGN GRUPP, OÜ</t>
  </si>
  <si>
    <t>11135743</t>
  </si>
  <si>
    <t>KHUM SLOR, OÜ</t>
  </si>
  <si>
    <t>12142774</t>
  </si>
  <si>
    <t>PARANOVA INVEST OÜ</t>
  </si>
  <si>
    <t>12060639</t>
  </si>
  <si>
    <t>ARUKÜLA FARM OÜ</t>
  </si>
  <si>
    <t>11387829</t>
  </si>
  <si>
    <t>PRO CLEANSERV OÜ</t>
  </si>
  <si>
    <t>11545027</t>
  </si>
  <si>
    <t>RANNUTI KAUBANDUSE OÜ (LIKVIDEERIMISEL)</t>
  </si>
  <si>
    <t>12173183</t>
  </si>
  <si>
    <t>OBG TEENUSED, OÜ</t>
  </si>
  <si>
    <t>11761340</t>
  </si>
  <si>
    <t>CUPIDEST, OÜ</t>
  </si>
  <si>
    <t>10508656</t>
  </si>
  <si>
    <t>SALDEREN, OÜ</t>
  </si>
  <si>
    <t>12210783</t>
  </si>
  <si>
    <t>BI-INFO GRUPP OÜ</t>
  </si>
  <si>
    <t>10862263</t>
  </si>
  <si>
    <t>MK LOGISTIKA GRUPP OÜ</t>
  </si>
  <si>
    <t>11522434</t>
  </si>
  <si>
    <t>STEBA BUILDMASTER, OÜ</t>
  </si>
  <si>
    <t>11625849</t>
  </si>
  <si>
    <t>BUSINESS NET OÜ</t>
  </si>
  <si>
    <t>11427871</t>
  </si>
  <si>
    <t>LEPISTE &amp; MIKK OÜ</t>
  </si>
  <si>
    <t>11403847</t>
  </si>
  <si>
    <t>PIT GROUP OÜ</t>
  </si>
  <si>
    <t>11145405</t>
  </si>
  <si>
    <t>VAGUNITÖÖSTUS, OÜ</t>
  </si>
  <si>
    <t>11734515</t>
  </si>
  <si>
    <t>IT CONSULTING OÜ</t>
  </si>
  <si>
    <t>11413745</t>
  </si>
  <si>
    <t>WANTED GRUPP, OÜ</t>
  </si>
  <si>
    <t>11993725</t>
  </si>
  <si>
    <t>FIRSTUNION, UÜ</t>
  </si>
  <si>
    <t>10823903</t>
  </si>
  <si>
    <t>INVESTEERIMISVABRIK, OÜ</t>
  </si>
  <si>
    <t>12140640</t>
  </si>
  <si>
    <t>MÜÜGIKUNN OÜ</t>
  </si>
  <si>
    <t>11908010</t>
  </si>
  <si>
    <t>RADOKAN OÜ</t>
  </si>
  <si>
    <t>12042334</t>
  </si>
  <si>
    <t>LEIVATÖÖSTUSE OÜ</t>
  </si>
  <si>
    <t>12039042</t>
  </si>
  <si>
    <t>DSS SHIPPING COMPANY OÜ</t>
  </si>
  <si>
    <t>12169218</t>
  </si>
  <si>
    <t>MSV TRADE OÜ</t>
  </si>
  <si>
    <t>11234907</t>
  </si>
  <si>
    <t>VIŠNU GRUPP, OÜ</t>
  </si>
  <si>
    <t>11449039</t>
  </si>
  <si>
    <t>TOP TEAM OÜ</t>
  </si>
  <si>
    <t>11110795</t>
  </si>
  <si>
    <t>AURAFOTO, OÜ</t>
  </si>
  <si>
    <t>12177382</t>
  </si>
  <si>
    <t>RAX &amp; ROCK, OÜ</t>
  </si>
  <si>
    <t>11811307</t>
  </si>
  <si>
    <t>MYWORKS OÜ</t>
  </si>
  <si>
    <t>12011078</t>
  </si>
  <si>
    <t>JRM BALTIC EE OÜ</t>
  </si>
  <si>
    <t>12188492</t>
  </si>
  <si>
    <t>CONSULTTEAM EUROPE OÜ</t>
  </si>
  <si>
    <t>11435190</t>
  </si>
  <si>
    <t>DAMIANTO OÜ</t>
  </si>
  <si>
    <t>10682673</t>
  </si>
  <si>
    <t>HANSAGRAND, OÜ</t>
  </si>
  <si>
    <t>12154820</t>
  </si>
  <si>
    <t>ALCORSO, OÜ</t>
  </si>
  <si>
    <t>10486564</t>
  </si>
  <si>
    <t>TOM CAR, OÜ</t>
  </si>
  <si>
    <t>11172253</t>
  </si>
  <si>
    <t>PADAEMAND, OÜ</t>
  </si>
  <si>
    <t>12127102</t>
  </si>
  <si>
    <t>DREAMPITI OÜ</t>
  </si>
  <si>
    <t>11884982</t>
  </si>
  <si>
    <t>AURUMPANT OÜ</t>
  </si>
  <si>
    <t>11996089</t>
  </si>
  <si>
    <t>KIWI AP OÜ</t>
  </si>
  <si>
    <t>12119504</t>
  </si>
  <si>
    <t>KERMAN DOORS OÜ</t>
  </si>
  <si>
    <t>10719755</t>
  </si>
  <si>
    <t>OPTIM-EUROPE OÜ</t>
  </si>
  <si>
    <t>12024626</t>
  </si>
  <si>
    <t>NORMACH OÜ</t>
  </si>
  <si>
    <t>12071488</t>
  </si>
  <si>
    <t>SARDOSA, OÜ</t>
  </si>
  <si>
    <t>12090416</t>
  </si>
  <si>
    <t>SIMEST OÜ</t>
  </si>
  <si>
    <t>11740065</t>
  </si>
  <si>
    <t>DX CONSOLE MARKETING OÜ</t>
  </si>
  <si>
    <t>10875610</t>
  </si>
  <si>
    <t>INDERO GRUPP OÜ</t>
  </si>
  <si>
    <t>11668994</t>
  </si>
  <si>
    <t>MARCUS TRANSPORT ESTONIA OÜ</t>
  </si>
  <si>
    <t>12091350</t>
  </si>
  <si>
    <t>ARTELL EHITUS HARJU OÜ</t>
  </si>
  <si>
    <t>11507328</t>
  </si>
  <si>
    <t>BETONEER, OÜ</t>
  </si>
  <si>
    <t>11878734</t>
  </si>
  <si>
    <t>KENDRIX, OÜ</t>
  </si>
  <si>
    <t>12109647</t>
  </si>
  <si>
    <t>VILLERSON EXPORT OÜ</t>
  </si>
  <si>
    <t>11728561</t>
  </si>
  <si>
    <t>MAG INVEST GROUP OÜ</t>
  </si>
  <si>
    <t>11581595</t>
  </si>
  <si>
    <t>DIAMOND SOLUTIONS, OÜ</t>
  </si>
  <si>
    <t>11654957</t>
  </si>
  <si>
    <t>VALVOTER OÜ</t>
  </si>
  <si>
    <t>11366023</t>
  </si>
  <si>
    <t>SISTEMA, OÜ</t>
  </si>
  <si>
    <t>11018374</t>
  </si>
  <si>
    <t>EESTI KODU, OÜ</t>
  </si>
  <si>
    <t>12130676</t>
  </si>
  <si>
    <t>STROM OÜ</t>
  </si>
  <si>
    <t>12053481</t>
  </si>
  <si>
    <t>LÕNGAMAANIA OÜ</t>
  </si>
  <si>
    <t>11629735</t>
  </si>
  <si>
    <t>HANSATIIGER, OÜ</t>
  </si>
  <si>
    <t>10030338</t>
  </si>
  <si>
    <t>ORINVEST-M, OÜ</t>
  </si>
  <si>
    <t>10259970</t>
  </si>
  <si>
    <t>OZON MMG GRUPP, OÜ</t>
  </si>
  <si>
    <t>11634506</t>
  </si>
  <si>
    <t>EXTRUO STRUCTURUM, OÜ (LIKVIDEERIMISEL)</t>
  </si>
  <si>
    <t>10240640</t>
  </si>
  <si>
    <t>OÜ BORASSUS</t>
  </si>
  <si>
    <t>12083646</t>
  </si>
  <si>
    <t>CITADEL TRADING OÜ</t>
  </si>
  <si>
    <t>12007527</t>
  </si>
  <si>
    <t>CLEANTEAM OÜ</t>
  </si>
  <si>
    <t>11466061</t>
  </si>
  <si>
    <t>MASTERBUILDER WORKHOUSE OÜ</t>
  </si>
  <si>
    <t>12054047</t>
  </si>
  <si>
    <t>SAFARI AUTOKAUBAD OÜ</t>
  </si>
  <si>
    <t>11826105</t>
  </si>
  <si>
    <t>MAHE JÕUSÖÖT, OÜ</t>
  </si>
  <si>
    <t>11973384</t>
  </si>
  <si>
    <t>KRAUT INVEST OÜ</t>
  </si>
  <si>
    <t>11717114</t>
  </si>
  <si>
    <t>RENREKON OÜ</t>
  </si>
  <si>
    <t>11328330</t>
  </si>
  <si>
    <t>SUURTEMEESTE, OÜ</t>
  </si>
  <si>
    <t>12108429</t>
  </si>
  <si>
    <t>NORTHERN EUROPEAN CONSULTING GROUP OÜ</t>
  </si>
  <si>
    <t>11385871</t>
  </si>
  <si>
    <t>SX-HOUSE OÜ</t>
  </si>
  <si>
    <t>12021792</t>
  </si>
  <si>
    <t>KUNNARI GROUP OÜ</t>
  </si>
  <si>
    <t>11334158</t>
  </si>
  <si>
    <t>RAJU EHITUS OÜ</t>
  </si>
  <si>
    <t>11663100</t>
  </si>
  <si>
    <t>KUUSALU TÖÖSTUSPARK OÜ</t>
  </si>
  <si>
    <t>10040880</t>
  </si>
  <si>
    <t>DISCLAFEN GER OÜ</t>
  </si>
  <si>
    <t>12040275</t>
  </si>
  <si>
    <t>STEEL CAPITAL OÜ</t>
  </si>
  <si>
    <t>11734573</t>
  </si>
  <si>
    <t>NOVATECH OÜ</t>
  </si>
  <si>
    <t>11648164</t>
  </si>
  <si>
    <t>NIKNAS, OÜ</t>
  </si>
  <si>
    <t>11514400</t>
  </si>
  <si>
    <t>V.S. LIISING, OÜ</t>
  </si>
  <si>
    <t>12148498</t>
  </si>
  <si>
    <t>GO AGENCY OÜ</t>
  </si>
  <si>
    <t>11528081</t>
  </si>
  <si>
    <t>TESTLAB OÜ</t>
  </si>
  <si>
    <t>10348744</t>
  </si>
  <si>
    <t>PAGERON, OÜ</t>
  </si>
  <si>
    <t>11917368</t>
  </si>
  <si>
    <t>LIONTONY, OÜ</t>
  </si>
  <si>
    <t>11507392</t>
  </si>
  <si>
    <t>HINDUSTAN, OÜ</t>
  </si>
  <si>
    <t>60008961</t>
  </si>
  <si>
    <t>PORTUGALI SUURSAATKOND</t>
  </si>
  <si>
    <t>10249373</t>
  </si>
  <si>
    <t>ELLU AV, OÜ</t>
  </si>
  <si>
    <t>10799955</t>
  </si>
  <si>
    <t>ALMAVIST, OÜ</t>
  </si>
  <si>
    <t>10953155</t>
  </si>
  <si>
    <t>AMON EHITUS OÜ</t>
  </si>
  <si>
    <t>11041195</t>
  </si>
  <si>
    <t>BETEPOK OÜ</t>
  </si>
  <si>
    <t>11906880</t>
  </si>
  <si>
    <t>ASP PAPP OÜ</t>
  </si>
  <si>
    <t>10490620</t>
  </si>
  <si>
    <t>WIPESTREX GRUPP, AS</t>
  </si>
  <si>
    <t>11785116</t>
  </si>
  <si>
    <t>TIMBERON BALTIC OÜ</t>
  </si>
  <si>
    <t>11256990</t>
  </si>
  <si>
    <t>BALTIC FRUIT LINE, OÜ</t>
  </si>
  <si>
    <t>11525444</t>
  </si>
  <si>
    <t>ABEDA OÜ</t>
  </si>
  <si>
    <t>11951253</t>
  </si>
  <si>
    <t>REIHTUM OÜ</t>
  </si>
  <si>
    <t>12117747</t>
  </si>
  <si>
    <t>SOLTEX INVESTMENTS OÜ</t>
  </si>
  <si>
    <t>11971103</t>
  </si>
  <si>
    <t>CAPITAL CENTER, OÜ</t>
  </si>
  <si>
    <t>10212329</t>
  </si>
  <si>
    <t>BAUFOODS OÜ</t>
  </si>
  <si>
    <t>10713959</t>
  </si>
  <si>
    <t>PALDEKO GRUPP, OÜ (LIKVIDEERIMISEL)</t>
  </si>
  <si>
    <t>12137901</t>
  </si>
  <si>
    <t>WOODMILL GROUP OÜ</t>
  </si>
  <si>
    <t>11958798</t>
  </si>
  <si>
    <t>EVEKO TRADING OÜ</t>
  </si>
  <si>
    <t>11193002</t>
  </si>
  <si>
    <t>MULTICARGO, OÜ</t>
  </si>
  <si>
    <t>11889755</t>
  </si>
  <si>
    <t>KAKS LAEVA OÜ</t>
  </si>
  <si>
    <t>11512507</t>
  </si>
  <si>
    <t>TRADEMANIA OÜ</t>
  </si>
  <si>
    <t>11359017</t>
  </si>
  <si>
    <t>VIKRE, OÜ</t>
  </si>
  <si>
    <t>11068751</t>
  </si>
  <si>
    <t>CAIUS &amp; MAIUS, OÜ</t>
  </si>
  <si>
    <t>12164988</t>
  </si>
  <si>
    <t>HANSACARGO, OÜ</t>
  </si>
  <si>
    <t>10239593</t>
  </si>
  <si>
    <t>PATAREIEKSPERDI OÜ</t>
  </si>
  <si>
    <t>11333064</t>
  </si>
  <si>
    <t>TALLINNA EHITUSEKSPERT OÜ</t>
  </si>
  <si>
    <t>12148771</t>
  </si>
  <si>
    <t>BUILDINGMAN OÜ</t>
  </si>
  <si>
    <t>12194274</t>
  </si>
  <si>
    <t>POLARBALT INVEST OÜ</t>
  </si>
  <si>
    <t>10471462</t>
  </si>
  <si>
    <t>VALKENOR, OÜ</t>
  </si>
  <si>
    <t>11105311</t>
  </si>
  <si>
    <t>SONASOL OÜ</t>
  </si>
  <si>
    <t>11967722</t>
  </si>
  <si>
    <t>BIOREAKTOR OÜ</t>
  </si>
  <si>
    <t>10671959</t>
  </si>
  <si>
    <t>VEBERO HALDUS, OÜ</t>
  </si>
  <si>
    <t>10983630</t>
  </si>
  <si>
    <t>EESTI LAMBAKASVATUSE TÕUKESKUS, OÜ</t>
  </si>
  <si>
    <t>10243726</t>
  </si>
  <si>
    <t>SARROGO, OÜ</t>
  </si>
  <si>
    <t>11945264</t>
  </si>
  <si>
    <t>FREEWATER, OÜ</t>
  </si>
  <si>
    <t>12177583</t>
  </si>
  <si>
    <t>SAHO TÖÖD OÜ</t>
  </si>
  <si>
    <t>12138809</t>
  </si>
  <si>
    <t>KAIVAL OÜ</t>
  </si>
  <si>
    <t>11608408</t>
  </si>
  <si>
    <t>BOAT RESIDENCE, OÜ</t>
  </si>
  <si>
    <t>80080316</t>
  </si>
  <si>
    <t>AITADO KLUBI, MITTETULUNDUSÜHING (LIKVIDEERIMISEL)</t>
  </si>
  <si>
    <t>11505418</t>
  </si>
  <si>
    <t>CONTRAST EYE OÜ</t>
  </si>
  <si>
    <t>10228000</t>
  </si>
  <si>
    <t>KONDRA SVA, OÜ</t>
  </si>
  <si>
    <t>11397519</t>
  </si>
  <si>
    <t>SEPPAUTO OÜ</t>
  </si>
  <si>
    <t>11679689</t>
  </si>
  <si>
    <t>LEG CAPITAL OÜ</t>
  </si>
  <si>
    <t>11955529</t>
  </si>
  <si>
    <t>CMP BUILDER OÜ</t>
  </si>
  <si>
    <t>10807117</t>
  </si>
  <si>
    <t>VENTRENT GRUPP, OÜ</t>
  </si>
  <si>
    <t>11551178</t>
  </si>
  <si>
    <t>S.N.T. INVESTEERINGUTE GRUPP OÜ</t>
  </si>
  <si>
    <t>12021326</t>
  </si>
  <si>
    <t>PILMAX METALL OÜ</t>
  </si>
  <si>
    <t>10491996</t>
  </si>
  <si>
    <t>AUTOPARK OÜ</t>
  </si>
  <si>
    <t>11128128</t>
  </si>
  <si>
    <t>ALFEJA TRADE, OÜ</t>
  </si>
  <si>
    <t>11149484</t>
  </si>
  <si>
    <t>MAPELTON INVEST OÜ</t>
  </si>
  <si>
    <t>10027508</t>
  </si>
  <si>
    <t>LOOVIDEE OÜ</t>
  </si>
  <si>
    <t>11893828</t>
  </si>
  <si>
    <t>OSTUKESKUS OÜ</t>
  </si>
  <si>
    <t>11896614</t>
  </si>
  <si>
    <t>EAST &amp; WEST PARTNER OÜ</t>
  </si>
  <si>
    <t>12163492</t>
  </si>
  <si>
    <t>EIT SOLUTIONS OÜ</t>
  </si>
  <si>
    <t>12095135</t>
  </si>
  <si>
    <t>VÕSARAIE OÜ</t>
  </si>
  <si>
    <t>10972359</t>
  </si>
  <si>
    <t>PACECAR, OÜ</t>
  </si>
  <si>
    <t>11342175</t>
  </si>
  <si>
    <t>LINKEMARK, OÜ</t>
  </si>
  <si>
    <t>60154789</t>
  </si>
  <si>
    <t>ŠVAROS LINIJOS UAB</t>
  </si>
  <si>
    <t>11480530</t>
  </si>
  <si>
    <t>CONVET, OÜ (LIKVIDEERIMISEL)</t>
  </si>
  <si>
    <t>11075515</t>
  </si>
  <si>
    <t>AVERMENT OÜ</t>
  </si>
  <si>
    <t>10672396</t>
  </si>
  <si>
    <t>DUNKRI BÜROO, OÜ</t>
  </si>
  <si>
    <t>11500935</t>
  </si>
  <si>
    <t>ESSEX TEENUSED OÜ</t>
  </si>
  <si>
    <t>12058594</t>
  </si>
  <si>
    <t>JUPI OÜ</t>
  </si>
  <si>
    <t>12097140</t>
  </si>
  <si>
    <t>MEPELAI OÜ</t>
  </si>
  <si>
    <t>11965137</t>
  </si>
  <si>
    <t>KALDEM EHITUS OÜ</t>
  </si>
  <si>
    <t>11514162</t>
  </si>
  <si>
    <t>EUROAIR OÜ</t>
  </si>
  <si>
    <t>11330410</t>
  </si>
  <si>
    <t>TABEYO, OÜ</t>
  </si>
  <si>
    <t>10179804</t>
  </si>
  <si>
    <t>EUROIMPORT, AS</t>
  </si>
  <si>
    <t>12017141</t>
  </si>
  <si>
    <t>REMFAS OÜ</t>
  </si>
  <si>
    <t>11222614</t>
  </si>
  <si>
    <t>PUITFERM OÜ</t>
  </si>
  <si>
    <t>11653165</t>
  </si>
  <si>
    <t>WASTELAND TARTU OÜ</t>
  </si>
  <si>
    <t>11127850</t>
  </si>
  <si>
    <t>WASTELAND OÜ</t>
  </si>
  <si>
    <t>12164764</t>
  </si>
  <si>
    <t>KAMINTEK GROUP, OÜ</t>
  </si>
  <si>
    <t>12177560</t>
  </si>
  <si>
    <t>NSQ INVEST OÜ</t>
  </si>
  <si>
    <t>10290631</t>
  </si>
  <si>
    <t>AKNAD ETTE, OÜ</t>
  </si>
  <si>
    <t>11415483</t>
  </si>
  <si>
    <t>ALFALEX, OÜ</t>
  </si>
  <si>
    <t>12223797</t>
  </si>
  <si>
    <t>VDA MANAGEMENT OÜ</t>
  </si>
  <si>
    <t>11692294</t>
  </si>
  <si>
    <t>KINNISVARAARENDAJATE KESKUS OÜ</t>
  </si>
  <si>
    <t>11014092</t>
  </si>
  <si>
    <t>ALISTAR GROUP OÜ</t>
  </si>
  <si>
    <t>12095081</t>
  </si>
  <si>
    <t>SUPREME GROUP, OÜ</t>
  </si>
  <si>
    <t>12026329</t>
  </si>
  <si>
    <t>NIGHT AGENCY OÜ</t>
  </si>
  <si>
    <t>10470020</t>
  </si>
  <si>
    <t>SAKALA SAEVESKI, AS</t>
  </si>
  <si>
    <t>11965692</t>
  </si>
  <si>
    <t>NORDEUROPIUM OÜ</t>
  </si>
  <si>
    <t>12081601</t>
  </si>
  <si>
    <t>GOLDEN GROUP OÜ</t>
  </si>
  <si>
    <t>10586900</t>
  </si>
  <si>
    <t>NCS PARTNERID, OÜ</t>
  </si>
  <si>
    <t>10226857</t>
  </si>
  <si>
    <t>KULLASSEPA KELDER, OÜ</t>
  </si>
  <si>
    <t>11989729</t>
  </si>
  <si>
    <t>HANNA-LIISU OÜ</t>
  </si>
  <si>
    <t>12174751</t>
  </si>
  <si>
    <t>LK ROCHET OÜ</t>
  </si>
  <si>
    <t>10998181</t>
  </si>
  <si>
    <t>ALAMEDA, OÜ</t>
  </si>
  <si>
    <t>12157712</t>
  </si>
  <si>
    <t>KUREMÄE EHITUS OÜ</t>
  </si>
  <si>
    <t>11878289</t>
  </si>
  <si>
    <t>WEB4U OÜ</t>
  </si>
  <si>
    <t>12156954</t>
  </si>
  <si>
    <t>KARM TALVEILM, OÜ</t>
  </si>
  <si>
    <t>11471926</t>
  </si>
  <si>
    <t>OSAÜHING RR RELLUMARIKE</t>
  </si>
  <si>
    <t>10893795</t>
  </si>
  <si>
    <t>ARTNATURAL, OÜ</t>
  </si>
  <si>
    <t>11161812</t>
  </si>
  <si>
    <t>TRANSGROUP BALTIC, OÜ</t>
  </si>
  <si>
    <t>11519892</t>
  </si>
  <si>
    <t>SILD CAPITAL OÜ</t>
  </si>
  <si>
    <t>10291599</t>
  </si>
  <si>
    <t>OSAÜHING AVENA PM</t>
  </si>
  <si>
    <t>11618186</t>
  </si>
  <si>
    <t>FECSINAR-SERVIS OÜ</t>
  </si>
  <si>
    <t>11127146</t>
  </si>
  <si>
    <t>TUKA KVE OÜ</t>
  </si>
  <si>
    <t>12008354</t>
  </si>
  <si>
    <t>WINE &amp; CATERING ESTONIA OÜ</t>
  </si>
  <si>
    <t>11679532</t>
  </si>
  <si>
    <t>SUNDROP OÜ</t>
  </si>
  <si>
    <t>11310175</t>
  </si>
  <si>
    <t>MEIEEHITUS OÜ</t>
  </si>
  <si>
    <t>11506263</t>
  </si>
  <si>
    <t>ESTONBUILD OÜ</t>
  </si>
  <si>
    <t>11099266</t>
  </si>
  <si>
    <t>BRANLER, OÜ</t>
  </si>
  <si>
    <t>12215102</t>
  </si>
  <si>
    <t>BETEKS EHITUS OÜ</t>
  </si>
  <si>
    <t>11612396</t>
  </si>
  <si>
    <t>HOTIT, OÜ</t>
  </si>
  <si>
    <t>12053183</t>
  </si>
  <si>
    <t>SUN CAPITAL OÜ</t>
  </si>
  <si>
    <t>12223432</t>
  </si>
  <si>
    <t>BCC 365 OÜ</t>
  </si>
  <si>
    <t>11501426</t>
  </si>
  <si>
    <t>MAJAISAND OÜ</t>
  </si>
  <si>
    <t>10622642</t>
  </si>
  <si>
    <t>I.R.S. LILLED OÜ</t>
  </si>
  <si>
    <t>11486141</t>
  </si>
  <si>
    <t>INOM EST, OÜ</t>
  </si>
  <si>
    <t>12129302</t>
  </si>
  <si>
    <t>REMIXER, OÜ</t>
  </si>
  <si>
    <t>12157149</t>
  </si>
  <si>
    <t>MOOSEN, OÜ</t>
  </si>
  <si>
    <t>11883511</t>
  </si>
  <si>
    <t>REC VAHENDUS OÜ</t>
  </si>
  <si>
    <t>12142604</t>
  </si>
  <si>
    <t>KESSELE BALTIC OÜ</t>
  </si>
  <si>
    <t>11695137</t>
  </si>
  <si>
    <t>FINEST WORKFORCE, OÜ</t>
  </si>
  <si>
    <t>11969164</t>
  </si>
  <si>
    <t>PERSONALILAHENDUSED OÜ</t>
  </si>
  <si>
    <t>11949500</t>
  </si>
  <si>
    <t>F1 AUTOPESULA OÜ</t>
  </si>
  <si>
    <t>12075670</t>
  </si>
  <si>
    <t>PROMAR OÜ</t>
  </si>
  <si>
    <t>11797349</t>
  </si>
  <si>
    <t>VENDIMEISTRID OÜ</t>
  </si>
  <si>
    <t>10753628</t>
  </si>
  <si>
    <t>UZBALT, OÜ</t>
  </si>
  <si>
    <t>12100899</t>
  </si>
  <si>
    <t>EIKNER OÜ</t>
  </si>
  <si>
    <t>11926769</t>
  </si>
  <si>
    <t>MERSUOSAD TARTU OÜ</t>
  </si>
  <si>
    <t>11981774</t>
  </si>
  <si>
    <t>DREAMSALE OÜ</t>
  </si>
  <si>
    <t>12179435</t>
  </si>
  <si>
    <t>LIIVA SÖÖGITUBA, OÜ</t>
  </si>
  <si>
    <t>11303620</t>
  </si>
  <si>
    <t>NORDHILL, OÜ</t>
  </si>
  <si>
    <t>12167107</t>
  </si>
  <si>
    <t>GEAR TRADING OÜ</t>
  </si>
  <si>
    <t>12177175</t>
  </si>
  <si>
    <t>LAGAN OÜ</t>
  </si>
  <si>
    <t>11525332</t>
  </si>
  <si>
    <t>K.R.S BALTIC GROUP OÜ</t>
  </si>
  <si>
    <t>11954748</t>
  </si>
  <si>
    <t>FGL LOGISTICS OÜ</t>
  </si>
  <si>
    <t>10541636</t>
  </si>
  <si>
    <t>FLOOG, OÜ</t>
  </si>
  <si>
    <t>11087889</t>
  </si>
  <si>
    <t>DEMANDEL, OÜ</t>
  </si>
  <si>
    <t>11019534</t>
  </si>
  <si>
    <t>ARMAMAN, OÜ</t>
  </si>
  <si>
    <t>11141821</t>
  </si>
  <si>
    <t>FCS OÜ</t>
  </si>
  <si>
    <t>12198993</t>
  </si>
  <si>
    <t>PHP DEVELOP OÜ</t>
  </si>
  <si>
    <t>11710704</t>
  </si>
  <si>
    <t>JAVA GROUP OÜ</t>
  </si>
  <si>
    <t>12232342</t>
  </si>
  <si>
    <t>JP PINOREK OÜ</t>
  </si>
  <si>
    <t>12213913</t>
  </si>
  <si>
    <t>HTML LAHENDUSED OÜ</t>
  </si>
  <si>
    <t>11993056</t>
  </si>
  <si>
    <t>TALLAB OÜ</t>
  </si>
  <si>
    <t>11271825</t>
  </si>
  <si>
    <t>DIVETRANSPORT, OÜ</t>
  </si>
  <si>
    <t>11981082</t>
  </si>
  <si>
    <t>ILT EHITUSTÖÖD OÜ</t>
  </si>
  <si>
    <t>11477188</t>
  </si>
  <si>
    <t>BIORAN OÜ</t>
  </si>
  <si>
    <t>11538837</t>
  </si>
  <si>
    <t>FALTORO, OÜ</t>
  </si>
  <si>
    <t>11914708</t>
  </si>
  <si>
    <t>AIVINTER OÜ</t>
  </si>
  <si>
    <t>11967024</t>
  </si>
  <si>
    <t>AAMENSTUUDIO OÜ</t>
  </si>
  <si>
    <t>10732945</t>
  </si>
  <si>
    <t>DART STUUDIO, TÜ (LIKVIDEERIMISEL)</t>
  </si>
  <si>
    <t>11735331</t>
  </si>
  <si>
    <t>WOODMAKER OÜ</t>
  </si>
  <si>
    <t>12155216</t>
  </si>
  <si>
    <t>GOLDEN CAPITAL INVEST OÜ</t>
  </si>
  <si>
    <t>11502561</t>
  </si>
  <si>
    <t>IMPORTGAAS OÜ</t>
  </si>
  <si>
    <t>11921915</t>
  </si>
  <si>
    <t>GRANIITKILLUSTIKU OÜ</t>
  </si>
  <si>
    <t>11698179</t>
  </si>
  <si>
    <t>EASTFOOD INTERNATIONAL, AS</t>
  </si>
  <si>
    <t>12039728</t>
  </si>
  <si>
    <t>FORTUNER OÜ</t>
  </si>
  <si>
    <t>11883617</t>
  </si>
  <si>
    <t>SIXCAPITAL OÜ</t>
  </si>
  <si>
    <t>11739665</t>
  </si>
  <si>
    <t>SILVERWIRE, OÜ</t>
  </si>
  <si>
    <t>11344895</t>
  </si>
  <si>
    <t>MONDOS INVEST OÜ</t>
  </si>
  <si>
    <t>11078181</t>
  </si>
  <si>
    <t>BULLETPROOF, OÜ</t>
  </si>
  <si>
    <t>11014347</t>
  </si>
  <si>
    <t>LSV EHITUS, OÜ</t>
  </si>
  <si>
    <t>10533045</t>
  </si>
  <si>
    <t>POLARTRADE INVEST, OÜ</t>
  </si>
  <si>
    <t>12200388</t>
  </si>
  <si>
    <t>TUUKRI 24 OÜ (LIKVIDEERIMISEL)</t>
  </si>
  <si>
    <t>11198591</t>
  </si>
  <si>
    <t>ARENA CAPITAL OÜ</t>
  </si>
  <si>
    <t>12232785</t>
  </si>
  <si>
    <t>GMS SYSTEM OÜ</t>
  </si>
  <si>
    <t>11683449</t>
  </si>
  <si>
    <t>WHITESKY, OÜ</t>
  </si>
  <si>
    <t>12160370</t>
  </si>
  <si>
    <t>BAKIR MOKATTAM, OÜ</t>
  </si>
  <si>
    <t>11534526</t>
  </si>
  <si>
    <t>NIVSIK OÜ</t>
  </si>
  <si>
    <t>11000948</t>
  </si>
  <si>
    <t>TS VARAD OÜ</t>
  </si>
  <si>
    <t>10923020</t>
  </si>
  <si>
    <t>ADELAN KLAAS OÜ</t>
  </si>
  <si>
    <t>11658004</t>
  </si>
  <si>
    <t>ROSTFER EXPORT, OÜ</t>
  </si>
  <si>
    <t>12191985</t>
  </si>
  <si>
    <t>HANSAFARMER OÜ</t>
  </si>
  <si>
    <t>12017566</t>
  </si>
  <si>
    <t>EW TRADER, OÜ</t>
  </si>
  <si>
    <t>12152459</t>
  </si>
  <si>
    <t>TASTE OF ITALY OÜ</t>
  </si>
  <si>
    <t>11953594</t>
  </si>
  <si>
    <t>MATEX GRUPP OÜ</t>
  </si>
  <si>
    <t>80338204</t>
  </si>
  <si>
    <t>CENTRE OF SOCIAL SUPPORT, MITTETULUNDUSÜHING</t>
  </si>
  <si>
    <t>11014241</t>
  </si>
  <si>
    <t>SWEIGAUNAS LTT, OÜ</t>
  </si>
  <si>
    <t>12062839</t>
  </si>
  <si>
    <t>ADJ PROFF OÜ</t>
  </si>
  <si>
    <t>12188486</t>
  </si>
  <si>
    <t>DIFENSA OÜ</t>
  </si>
  <si>
    <t>11576619</t>
  </si>
  <si>
    <t>HANSOL EHITUS OÜ</t>
  </si>
  <si>
    <t>80135754</t>
  </si>
  <si>
    <t>BLACK STALLION EQUESTRIAN CLUB, RATSAKLUBI</t>
  </si>
  <si>
    <t>12121973</t>
  </si>
  <si>
    <t>SKYTEAM, OÜ</t>
  </si>
  <si>
    <t>10917722</t>
  </si>
  <si>
    <t>TRUST FINANCE, OÜ</t>
  </si>
  <si>
    <t>12082641</t>
  </si>
  <si>
    <t>SANCTUS, OÜ</t>
  </si>
  <si>
    <t>11383926</t>
  </si>
  <si>
    <t>EWAY EHITUSE OÜ</t>
  </si>
  <si>
    <t>11286488</t>
  </si>
  <si>
    <t>EVENTRY, OÜ</t>
  </si>
  <si>
    <t>11946996</t>
  </si>
  <si>
    <t>TRICHOLOGY INVESTMENT GROUP OÜ</t>
  </si>
  <si>
    <t>11647809</t>
  </si>
  <si>
    <t>PALPLANS OÜ</t>
  </si>
  <si>
    <t>11668617</t>
  </si>
  <si>
    <t>MIRADOR GROUP OÜ</t>
  </si>
  <si>
    <t>12037149</t>
  </si>
  <si>
    <t>ANNATEX OÜ</t>
  </si>
  <si>
    <t>12237428</t>
  </si>
  <si>
    <t>INERTS EHITUS OÜ</t>
  </si>
  <si>
    <t>10285713</t>
  </si>
  <si>
    <t>KAHA TRANS, AS</t>
  </si>
  <si>
    <t>11622762</t>
  </si>
  <si>
    <t>NIKO KEBAB OÜ</t>
  </si>
  <si>
    <t>11984716</t>
  </si>
  <si>
    <t>TOPTILE OÜ</t>
  </si>
  <si>
    <t>12205701</t>
  </si>
  <si>
    <t>CASA SOLARE SSS OÜ</t>
  </si>
  <si>
    <t>11961180</t>
  </si>
  <si>
    <t>HEMICO RENT, OÜ</t>
  </si>
  <si>
    <t>11327744</t>
  </si>
  <si>
    <t>MYCOMPANY, OÜ</t>
  </si>
  <si>
    <t>11475918</t>
  </si>
  <si>
    <t>ELEKOND COMPANY OÜ</t>
  </si>
  <si>
    <t>12035564</t>
  </si>
  <si>
    <t>MR ASUTUS OÜ</t>
  </si>
  <si>
    <t>12075825</t>
  </si>
  <si>
    <t>FLEOR GROUP OÜ</t>
  </si>
  <si>
    <t>11358779</t>
  </si>
  <si>
    <t>PLENIUM, OÜ</t>
  </si>
  <si>
    <t>11293092</t>
  </si>
  <si>
    <t>ALAMEDA PÄRNU, OÜ</t>
  </si>
  <si>
    <t>12186323</t>
  </si>
  <si>
    <t>ETC CARGO OÜ</t>
  </si>
  <si>
    <t>11967604</t>
  </si>
  <si>
    <t>HAPPYDEAL MEDIA OÜ</t>
  </si>
  <si>
    <t>12048928</t>
  </si>
  <si>
    <t>BLT TRANS OÜ</t>
  </si>
  <si>
    <t>10012263</t>
  </si>
  <si>
    <t>VLADNIKOL, OÜ</t>
  </si>
  <si>
    <t>12140060</t>
  </si>
  <si>
    <t>RT RENT OÜ</t>
  </si>
  <si>
    <t>11094796</t>
  </si>
  <si>
    <t>PLANMASTER OÜ</t>
  </si>
  <si>
    <t>10905831</t>
  </si>
  <si>
    <t>RMF GROUP OÜ</t>
  </si>
  <si>
    <t>11629178</t>
  </si>
  <si>
    <t>WATER STOP OÜ</t>
  </si>
  <si>
    <t>12005072</t>
  </si>
  <si>
    <t>RESTORAN PÄRL OÜ</t>
  </si>
  <si>
    <t>11402138</t>
  </si>
  <si>
    <t>ELEVEN TRADE OÜ</t>
  </si>
  <si>
    <t>11006862</t>
  </si>
  <si>
    <t>RATICO ARENDUS, OÜ</t>
  </si>
  <si>
    <t>11934326</t>
  </si>
  <si>
    <t>EKSIL KVB OÜ</t>
  </si>
  <si>
    <t>12175377</t>
  </si>
  <si>
    <t>SILURUS OÜ</t>
  </si>
  <si>
    <t>12194943</t>
  </si>
  <si>
    <t>MK NORD OÜ</t>
  </si>
  <si>
    <t>11446845</t>
  </si>
  <si>
    <t>TERMASFERA, OÜ</t>
  </si>
  <si>
    <t>11934361</t>
  </si>
  <si>
    <t>TGM OÜ</t>
  </si>
  <si>
    <t>12236937</t>
  </si>
  <si>
    <t>CIRMAN MANAGEMENT OÜ</t>
  </si>
  <si>
    <t>10852916</t>
  </si>
  <si>
    <t>ESTVAR ARENDUS, OÜ</t>
  </si>
  <si>
    <t>11393882</t>
  </si>
  <si>
    <t>TÖÖÕPETUSE ÕPETAJA OÜ</t>
  </si>
  <si>
    <t>11154404</t>
  </si>
  <si>
    <t>HEDNEX, OÜ</t>
  </si>
  <si>
    <t>12025057</t>
  </si>
  <si>
    <t>RIKSA TRANS OÜ</t>
  </si>
  <si>
    <t>11444332</t>
  </si>
  <si>
    <t>METSAKONTOR OÜ</t>
  </si>
  <si>
    <t>11513582</t>
  </si>
  <si>
    <t>VIRTEST VIDEO, OÜ</t>
  </si>
  <si>
    <t>11151771</t>
  </si>
  <si>
    <t>EXTREMER OÜ</t>
  </si>
  <si>
    <t>12199857</t>
  </si>
  <si>
    <t>BUILDING SERVICE OÜ</t>
  </si>
  <si>
    <t>11667032</t>
  </si>
  <si>
    <t>ATTITUDE OÜ</t>
  </si>
  <si>
    <t>11013141</t>
  </si>
  <si>
    <t>RIIANS, OÜ</t>
  </si>
  <si>
    <t>12073085</t>
  </si>
  <si>
    <t>SOODNE&amp;MOODNE, OÜ</t>
  </si>
  <si>
    <t>11403468</t>
  </si>
  <si>
    <t>STUUDIO REMAIND OÜ</t>
  </si>
  <si>
    <t>10815826</t>
  </si>
  <si>
    <t>METSAMAJANDUSE GRUPP OÜ</t>
  </si>
  <si>
    <t>11561262</t>
  </si>
  <si>
    <t>XXL-KING, OÜ</t>
  </si>
  <si>
    <t>12024299</t>
  </si>
  <si>
    <t>MERACUS GROUP OÜ</t>
  </si>
  <si>
    <t>11897714</t>
  </si>
  <si>
    <t>FISHERCO GROUP OÜ</t>
  </si>
  <si>
    <t>11251123</t>
  </si>
  <si>
    <t>SEVERALTO, OÜ</t>
  </si>
  <si>
    <t>11011923</t>
  </si>
  <si>
    <t>ORBINET, OÜ</t>
  </si>
  <si>
    <t>11407532</t>
  </si>
  <si>
    <t>REKNAR GRUPP OÜ</t>
  </si>
  <si>
    <t>11067266</t>
  </si>
  <si>
    <t>SOOSALU OÜ</t>
  </si>
  <si>
    <t>12027487</t>
  </si>
  <si>
    <t>NYT PRODUCTION OÜ</t>
  </si>
  <si>
    <t>11724072</t>
  </si>
  <si>
    <t>VELMIRAND OÜ</t>
  </si>
  <si>
    <t>10853138</t>
  </si>
  <si>
    <t>FRISLAND OÜ</t>
  </si>
  <si>
    <t>10778746</t>
  </si>
  <si>
    <t>STRATHOLD OÜ</t>
  </si>
  <si>
    <t>11311878</t>
  </si>
  <si>
    <t>ED.AL. EXPRESS OÜ</t>
  </si>
  <si>
    <t>11609744</t>
  </si>
  <si>
    <t>ARCA TRADE GROUP OÜ</t>
  </si>
  <si>
    <t>11877628</t>
  </si>
  <si>
    <t>TVERPROM ENGINEERING OÜ</t>
  </si>
  <si>
    <t>11051515</t>
  </si>
  <si>
    <t>KLOOGARANNA SERVICE, OÜ</t>
  </si>
  <si>
    <t>12544107</t>
  </si>
  <si>
    <t>OÜ PIPELINES CONSTRUCTIONS</t>
  </si>
  <si>
    <t>11502934</t>
  </si>
  <si>
    <t>ARTHA GROUP OÜ</t>
  </si>
  <si>
    <t>12158060</t>
  </si>
  <si>
    <t>PLUSDENT, OÜ</t>
  </si>
  <si>
    <t>11653647</t>
  </si>
  <si>
    <t>ALLMÄN-BYGG OÜ</t>
  </si>
  <si>
    <t>10511167</t>
  </si>
  <si>
    <t>CRINUM PLUSS 2, OÜ</t>
  </si>
  <si>
    <t>11267143</t>
  </si>
  <si>
    <t>VIISGRUPP, OÜ</t>
  </si>
  <si>
    <t>11570479</t>
  </si>
  <si>
    <t>TOPVENT, OÜ</t>
  </si>
  <si>
    <t>12067713</t>
  </si>
  <si>
    <t>WASTE-PLANET OÜ</t>
  </si>
  <si>
    <t>12170285</t>
  </si>
  <si>
    <t>ALMIRAN OÜ</t>
  </si>
  <si>
    <t>10694966</t>
  </si>
  <si>
    <t>MIFUUNE, OÜ</t>
  </si>
  <si>
    <t>11957617</t>
  </si>
  <si>
    <t>ESTON AUTO OÜ</t>
  </si>
  <si>
    <t>11921306</t>
  </si>
  <si>
    <t>VISTALAND, OÜ</t>
  </si>
  <si>
    <t>11744525</t>
  </si>
  <si>
    <t>POS SOLUTIONS OÜ</t>
  </si>
  <si>
    <t>12049626</t>
  </si>
  <si>
    <t>GEROST KAUBANDUS OÜ</t>
  </si>
  <si>
    <t>10921971</t>
  </si>
  <si>
    <t>MEYERSON TRADE OÜ</t>
  </si>
  <si>
    <t>10137680</t>
  </si>
  <si>
    <t>ARTIKTUM, OÜ</t>
  </si>
  <si>
    <t>12240079</t>
  </si>
  <si>
    <t>DAAILAN DISAIN OÜ</t>
  </si>
  <si>
    <t>11312056</t>
  </si>
  <si>
    <t>TRASMAN EHITUS OÜ</t>
  </si>
  <si>
    <t>11412869</t>
  </si>
  <si>
    <t>BALTFIELD, OÜ</t>
  </si>
  <si>
    <t>11139362</t>
  </si>
  <si>
    <t>SALESTOP, OÜ</t>
  </si>
  <si>
    <t>11631614</t>
  </si>
  <si>
    <t>R&amp;B INVEST OÜ</t>
  </si>
  <si>
    <t>12178565</t>
  </si>
  <si>
    <t>ROAD TRANS GRUPP OÜ</t>
  </si>
  <si>
    <t>11374040</t>
  </si>
  <si>
    <t>AIMER EESTI OÜ</t>
  </si>
  <si>
    <t>12085711</t>
  </si>
  <si>
    <t>ARSITER OÜ</t>
  </si>
  <si>
    <t>11990885</t>
  </si>
  <si>
    <t>PAKITO HALDUS OÜ</t>
  </si>
  <si>
    <t>12215875</t>
  </si>
  <si>
    <t>ARDITO OÜ</t>
  </si>
  <si>
    <t>12195121</t>
  </si>
  <si>
    <t>MARSEYLI, OÜ</t>
  </si>
  <si>
    <t>10858652</t>
  </si>
  <si>
    <t>GRANDELIN, OÜ</t>
  </si>
  <si>
    <t>11995397</t>
  </si>
  <si>
    <t>SUPERFOODS OÜ</t>
  </si>
  <si>
    <t>10734111</t>
  </si>
  <si>
    <t>ORDINARI, OÜ</t>
  </si>
  <si>
    <t>12059010</t>
  </si>
  <si>
    <t>KSX STUDIO OÜ</t>
  </si>
  <si>
    <t>11537743</t>
  </si>
  <si>
    <t>NORDBAU OÜ</t>
  </si>
  <si>
    <t>12114499</t>
  </si>
  <si>
    <t>OGGI ELEKTRIMOOTORID OÜ</t>
  </si>
  <si>
    <t>11678030</t>
  </si>
  <si>
    <t>PARTORA OÜ</t>
  </si>
  <si>
    <t>11551499</t>
  </si>
  <si>
    <t>ULTRAKUB OÜ</t>
  </si>
  <si>
    <t>11775709</t>
  </si>
  <si>
    <t>PLEKKAJUD OÜ</t>
  </si>
  <si>
    <t>11985855</t>
  </si>
  <si>
    <t>HIGHRIVER, OÜ</t>
  </si>
  <si>
    <t>12004948</t>
  </si>
  <si>
    <t>METALSTEEL OÜ</t>
  </si>
  <si>
    <t>11683172</t>
  </si>
  <si>
    <t>KP MUSIC OÜ</t>
  </si>
  <si>
    <t>11250119</t>
  </si>
  <si>
    <t>FROGRENTO-PROJEKT OÜ</t>
  </si>
  <si>
    <t>12222792</t>
  </si>
  <si>
    <t>KTD KATUSED OÜ</t>
  </si>
  <si>
    <t>12077077</t>
  </si>
  <si>
    <t>VORTEKAR OÜ</t>
  </si>
  <si>
    <t>11463074</t>
  </si>
  <si>
    <t>ALEXPA ENERGIA OÜ</t>
  </si>
  <si>
    <t>11344033</t>
  </si>
  <si>
    <t>VIINAMÄKI &amp; PIO OÜ</t>
  </si>
  <si>
    <t>11594273</t>
  </si>
  <si>
    <t>AUTOLUKS GRUPP OÜ</t>
  </si>
  <si>
    <t>11756847</t>
  </si>
  <si>
    <t>ESTKAVER OÜ</t>
  </si>
  <si>
    <t>11273267</t>
  </si>
  <si>
    <t>PREMIERS BALTIC OÜ</t>
  </si>
  <si>
    <t>12056980</t>
  </si>
  <si>
    <t>PAPAARUM OÜ</t>
  </si>
  <si>
    <t>11495418</t>
  </si>
  <si>
    <t>QUICK THINGS OÜ</t>
  </si>
  <si>
    <t>10031527</t>
  </si>
  <si>
    <t>HARREST, OÜ</t>
  </si>
  <si>
    <t>12132988</t>
  </si>
  <si>
    <t>LENDUM OÜ</t>
  </si>
  <si>
    <t>12082523</t>
  </si>
  <si>
    <t>LAMAR FISH BALTIC OÜ</t>
  </si>
  <si>
    <t>12207217</t>
  </si>
  <si>
    <t>AGE PUIT OÜ</t>
  </si>
  <si>
    <t>12073731</t>
  </si>
  <si>
    <t>EESTI EHITUSARENDUSE OÜ</t>
  </si>
  <si>
    <t>11297581</t>
  </si>
  <si>
    <t>TEMPARE OÜ</t>
  </si>
  <si>
    <t>12240123</t>
  </si>
  <si>
    <t>PROMOEXPERTS OÜ</t>
  </si>
  <si>
    <t>11605367</t>
  </si>
  <si>
    <t>SONETT KINNISVARATEENUSED OÜ</t>
  </si>
  <si>
    <t>11913910</t>
  </si>
  <si>
    <t>FINBYGG OÜ</t>
  </si>
  <si>
    <t>10980956</t>
  </si>
  <si>
    <t>3 EHITAJAT, OÜ</t>
  </si>
  <si>
    <t>11099970</t>
  </si>
  <si>
    <t>ESTFERT MARITIME, OÜ</t>
  </si>
  <si>
    <t>12058855</t>
  </si>
  <si>
    <t>TRIITONEKS OÜ</t>
  </si>
  <si>
    <t>11390837</t>
  </si>
  <si>
    <t>EUROTRAFFIC, OÜ</t>
  </si>
  <si>
    <t>11250941</t>
  </si>
  <si>
    <t>AMBOSSTER, OÜ</t>
  </si>
  <si>
    <t>12091947</t>
  </si>
  <si>
    <t>CONWELL EHITUS OÜ</t>
  </si>
  <si>
    <t>11849388</t>
  </si>
  <si>
    <t>MECHASERV OÜ</t>
  </si>
  <si>
    <t>11107304</t>
  </si>
  <si>
    <t>KUDLA CONSULT OÜ</t>
  </si>
  <si>
    <t>12230627</t>
  </si>
  <si>
    <t>PLAZMA METALL OÜ</t>
  </si>
  <si>
    <t>11596875</t>
  </si>
  <si>
    <t>PÕHJALA EHITUS OÜ</t>
  </si>
  <si>
    <t>11303077</t>
  </si>
  <si>
    <t>EHITUSKLASS, OÜ</t>
  </si>
  <si>
    <t>11833467</t>
  </si>
  <si>
    <t>M-TEENINDUS OÜ</t>
  </si>
  <si>
    <t>11957066</t>
  </si>
  <si>
    <t>TURUKAUP OÜ</t>
  </si>
  <si>
    <t>12079892</t>
  </si>
  <si>
    <t>FILEICHT GRUPP, OÜ</t>
  </si>
  <si>
    <t>12145608</t>
  </si>
  <si>
    <t>EPOK PROJEKT OÜ</t>
  </si>
  <si>
    <t>11069147</t>
  </si>
  <si>
    <t>CROSFIELD, OÜ</t>
  </si>
  <si>
    <t>12132468</t>
  </si>
  <si>
    <t>TEMPOMEHED OÜ</t>
  </si>
  <si>
    <t>11690611</t>
  </si>
  <si>
    <t>MIABALTIC OÜ</t>
  </si>
  <si>
    <t>12204759</t>
  </si>
  <si>
    <t>PAINTSTEEL OÜ</t>
  </si>
  <si>
    <t>10016568</t>
  </si>
  <si>
    <t>METEKHI, UÜ</t>
  </si>
  <si>
    <t>11674291</t>
  </si>
  <si>
    <t>GO SHIRT STUDIO OÜ</t>
  </si>
  <si>
    <t>10132731</t>
  </si>
  <si>
    <t>OLMEKON, OÜ</t>
  </si>
  <si>
    <t>12251977</t>
  </si>
  <si>
    <t>ACTIREA OÜ</t>
  </si>
  <si>
    <t>11458073</t>
  </si>
  <si>
    <t>VIP ARENDUS OÜ</t>
  </si>
  <si>
    <t>11986085</t>
  </si>
  <si>
    <t>MAVIAR OÜ</t>
  </si>
  <si>
    <t>12240133</t>
  </si>
  <si>
    <t>LT PAGAR OÜ</t>
  </si>
  <si>
    <t>11999515</t>
  </si>
  <si>
    <t>RIXTON TRADING OÜ</t>
  </si>
  <si>
    <t>11510678</t>
  </si>
  <si>
    <t>LERIST TRADE OÜ</t>
  </si>
  <si>
    <t>11317941</t>
  </si>
  <si>
    <t>VALGA AUTOPOED, OÜ</t>
  </si>
  <si>
    <t>12057560</t>
  </si>
  <si>
    <t>VIDA METALL OÜ</t>
  </si>
  <si>
    <t>12044729</t>
  </si>
  <si>
    <t>JEYRA WEB SOLUTIONS, OÜ</t>
  </si>
  <si>
    <t>11760263</t>
  </si>
  <si>
    <t>JEYRA MEDIA, OÜ</t>
  </si>
  <si>
    <t>12162110</t>
  </si>
  <si>
    <t>VAKRISE OÜ</t>
  </si>
  <si>
    <t>10956509</t>
  </si>
  <si>
    <t>LEBERDON METALL, OÜ</t>
  </si>
  <si>
    <t>12179180</t>
  </si>
  <si>
    <t>WESTLUND, OÜ</t>
  </si>
  <si>
    <t>12082894</t>
  </si>
  <si>
    <t>RAUTELL OÜ</t>
  </si>
  <si>
    <t>12253154</t>
  </si>
  <si>
    <t>MYART OÜ</t>
  </si>
  <si>
    <t>11300418</t>
  </si>
  <si>
    <t>TESKRA, OÜ</t>
  </si>
  <si>
    <t>11466902</t>
  </si>
  <si>
    <t>SMOKEHOUSE OÜ</t>
  </si>
  <si>
    <t>11976193</t>
  </si>
  <si>
    <t>CALEDONIAN OÜ</t>
  </si>
  <si>
    <t>11417737</t>
  </si>
  <si>
    <t>PRIIENERGIA OÜ</t>
  </si>
  <si>
    <t>11437473</t>
  </si>
  <si>
    <t>MELAMORE, OÜ</t>
  </si>
  <si>
    <t>12119835</t>
  </si>
  <si>
    <t>TALLINNA HALJASTUS, OÜ</t>
  </si>
  <si>
    <t>12046645</t>
  </si>
  <si>
    <t>EVRO-VEST GRUPP OÜ</t>
  </si>
  <si>
    <t>10023380</t>
  </si>
  <si>
    <t>KARILATSI PÕLLUMAJANDUSÜHISTU</t>
  </si>
  <si>
    <t>11713565</t>
  </si>
  <si>
    <t>LED REKLAAMID OÜ</t>
  </si>
  <si>
    <t>12056885</t>
  </si>
  <si>
    <t>SCANDIC MASTERS OÜ</t>
  </si>
  <si>
    <t>12109959</t>
  </si>
  <si>
    <t>VIVA MILL OÜ</t>
  </si>
  <si>
    <t>12169323</t>
  </si>
  <si>
    <t>SHOE PRAITS OÜ</t>
  </si>
  <si>
    <t>10989101</t>
  </si>
  <si>
    <t>ASA EAST, OÜ</t>
  </si>
  <si>
    <t>12039668</t>
  </si>
  <si>
    <t>GROW UP COMPANY OÜ</t>
  </si>
  <si>
    <t>11650652</t>
  </si>
  <si>
    <t>COVA GRUPP OÜ</t>
  </si>
  <si>
    <t>11146907</t>
  </si>
  <si>
    <t>TOBOLETE, OÜ</t>
  </si>
  <si>
    <t>11080249</t>
  </si>
  <si>
    <t>NEW DIMENSION OÜ</t>
  </si>
  <si>
    <t>11645496</t>
  </si>
  <si>
    <t>M.I.K.K ESTABLISHMENT OÜ</t>
  </si>
  <si>
    <t>12176767</t>
  </si>
  <si>
    <t>PIRGRO OÜ</t>
  </si>
  <si>
    <t>11552932</t>
  </si>
  <si>
    <t>BUSINESSMATCH OÜ</t>
  </si>
  <si>
    <t>12208295</t>
  </si>
  <si>
    <t>PROCAM ESTONIA OÜ</t>
  </si>
  <si>
    <t>11680127</t>
  </si>
  <si>
    <t>BETOFLOOR OÜ</t>
  </si>
  <si>
    <t>12241045</t>
  </si>
  <si>
    <t>PUUPAKK OÜ</t>
  </si>
  <si>
    <t>11726384</t>
  </si>
  <si>
    <t>ARCTICHOUSE, OÜ</t>
  </si>
  <si>
    <t>12281412</t>
  </si>
  <si>
    <t>VEVAH-SHIPBUILDING, OÜ</t>
  </si>
  <si>
    <t>11402368</t>
  </si>
  <si>
    <t>ESULT GROUP OÜ</t>
  </si>
  <si>
    <t>11479129</t>
  </si>
  <si>
    <t>VICEMORE OÜ</t>
  </si>
  <si>
    <t>11380632</t>
  </si>
  <si>
    <t>KASTOM CONSULT OÜ</t>
  </si>
  <si>
    <t>12046256</t>
  </si>
  <si>
    <t>ALMEST OÜ</t>
  </si>
  <si>
    <t>12271129</t>
  </si>
  <si>
    <t>KHG PROJEKT OÜ</t>
  </si>
  <si>
    <t>11981998</t>
  </si>
  <si>
    <t>GREENPOINT GROUP OÜ</t>
  </si>
  <si>
    <t>11300834</t>
  </si>
  <si>
    <t>SIMAK LIPENCE OÜ</t>
  </si>
  <si>
    <t>12023182</t>
  </si>
  <si>
    <t>GREENSBURY, OÜ</t>
  </si>
  <si>
    <t>11737910</t>
  </si>
  <si>
    <t>SEGUVABRIK, OÜ</t>
  </si>
  <si>
    <t>11436485</t>
  </si>
  <si>
    <t>PÜSSI MÖÖBLI PUNKT, OÜ</t>
  </si>
  <si>
    <t>60158578</t>
  </si>
  <si>
    <t>SELENA OIL AND GAS HOLDING AB</t>
  </si>
  <si>
    <t>11475290</t>
  </si>
  <si>
    <t>ANRAX, OÜ</t>
  </si>
  <si>
    <t>12014740</t>
  </si>
  <si>
    <t>ESTOSTEEL GROUP OÜ</t>
  </si>
  <si>
    <t>11273988</t>
  </si>
  <si>
    <t>SILVERBERG, OÜ</t>
  </si>
  <si>
    <t>10917248</t>
  </si>
  <si>
    <t>LEENA RAAMATUPIDAMISTEENUSED OÜ</t>
  </si>
  <si>
    <t>11978890</t>
  </si>
  <si>
    <t>ROYALE WINDOW OÜ</t>
  </si>
  <si>
    <t>10400002</t>
  </si>
  <si>
    <t>VETORON, OÜ</t>
  </si>
  <si>
    <t>10711972</t>
  </si>
  <si>
    <t>RISENWOOD OÜ</t>
  </si>
  <si>
    <t>11008341</t>
  </si>
  <si>
    <t>ECO T.B.GROUP OÜ</t>
  </si>
  <si>
    <t>11411924</t>
  </si>
  <si>
    <t>EMPERIO EHITUS, OÜ</t>
  </si>
  <si>
    <t>11359170</t>
  </si>
  <si>
    <t>BALTIC PAINTING OÜ</t>
  </si>
  <si>
    <t>11341224</t>
  </si>
  <si>
    <t>TSG OÜ</t>
  </si>
  <si>
    <t>11506079</t>
  </si>
  <si>
    <t>CONTROLLER SERVICES OÜ</t>
  </si>
  <si>
    <t>10851153</t>
  </si>
  <si>
    <t>PRIMATO, OÜ</t>
  </si>
  <si>
    <t>11748635</t>
  </si>
  <si>
    <t>SMARTNET OÜ</t>
  </si>
  <si>
    <t>11087895</t>
  </si>
  <si>
    <t>BLACKFER, OÜ</t>
  </si>
  <si>
    <t>12048101</t>
  </si>
  <si>
    <t>SIBERI EHITUS OÜ</t>
  </si>
  <si>
    <t>11586977</t>
  </si>
  <si>
    <t>MODENA INVEST OÜ</t>
  </si>
  <si>
    <t>12190632</t>
  </si>
  <si>
    <t>LVV GRUPP OÜ</t>
  </si>
  <si>
    <t>11154226</t>
  </si>
  <si>
    <t>BRILLIANT MARKETING COMMUNICATIONS OÜ</t>
  </si>
  <si>
    <t>11577205</t>
  </si>
  <si>
    <t>ANNEPAJU OÜ</t>
  </si>
  <si>
    <t>11641371</t>
  </si>
  <si>
    <t>CELANDER OÜ</t>
  </si>
  <si>
    <t>12260491</t>
  </si>
  <si>
    <t>SOLRENT OÜ</t>
  </si>
  <si>
    <t>12168360</t>
  </si>
  <si>
    <t>FSC OÜ</t>
  </si>
  <si>
    <t>11345475</t>
  </si>
  <si>
    <t>ÕIGUSBÜROO STRÖMNES &amp; STRÖMNES OÜ</t>
  </si>
  <si>
    <t>11162036</t>
  </si>
  <si>
    <t>ACCAMARA OÜ</t>
  </si>
  <si>
    <t>11370355</t>
  </si>
  <si>
    <t>F-PIPE OÜ</t>
  </si>
  <si>
    <t>11121712</t>
  </si>
  <si>
    <t>WIBERING OÜ</t>
  </si>
  <si>
    <t>12247480</t>
  </si>
  <si>
    <t>KATEXX OÜ</t>
  </si>
  <si>
    <t>12273737</t>
  </si>
  <si>
    <t>M&amp;V PARTNERS OÜ</t>
  </si>
  <si>
    <t>10687877</t>
  </si>
  <si>
    <t>KÄÄNAK, OÜ</t>
  </si>
  <si>
    <t>10889552</t>
  </si>
  <si>
    <t>MÄNNIMETSA ARENDUS, OÜ</t>
  </si>
  <si>
    <t>12197172</t>
  </si>
  <si>
    <t>LEHERA OÜ</t>
  </si>
  <si>
    <t>12052736</t>
  </si>
  <si>
    <t>SUBMET TRADE OÜ</t>
  </si>
  <si>
    <t>12165924</t>
  </si>
  <si>
    <t>MERLINLAN INVEST, OÜ</t>
  </si>
  <si>
    <t>12253315</t>
  </si>
  <si>
    <t>REDNAS OÜ</t>
  </si>
  <si>
    <t>12245132</t>
  </si>
  <si>
    <t>JKPK INVESTEERINGUD OÜ</t>
  </si>
  <si>
    <t>11420892</t>
  </si>
  <si>
    <t>DELWAGO TRANS, OÜ</t>
  </si>
  <si>
    <t>11779831</t>
  </si>
  <si>
    <t>VERKAL OÜ</t>
  </si>
  <si>
    <t>11166293</t>
  </si>
  <si>
    <t>TRIGENT CAPITAL OÜ</t>
  </si>
  <si>
    <t>11731681</t>
  </si>
  <si>
    <t>DL TEHNIKA OÜ</t>
  </si>
  <si>
    <t>11384073</t>
  </si>
  <si>
    <t>BALTI OKSJON, OÜ</t>
  </si>
  <si>
    <t>12233784</t>
  </si>
  <si>
    <t>FOREIGN GROUP OÜ</t>
  </si>
  <si>
    <t>12288124</t>
  </si>
  <si>
    <t>FOOD MILL UÜ</t>
  </si>
  <si>
    <t>11479612</t>
  </si>
  <si>
    <t>OPM TRADE OÜ</t>
  </si>
  <si>
    <t>11431743</t>
  </si>
  <si>
    <t>PETCENTER ESTONIA OÜ</t>
  </si>
  <si>
    <t>11376470</t>
  </si>
  <si>
    <t>PCP TRADE OÜ</t>
  </si>
  <si>
    <t>11046100</t>
  </si>
  <si>
    <t>SHARQS INVEST OÜ</t>
  </si>
  <si>
    <t>12132942</t>
  </si>
  <si>
    <t>NEVRA BYGG FINN OÜ</t>
  </si>
  <si>
    <t>11112452</t>
  </si>
  <si>
    <t>CITY PROJEKTEERIMINE, OÜ</t>
  </si>
  <si>
    <t>11274752</t>
  </si>
  <si>
    <t>SAINTS GROUP OÜ</t>
  </si>
  <si>
    <t>11741283</t>
  </si>
  <si>
    <t>RAID GROUP OÜ</t>
  </si>
  <si>
    <t>12057583</t>
  </si>
  <si>
    <t>PR CONSTRUCTION OÜ</t>
  </si>
  <si>
    <t>11143091</t>
  </si>
  <si>
    <t>STERNHILL, OÜ</t>
  </si>
  <si>
    <t>11765390</t>
  </si>
  <si>
    <t>TIPP PUIT, OÜ</t>
  </si>
  <si>
    <t>12301922</t>
  </si>
  <si>
    <t>PORTENO, OÜ</t>
  </si>
  <si>
    <t>11544370</t>
  </si>
  <si>
    <t>TACTICAL CITY OÜ</t>
  </si>
  <si>
    <t>11030369</t>
  </si>
  <si>
    <t>MAIUSTUSE MAJA, OÜ</t>
  </si>
  <si>
    <t>10977440</t>
  </si>
  <si>
    <t>FUTURAS, OÜ</t>
  </si>
  <si>
    <t>10461601</t>
  </si>
  <si>
    <t>DENISTO, OÜ</t>
  </si>
  <si>
    <t>11944846</t>
  </si>
  <si>
    <t>LIMONCELLO OÜ</t>
  </si>
  <si>
    <t>12220072</t>
  </si>
  <si>
    <t>DAW AGENCY OÜ</t>
  </si>
  <si>
    <t>12272525</t>
  </si>
  <si>
    <t>SADAMA KAUBANDUSE OÜ</t>
  </si>
  <si>
    <t>11241451</t>
  </si>
  <si>
    <t>ALPIDON HOLDING, OÜ</t>
  </si>
  <si>
    <t>11529494</t>
  </si>
  <si>
    <t>GRANDKULINAARIA OÜ</t>
  </si>
  <si>
    <t>12255596</t>
  </si>
  <si>
    <t>LINDEMAN OÜ</t>
  </si>
  <si>
    <t>11430040</t>
  </si>
  <si>
    <t>SPRING VACATION OÜ</t>
  </si>
  <si>
    <t>12191927</t>
  </si>
  <si>
    <t>HAMPA OÜ</t>
  </si>
  <si>
    <t>10704771</t>
  </si>
  <si>
    <t>AQUATILIS, OÜ</t>
  </si>
  <si>
    <t>11672300</t>
  </si>
  <si>
    <t>CASEPE, OÜ</t>
  </si>
  <si>
    <t>11126170</t>
  </si>
  <si>
    <t>PREWO BALTIC OÜ</t>
  </si>
  <si>
    <t>12302479</t>
  </si>
  <si>
    <t>MPC OÜ</t>
  </si>
  <si>
    <t>12105980</t>
  </si>
  <si>
    <t>GALS SERVICE OÜ</t>
  </si>
  <si>
    <t>12280105</t>
  </si>
  <si>
    <t>RENINI OÜ</t>
  </si>
  <si>
    <t>12271804</t>
  </si>
  <si>
    <t>KEKGREEN VISUAL, OÜ</t>
  </si>
  <si>
    <t>11377050</t>
  </si>
  <si>
    <t>FENOMEN MANAGEMENT OÜ</t>
  </si>
  <si>
    <t>12194127</t>
  </si>
  <si>
    <t>DGMG EKSPRESS OÜ</t>
  </si>
  <si>
    <t>11739339</t>
  </si>
  <si>
    <t>BUILDERSON, OÜ</t>
  </si>
  <si>
    <t>11711796</t>
  </si>
  <si>
    <t>KVALITEETNE TEENUS OÜ (LIKVIDEERIMISEL)</t>
  </si>
  <si>
    <t>12083853</t>
  </si>
  <si>
    <t>BAUMANN EHITUS OÜ</t>
  </si>
  <si>
    <t>11490533</t>
  </si>
  <si>
    <t>ROGER GROUP OÜ</t>
  </si>
  <si>
    <t>12188598</t>
  </si>
  <si>
    <t>RUZYNE TEREBKOU OÜ</t>
  </si>
  <si>
    <t>10799748</t>
  </si>
  <si>
    <t>SÕRVE INVESTEERINGUTE GRUPP OÜ</t>
  </si>
  <si>
    <t>12298393</t>
  </si>
  <si>
    <t>MIDNIGHT INVEST OÜ</t>
  </si>
  <si>
    <t>11974811</t>
  </si>
  <si>
    <t>MULGI METALL GRUPP OÜ</t>
  </si>
  <si>
    <t>11361853</t>
  </si>
  <si>
    <t>JERR GRUPP OÜ</t>
  </si>
  <si>
    <t>11953507</t>
  </si>
  <si>
    <t>MINGALABA INVEST OÜ</t>
  </si>
  <si>
    <t>11359738</t>
  </si>
  <si>
    <t>STROMBERGER OÜ</t>
  </si>
  <si>
    <t>11687796</t>
  </si>
  <si>
    <t>KAKS GRUPP OÜ</t>
  </si>
  <si>
    <t>12024187</t>
  </si>
  <si>
    <t>TERRA ESTICA OÜ</t>
  </si>
  <si>
    <t>12234424</t>
  </si>
  <si>
    <t>IPHARMA OÜ</t>
  </si>
  <si>
    <t>11922257</t>
  </si>
  <si>
    <t>AXR TRADE OÜ</t>
  </si>
  <si>
    <t>12297502</t>
  </si>
  <si>
    <t>TRAKTORIJAAM, OÜ</t>
  </si>
  <si>
    <t>11244544</t>
  </si>
  <si>
    <t>OKALAPA HOLDING OÜ</t>
  </si>
  <si>
    <t>11392670</t>
  </si>
  <si>
    <t>RENT 500, OÜ</t>
  </si>
  <si>
    <t>11118992</t>
  </si>
  <si>
    <t>LEON SERVICES, OÜ</t>
  </si>
  <si>
    <t>11695695</t>
  </si>
  <si>
    <t>ASV KÖÖGID OÜ</t>
  </si>
  <si>
    <t>12222987</t>
  </si>
  <si>
    <t>STROIBAT OÜ</t>
  </si>
  <si>
    <t>10896339</t>
  </si>
  <si>
    <t>VORBI, OÜ</t>
  </si>
  <si>
    <t>12154470</t>
  </si>
  <si>
    <t>MURATURA OÜ</t>
  </si>
  <si>
    <t>12115754</t>
  </si>
  <si>
    <t>PRINDIKS OÜ</t>
  </si>
  <si>
    <t>12062979</t>
  </si>
  <si>
    <t>RENALAUTO OÜ</t>
  </si>
  <si>
    <t>12234542</t>
  </si>
  <si>
    <t>ESPERTO EHITUS OÜ</t>
  </si>
  <si>
    <t>11248720</t>
  </si>
  <si>
    <t>MÄEVEERE, OÜ</t>
  </si>
  <si>
    <t>12159562</t>
  </si>
  <si>
    <t>STEFF EHITUS OÜ</t>
  </si>
  <si>
    <t>12150673</t>
  </si>
  <si>
    <t>NOREST TRAVELS OÜ</t>
  </si>
  <si>
    <t>11219724</t>
  </si>
  <si>
    <t>MCRAFT GRUPP, OÜ</t>
  </si>
  <si>
    <t>11051360</t>
  </si>
  <si>
    <t>NOVATELLA OÜ</t>
  </si>
  <si>
    <t>11387640</t>
  </si>
  <si>
    <t>SIRENADI, OÜ</t>
  </si>
  <si>
    <t>11107089</t>
  </si>
  <si>
    <t>PRIMAVERA KAUBANDUSE OÜ</t>
  </si>
  <si>
    <t>11079453</t>
  </si>
  <si>
    <t>HIRASIMA CONSULT OÜ</t>
  </si>
  <si>
    <t>11557786</t>
  </si>
  <si>
    <t>BEGINNEN OÜ</t>
  </si>
  <si>
    <t>11117509</t>
  </si>
  <si>
    <t>VIKINGMET, OÜ</t>
  </si>
  <si>
    <t>11007229</t>
  </si>
  <si>
    <t>GERMANSTOP OÜ</t>
  </si>
  <si>
    <t>10193891</t>
  </si>
  <si>
    <t>SWAY HORNG OÜ</t>
  </si>
  <si>
    <t>12353933</t>
  </si>
  <si>
    <t>HFI SERVICE OÜ</t>
  </si>
  <si>
    <t>12187570</t>
  </si>
  <si>
    <t>KRAAVIPROFF, OÜ</t>
  </si>
  <si>
    <t>11709472</t>
  </si>
  <si>
    <t>OK OILTRANS OÜ</t>
  </si>
  <si>
    <t>11303318</t>
  </si>
  <si>
    <t>VIKMAR EHITUS, OÜ</t>
  </si>
  <si>
    <t>12015113</t>
  </si>
  <si>
    <t>LKM MAJAD OÜ</t>
  </si>
  <si>
    <t>12240063</t>
  </si>
  <si>
    <t>RCR CONSTRUCTION OÜ</t>
  </si>
  <si>
    <t>12292887</t>
  </si>
  <si>
    <t>MONTE &amp; KRISTON, OÜ</t>
  </si>
  <si>
    <t>11245325</t>
  </si>
  <si>
    <t>MHF CORP, OÜ</t>
  </si>
  <si>
    <t>10007658</t>
  </si>
  <si>
    <t>KARKE EHITUSE OÜ</t>
  </si>
  <si>
    <t>10128557</t>
  </si>
  <si>
    <t>HERIS MOOD, OÜ</t>
  </si>
  <si>
    <t>12181596</t>
  </si>
  <si>
    <t>VIRU VARAHOOLDUS OÜ</t>
  </si>
  <si>
    <t>11935857</t>
  </si>
  <si>
    <t>TAJGRAND OÜ</t>
  </si>
  <si>
    <t>11524686</t>
  </si>
  <si>
    <t>SMP PARTNERS, OÜ</t>
  </si>
  <si>
    <t>11951738</t>
  </si>
  <si>
    <t>BIOTEXTILE OÜ</t>
  </si>
  <si>
    <t>11074510</t>
  </si>
  <si>
    <t>RAKA KAEVANDUSED OÜ</t>
  </si>
  <si>
    <t>12269345</t>
  </si>
  <si>
    <t>ESKASET OÜ</t>
  </si>
  <si>
    <t>12274168</t>
  </si>
  <si>
    <t>LASSEL, OÜ</t>
  </si>
  <si>
    <t>11201138</t>
  </si>
  <si>
    <t>SIWATHA KAMREUK, OÜ</t>
  </si>
  <si>
    <t>12084580</t>
  </si>
  <si>
    <t>MASGED ELAZC, OÜ</t>
  </si>
  <si>
    <t>12189089</t>
  </si>
  <si>
    <t>BIGEST PROJECT OÜ</t>
  </si>
  <si>
    <t>11667761</t>
  </si>
  <si>
    <t>TOPELT INVEST OÜ</t>
  </si>
  <si>
    <t>11994207</t>
  </si>
  <si>
    <t>ARS EHITUSGRUPP OÜ</t>
  </si>
  <si>
    <t>10031639</t>
  </si>
  <si>
    <t>VÕIDUMARI, OÜ</t>
  </si>
  <si>
    <t>12014958</t>
  </si>
  <si>
    <t>MEHED ABIKS, OÜ</t>
  </si>
  <si>
    <t>11413254</t>
  </si>
  <si>
    <t>GRUZERPROJECT OÜ</t>
  </si>
  <si>
    <t>11961814</t>
  </si>
  <si>
    <t>PÄRNU PIZZA OÜ</t>
  </si>
  <si>
    <t>11222270</t>
  </si>
  <si>
    <t>ADRIAN ARENDUS OÜ</t>
  </si>
  <si>
    <t>12038054</t>
  </si>
  <si>
    <t>BUDIMEX, OÜ</t>
  </si>
  <si>
    <t>11906755</t>
  </si>
  <si>
    <t>MAREENOS GRUPP, OÜ</t>
  </si>
  <si>
    <t>11709960</t>
  </si>
  <si>
    <t>TEGUR TRADING OÜ</t>
  </si>
  <si>
    <t>12224779</t>
  </si>
  <si>
    <t>MICROPLEX OÜ</t>
  </si>
  <si>
    <t>12005215</t>
  </si>
  <si>
    <t>FINEST HOUSES, OÜ</t>
  </si>
  <si>
    <t>11726533</t>
  </si>
  <si>
    <t>505 OÜ</t>
  </si>
  <si>
    <t>12097536</t>
  </si>
  <si>
    <t>A&amp;T IMPEX OÜ</t>
  </si>
  <si>
    <t>11179999</t>
  </si>
  <si>
    <t>PC CENTER OÜ</t>
  </si>
  <si>
    <t>11982880</t>
  </si>
  <si>
    <t>MEDIA BALTIC IVESTMENTS OÜ</t>
  </si>
  <si>
    <t>12015709</t>
  </si>
  <si>
    <t>PROFERRUM, OÜ</t>
  </si>
  <si>
    <t>11324243</t>
  </si>
  <si>
    <t>AALANG INVEST, OÜ</t>
  </si>
  <si>
    <t>10145596</t>
  </si>
  <si>
    <t>FINERT TRADING, OÜ</t>
  </si>
  <si>
    <t>10861861</t>
  </si>
  <si>
    <t>DISAIN HOUSE CENTER, OÜ</t>
  </si>
  <si>
    <t>11371314</t>
  </si>
  <si>
    <t>VASSILI &amp; CO OÜ</t>
  </si>
  <si>
    <t>10455279</t>
  </si>
  <si>
    <t>MEZAR, OÜ</t>
  </si>
  <si>
    <t>11254152</t>
  </si>
  <si>
    <t>LINEN DESIGN GROUP OÜ</t>
  </si>
  <si>
    <t>10928068</t>
  </si>
  <si>
    <t>SBG CONSTRUCTOR, OÜ</t>
  </si>
  <si>
    <t>12320891</t>
  </si>
  <si>
    <t>EDITING GRUPP OÜ</t>
  </si>
  <si>
    <t>11073539</t>
  </si>
  <si>
    <t>RIGVEEDA OÜ</t>
  </si>
  <si>
    <t>11950207</t>
  </si>
  <si>
    <t>TALIANA MEEDIA GRUPP OÜ</t>
  </si>
  <si>
    <t>12012480</t>
  </si>
  <si>
    <t>IMK, OÜ</t>
  </si>
  <si>
    <t>10788532</t>
  </si>
  <si>
    <t>SHANGHAI INVEST, OÜ</t>
  </si>
  <si>
    <t>12097826</t>
  </si>
  <si>
    <t>SIHTAR TRADE OÜ</t>
  </si>
  <si>
    <t>11067303</t>
  </si>
  <si>
    <t>FONTARES, OÜ</t>
  </si>
  <si>
    <t>10126564</t>
  </si>
  <si>
    <t>ERAMAAKE, OÜ</t>
  </si>
  <si>
    <t>11424128</t>
  </si>
  <si>
    <t>TRADE TRANS, OÜ</t>
  </si>
  <si>
    <t>11090495</t>
  </si>
  <si>
    <t>CRYPTUS, OÜ</t>
  </si>
  <si>
    <t>11175197</t>
  </si>
  <si>
    <t>HISS EHITUS OÜ</t>
  </si>
  <si>
    <t>12171474</t>
  </si>
  <si>
    <t>KOSKAT GROUP OÜ</t>
  </si>
  <si>
    <t>12314554</t>
  </si>
  <si>
    <t>SOWULEST OÜ</t>
  </si>
  <si>
    <t>12308157</t>
  </si>
  <si>
    <t>SUMARIGRUPP, OÜ</t>
  </si>
  <si>
    <t>12241737</t>
  </si>
  <si>
    <t>MAJAKATUS OÜ</t>
  </si>
  <si>
    <t>12322186</t>
  </si>
  <si>
    <t>ILUS PILT OÜ</t>
  </si>
  <si>
    <t>11523103</t>
  </si>
  <si>
    <t>ESCADO, OÜ</t>
  </si>
  <si>
    <t>12204897</t>
  </si>
  <si>
    <t>PAPERBOY OÜ</t>
  </si>
  <si>
    <t>12146453</t>
  </si>
  <si>
    <t>SKYDRIVE OÜ</t>
  </si>
  <si>
    <t>12242524</t>
  </si>
  <si>
    <t>IMMUNIT LH OÜ</t>
  </si>
  <si>
    <t>11984778</t>
  </si>
  <si>
    <t>BOLIG BYG ESTONIA OÜ</t>
  </si>
  <si>
    <t>12139521</t>
  </si>
  <si>
    <t>BAAR O2 OÜ</t>
  </si>
  <si>
    <t>12128685</t>
  </si>
  <si>
    <t>FLOOREXPERT, OÜ</t>
  </si>
  <si>
    <t>11336507</t>
  </si>
  <si>
    <t>VIKTEX SERVIS, OÜ</t>
  </si>
  <si>
    <t>11326609</t>
  </si>
  <si>
    <t>MASSON GROUP OÜ</t>
  </si>
  <si>
    <t>11665197</t>
  </si>
  <si>
    <t>FRONTINUS GRUPP OÜ</t>
  </si>
  <si>
    <t>12213876</t>
  </si>
  <si>
    <t>NORDIC DEVELOPMENT OÜ</t>
  </si>
  <si>
    <t>10055893</t>
  </si>
  <si>
    <t>EESTI FOSFORIIT, AS</t>
  </si>
  <si>
    <t>10827752</t>
  </si>
  <si>
    <t>HARJU MAJA, OÜ</t>
  </si>
  <si>
    <t>11296587</t>
  </si>
  <si>
    <t>MAANURK, OÜ</t>
  </si>
  <si>
    <t>10941695</t>
  </si>
  <si>
    <t>RONDBERG, OÜ</t>
  </si>
  <si>
    <t>12125385</t>
  </si>
  <si>
    <t>HAGATEKS OÜ</t>
  </si>
  <si>
    <t>11055228</t>
  </si>
  <si>
    <t>PROSTEIN OÜ</t>
  </si>
  <si>
    <t>12155162</t>
  </si>
  <si>
    <t>ESTELMET CUTTING OÜ</t>
  </si>
  <si>
    <t>10790316</t>
  </si>
  <si>
    <t>PRITSIMEES, OÜ</t>
  </si>
  <si>
    <t>11991637</t>
  </si>
  <si>
    <t>NANO TRADE OÜ</t>
  </si>
  <si>
    <t>12219146</t>
  </si>
  <si>
    <t>COMBI GROUP OÜ (LIKVIDEERIMISEL)</t>
  </si>
  <si>
    <t>10711765</t>
  </si>
  <si>
    <t>KAUBAMAAILM, OÜ</t>
  </si>
  <si>
    <t>11996617</t>
  </si>
  <si>
    <t>GOLDLINK, OÜ</t>
  </si>
  <si>
    <t>12005118</t>
  </si>
  <si>
    <t>KULLATRANS OÜ</t>
  </si>
  <si>
    <t>12049112</t>
  </si>
  <si>
    <t>T4S OÜ</t>
  </si>
  <si>
    <t>12218201</t>
  </si>
  <si>
    <t>ASMET PLUS, OÜ</t>
  </si>
  <si>
    <t>11948914</t>
  </si>
  <si>
    <t>RENTEEN OÜ</t>
  </si>
  <si>
    <t>11674552</t>
  </si>
  <si>
    <t>RIVERON OÜ</t>
  </si>
  <si>
    <t>12175762</t>
  </si>
  <si>
    <t>ARTVOLD, OÜ</t>
  </si>
  <si>
    <t>12213349</t>
  </si>
  <si>
    <t>ESBJERG OÜ</t>
  </si>
  <si>
    <t>12221835</t>
  </si>
  <si>
    <t>OPTIMEDIA OÜ</t>
  </si>
  <si>
    <t>12228760</t>
  </si>
  <si>
    <t>WICORNEL OÜ (LIKVIDEERIMISEL)</t>
  </si>
  <si>
    <t>11668250</t>
  </si>
  <si>
    <t>BARVINOKS, OÜ</t>
  </si>
  <si>
    <t>11515517</t>
  </si>
  <si>
    <t>HANSA DIGITAL OÜ</t>
  </si>
  <si>
    <t>12324386</t>
  </si>
  <si>
    <t>AMARTOX OÜ</t>
  </si>
  <si>
    <t>12275297</t>
  </si>
  <si>
    <t>ISLAND PRODUCTION OÜ</t>
  </si>
  <si>
    <t>12186530</t>
  </si>
  <si>
    <t>MESOLIITIKUM OÜ</t>
  </si>
  <si>
    <t>11178652</t>
  </si>
  <si>
    <t>CLEVEREST OÜ</t>
  </si>
  <si>
    <t>10670948</t>
  </si>
  <si>
    <t>SAFEGO OÜ</t>
  </si>
  <si>
    <t>12178306</t>
  </si>
  <si>
    <t>IKR KONSULTATSIOONID OÜ</t>
  </si>
  <si>
    <t>12306371</t>
  </si>
  <si>
    <t>LITOM OÜ</t>
  </si>
  <si>
    <t>12142892</t>
  </si>
  <si>
    <t>MISSING PART OÜ</t>
  </si>
  <si>
    <t>11078643</t>
  </si>
  <si>
    <t>BLAUTRADE, OÜ</t>
  </si>
  <si>
    <t>11844221</t>
  </si>
  <si>
    <t>NESTLOGGER OÜ</t>
  </si>
  <si>
    <t>12270302</t>
  </si>
  <si>
    <t>NORDELEMENT OÜ</t>
  </si>
  <si>
    <t>12251635</t>
  </si>
  <si>
    <t>TIME HOLDING OÜ</t>
  </si>
  <si>
    <t>11629563</t>
  </si>
  <si>
    <t>TORVENT GRUPP OÜ</t>
  </si>
  <si>
    <t>12080228</t>
  </si>
  <si>
    <t>CHEMTECH OÜ</t>
  </si>
  <si>
    <t>11570373</t>
  </si>
  <si>
    <t>FOIDA OÜ</t>
  </si>
  <si>
    <t>12001861</t>
  </si>
  <si>
    <t>JAKARTA OÜ</t>
  </si>
  <si>
    <t>10893186</t>
  </si>
  <si>
    <t>ROOMET TRANS, OÜ</t>
  </si>
  <si>
    <t>12295035</t>
  </si>
  <si>
    <t>KAEVEEXPERT, OÜ</t>
  </si>
  <si>
    <t>11649502</t>
  </si>
  <si>
    <t>ISHOP24 OÜ</t>
  </si>
  <si>
    <t>12278545</t>
  </si>
  <si>
    <t>NALSAM OÜ</t>
  </si>
  <si>
    <t>11157578</t>
  </si>
  <si>
    <t>SWEET COMPANY, OÜ</t>
  </si>
  <si>
    <t>10948668</t>
  </si>
  <si>
    <t>SARUMAN INVEST OÜ</t>
  </si>
  <si>
    <t>11832428</t>
  </si>
  <si>
    <t>ANTRAKS GRUPP OÜ</t>
  </si>
  <si>
    <t>12324794</t>
  </si>
  <si>
    <t>BALTIC FOOD LOGISTICS OÜ</t>
  </si>
  <si>
    <t>12227364</t>
  </si>
  <si>
    <t>BAILAMORE OÜ</t>
  </si>
  <si>
    <t>12327479</t>
  </si>
  <si>
    <t>EXSERTE OÜ</t>
  </si>
  <si>
    <t>11616032</t>
  </si>
  <si>
    <t>KRAAM OÜ</t>
  </si>
  <si>
    <t>11685389</t>
  </si>
  <si>
    <t>TIPOTRADE, OÜ</t>
  </si>
  <si>
    <t>12202878</t>
  </si>
  <si>
    <t>HAMMER TEHNIK OÜ</t>
  </si>
  <si>
    <t>10664959</t>
  </si>
  <si>
    <t>NERDICER, OÜ</t>
  </si>
  <si>
    <t>12328326</t>
  </si>
  <si>
    <t>NORD AGRO OÜ</t>
  </si>
  <si>
    <t>12000790</t>
  </si>
  <si>
    <t>RAASIKU TRADING OÜ</t>
  </si>
  <si>
    <t>11351702</t>
  </si>
  <si>
    <t>ARKIMEDES OÜ</t>
  </si>
  <si>
    <t>12216113</t>
  </si>
  <si>
    <t>ECO EHITUS OÜ</t>
  </si>
  <si>
    <t>11469852</t>
  </si>
  <si>
    <t>SILANBERG OÜ</t>
  </si>
  <si>
    <t>12017230</t>
  </si>
  <si>
    <t>RAKECON OÜ</t>
  </si>
  <si>
    <t>12313448</t>
  </si>
  <si>
    <t>LOORITS TRADING OÜ</t>
  </si>
  <si>
    <t>12329751</t>
  </si>
  <si>
    <t>CLARKS &amp; CO OÜ</t>
  </si>
  <si>
    <t>11476680</t>
  </si>
  <si>
    <t>LANGULA OÜ</t>
  </si>
  <si>
    <t>12250357</t>
  </si>
  <si>
    <t>VIRU EHITUSINVEST OÜ</t>
  </si>
  <si>
    <t>12313945</t>
  </si>
  <si>
    <t>PRO NATURA OÜ</t>
  </si>
  <si>
    <t>12324908</t>
  </si>
  <si>
    <t>TECHITY, OÜ</t>
  </si>
  <si>
    <t>12322039</t>
  </si>
  <si>
    <t>ABV TRADE CONSULTING OÜ</t>
  </si>
  <si>
    <t>12331736</t>
  </si>
  <si>
    <t>ARTEXPEDITION OÜ</t>
  </si>
  <si>
    <t>11792926</t>
  </si>
  <si>
    <t>LINNAVARA, OÜ</t>
  </si>
  <si>
    <t>12208668</t>
  </si>
  <si>
    <t>WAMBOLAND OÜ</t>
  </si>
  <si>
    <t>12132764</t>
  </si>
  <si>
    <t>EURO FOOD SERVICE, OÜ</t>
  </si>
  <si>
    <t>12283339</t>
  </si>
  <si>
    <t>ROOFON GRUPP OÜ</t>
  </si>
  <si>
    <t>11997172</t>
  </si>
  <si>
    <t>KLAMERON OÜ</t>
  </si>
  <si>
    <t>11508428</t>
  </si>
  <si>
    <t>KODUMIX OÜ</t>
  </si>
  <si>
    <t>11927616</t>
  </si>
  <si>
    <t>ACD MAKROL OÜ</t>
  </si>
  <si>
    <t>10340688</t>
  </si>
  <si>
    <t>WENDERS TIMBER, OÜ</t>
  </si>
  <si>
    <t>11500510</t>
  </si>
  <si>
    <t>PPT INVEST OÜ</t>
  </si>
  <si>
    <t>12054202</t>
  </si>
  <si>
    <t>BRENDA WOOD OÜ</t>
  </si>
  <si>
    <t>12247941</t>
  </si>
  <si>
    <t>FIT TRADING OÜ</t>
  </si>
  <si>
    <t>11682422</t>
  </si>
  <si>
    <t>GEZZ OÜ</t>
  </si>
  <si>
    <t>10736956</t>
  </si>
  <si>
    <t>KO FISH, OÜ</t>
  </si>
  <si>
    <t>12251405</t>
  </si>
  <si>
    <t>YMCMB OÜ</t>
  </si>
  <si>
    <t>11932669</t>
  </si>
  <si>
    <t>VICE CITY COSMETIC, OÜ</t>
  </si>
  <si>
    <t>10749325</t>
  </si>
  <si>
    <t>DORMECON OÜ</t>
  </si>
  <si>
    <t>10259182</t>
  </si>
  <si>
    <t>3D AKNAD OÜ</t>
  </si>
  <si>
    <t>12106465</t>
  </si>
  <si>
    <t>BOGDANA OÜ</t>
  </si>
  <si>
    <t>11477219</t>
  </si>
  <si>
    <t>ENELI OÜ</t>
  </si>
  <si>
    <t>10941761</t>
  </si>
  <si>
    <t>SALARATION OÜ</t>
  </si>
  <si>
    <t>12164557</t>
  </si>
  <si>
    <t>KLK LIFT OÜ</t>
  </si>
  <si>
    <t>11372680</t>
  </si>
  <si>
    <t>ELVO KESKUS, OÜ</t>
  </si>
  <si>
    <t>12066777</t>
  </si>
  <si>
    <t>AADREM AUTO OÜ</t>
  </si>
  <si>
    <t>11982348</t>
  </si>
  <si>
    <t>KRIPERO OÜ</t>
  </si>
  <si>
    <t>12246982</t>
  </si>
  <si>
    <t>GREEN GRIP OÜ</t>
  </si>
  <si>
    <t>12221657</t>
  </si>
  <si>
    <t>MAINLUX OÜ</t>
  </si>
  <si>
    <t>10762647</t>
  </si>
  <si>
    <t>REKKUR PUIT, OÜ</t>
  </si>
  <si>
    <t>11747110</t>
  </si>
  <si>
    <t>TELINESERVICE OÜ</t>
  </si>
  <si>
    <t>12136808</t>
  </si>
  <si>
    <t>PROMONEL, OÜ</t>
  </si>
  <si>
    <t>11697754</t>
  </si>
  <si>
    <t>ASMET NORD OÜ</t>
  </si>
  <si>
    <t>11985884</t>
  </si>
  <si>
    <t>OMNITRADE OÜ</t>
  </si>
  <si>
    <t>11331013</t>
  </si>
  <si>
    <t>AVAKS KLIIMA OÜ</t>
  </si>
  <si>
    <t>11259557</t>
  </si>
  <si>
    <t>LIIVI, OÜ</t>
  </si>
  <si>
    <t>12041547</t>
  </si>
  <si>
    <t>RKE EHITUS OÜ</t>
  </si>
  <si>
    <t>12363564</t>
  </si>
  <si>
    <t>CETERUM OÜ</t>
  </si>
  <si>
    <t>11100673</t>
  </si>
  <si>
    <t>ASMO-PROJEKT, OÜ</t>
  </si>
  <si>
    <t>10410779</t>
  </si>
  <si>
    <t>MB SHOW SERVICES OÜ</t>
  </si>
  <si>
    <t>12076155</t>
  </si>
  <si>
    <t>PENTSEL, OÜ</t>
  </si>
  <si>
    <t>11341000</t>
  </si>
  <si>
    <t>VVR VARA OÜ</t>
  </si>
  <si>
    <t>10820193</t>
  </si>
  <si>
    <t>SERVES, OÜ</t>
  </si>
  <si>
    <t>11161775</t>
  </si>
  <si>
    <t>MENFRADO, OÜ</t>
  </si>
  <si>
    <t>11151498</t>
  </si>
  <si>
    <t>KOEUT THENG, OÜ</t>
  </si>
  <si>
    <t>12115760</t>
  </si>
  <si>
    <t>VALGE A OÜ</t>
  </si>
  <si>
    <t>11374459</t>
  </si>
  <si>
    <t>DIGEERIA OÜ</t>
  </si>
  <si>
    <t>10076760</t>
  </si>
  <si>
    <t>TALLINNA KAUBANDUSKESKUS OÜ</t>
  </si>
  <si>
    <t>11175323</t>
  </si>
  <si>
    <t>STANLEY JOOGID, OÜ</t>
  </si>
  <si>
    <t>10057981</t>
  </si>
  <si>
    <t>KLAGERS, OÜ</t>
  </si>
  <si>
    <t>11176825</t>
  </si>
  <si>
    <t>ERMATEX EHITUS, OÜ</t>
  </si>
  <si>
    <t>80326017</t>
  </si>
  <si>
    <t>STRATEEGIAMÄNGU SELTS</t>
  </si>
  <si>
    <t>80338061</t>
  </si>
  <si>
    <t>RAVENALA SELTS</t>
  </si>
  <si>
    <t>12351621</t>
  </si>
  <si>
    <t>ZLIMLINE, OÜ</t>
  </si>
  <si>
    <t>11014838</t>
  </si>
  <si>
    <t>PAINTER VARA EHITUS, OÜ</t>
  </si>
  <si>
    <t>11791625</t>
  </si>
  <si>
    <t>GOMA MARGHANY, OÜ</t>
  </si>
  <si>
    <t>11633565</t>
  </si>
  <si>
    <t>LATEST KAUBANDUS OÜ (LIKVIDEERIMISEL)</t>
  </si>
  <si>
    <t>12118296</t>
  </si>
  <si>
    <t>STEMCO OÜ</t>
  </si>
  <si>
    <t>10757514</t>
  </si>
  <si>
    <t>INTEGRAL GROUP, OÜ</t>
  </si>
  <si>
    <t>12321427</t>
  </si>
  <si>
    <t>ALMSTED OÜ</t>
  </si>
  <si>
    <t>11625772</t>
  </si>
  <si>
    <t>CONPRO OÜ</t>
  </si>
  <si>
    <t>12351199</t>
  </si>
  <si>
    <t>OSIMUL OÜ</t>
  </si>
  <si>
    <t>12239982</t>
  </si>
  <si>
    <t>FINLUKSI OÜ</t>
  </si>
  <si>
    <t>11887974</t>
  </si>
  <si>
    <t>SPAIDER OÜ</t>
  </si>
  <si>
    <t>11608874</t>
  </si>
  <si>
    <t>KIVICOM EHITUS OÜ</t>
  </si>
  <si>
    <t>11532734</t>
  </si>
  <si>
    <t>EHITUSFIRMA OÜ</t>
  </si>
  <si>
    <t>11712790</t>
  </si>
  <si>
    <t>WOOD EXPORT GROUP OÜ</t>
  </si>
  <si>
    <t>11561279</t>
  </si>
  <si>
    <t>METALINVEST OÜ</t>
  </si>
  <si>
    <t>11948096</t>
  </si>
  <si>
    <t>NOTT MEELELAHUTUS OÜ</t>
  </si>
  <si>
    <t>11239690</t>
  </si>
  <si>
    <t>HELEROS EHITUS OÜ</t>
  </si>
  <si>
    <t>12324541</t>
  </si>
  <si>
    <t>LASTIINUM OÜ</t>
  </si>
  <si>
    <t>11692053</t>
  </si>
  <si>
    <t>PROMAX GROUP OÜ</t>
  </si>
  <si>
    <t>12089362</t>
  </si>
  <si>
    <t>RM ESTONIA OÜ</t>
  </si>
  <si>
    <t>12276724</t>
  </si>
  <si>
    <t>GEVCE OÜ</t>
  </si>
  <si>
    <t>11688287</t>
  </si>
  <si>
    <t>TOOLS NARVA, OÜ</t>
  </si>
  <si>
    <t>11242798</t>
  </si>
  <si>
    <t>G&amp;M TRADEPACK, OÜ</t>
  </si>
  <si>
    <t>11442787</t>
  </si>
  <si>
    <t>FEBRERO TRECE OÜ</t>
  </si>
  <si>
    <t>11170165</t>
  </si>
  <si>
    <t>FOOTSE OÜ</t>
  </si>
  <si>
    <t>11956782</t>
  </si>
  <si>
    <t>SMILING CAT, OÜ</t>
  </si>
  <si>
    <t>10036720</t>
  </si>
  <si>
    <t>TURN, OÜ</t>
  </si>
  <si>
    <t>12229699</t>
  </si>
  <si>
    <t>KASE KASVANDUSE OÜ</t>
  </si>
  <si>
    <t>11510721</t>
  </si>
  <si>
    <t>HEVENTON OÜ</t>
  </si>
  <si>
    <t>12125920</t>
  </si>
  <si>
    <t>KAGU KONSTRUKTORID, OÜ</t>
  </si>
  <si>
    <t>10815921</t>
  </si>
  <si>
    <t>EESTI PUIDU GRUPP OÜ</t>
  </si>
  <si>
    <t>12134881</t>
  </si>
  <si>
    <t>SINUS OÜ</t>
  </si>
  <si>
    <t>12346152</t>
  </si>
  <si>
    <t>TEKSERAL OÜ</t>
  </si>
  <si>
    <t>11728294</t>
  </si>
  <si>
    <t>RTQ CLEANING OÜ</t>
  </si>
  <si>
    <t>11944218</t>
  </si>
  <si>
    <t>METPROF OÜ</t>
  </si>
  <si>
    <t>12295495</t>
  </si>
  <si>
    <t>SPEEDEST OÜ</t>
  </si>
  <si>
    <t>10882171</t>
  </si>
  <si>
    <t>MAJAPROJEKT, OÜ</t>
  </si>
  <si>
    <t>12106494</t>
  </si>
  <si>
    <t>GERONA, OÜ (LIKVIDEERIMISEL)</t>
  </si>
  <si>
    <t>12380752</t>
  </si>
  <si>
    <t>SATORRE OÜ</t>
  </si>
  <si>
    <t>11518711</t>
  </si>
  <si>
    <t>BUREAU GRUPP OÜ</t>
  </si>
  <si>
    <t>11279175</t>
  </si>
  <si>
    <t>MUUGA TRADE OÜ</t>
  </si>
  <si>
    <t>12344093</t>
  </si>
  <si>
    <t>SEIKLUSMAA OÜ</t>
  </si>
  <si>
    <t>10643408</t>
  </si>
  <si>
    <t>GRÜNE BAUMEISTER OÜ</t>
  </si>
  <si>
    <t>12115568</t>
  </si>
  <si>
    <t>MROAD OÜ</t>
  </si>
  <si>
    <t>11991005</t>
  </si>
  <si>
    <t>VEMERON OÜ</t>
  </si>
  <si>
    <t>12211831</t>
  </si>
  <si>
    <t>FINSMART OÜ</t>
  </si>
  <si>
    <t>12064560</t>
  </si>
  <si>
    <t>HEDSTEV OÜ</t>
  </si>
  <si>
    <t>11401819</t>
  </si>
  <si>
    <t>BYGG &amp; CONSULTING OÜ</t>
  </si>
  <si>
    <t>12311219</t>
  </si>
  <si>
    <t>ULARI OÜ</t>
  </si>
  <si>
    <t>10196102</t>
  </si>
  <si>
    <t>KOONU VM, OÜ</t>
  </si>
  <si>
    <t>11547322</t>
  </si>
  <si>
    <t>CARDPLAYER MEEDIA OÜ</t>
  </si>
  <si>
    <t>11665493</t>
  </si>
  <si>
    <t>REIMAN &amp; PARTNERID ÕIGUSBÜROO OÜ</t>
  </si>
  <si>
    <t>11507759</t>
  </si>
  <si>
    <t>AGENT AUTO KLP OÜ</t>
  </si>
  <si>
    <t>11917664</t>
  </si>
  <si>
    <t>ROYAL POWER OÜ</t>
  </si>
  <si>
    <t>10937877</t>
  </si>
  <si>
    <t>STANMART, OÜ</t>
  </si>
  <si>
    <t>11243763</t>
  </si>
  <si>
    <t>AMERVENTE, OÜ</t>
  </si>
  <si>
    <t>11787894</t>
  </si>
  <si>
    <t>VARUOSAABI OÜ</t>
  </si>
  <si>
    <t>12022596</t>
  </si>
  <si>
    <t>FREEVISIT, OÜ</t>
  </si>
  <si>
    <t>11286778</t>
  </si>
  <si>
    <t>KARTUUSO, OÜ</t>
  </si>
  <si>
    <t>11640613</t>
  </si>
  <si>
    <t>NO1 PARTNERS OÜ</t>
  </si>
  <si>
    <t>10036625</t>
  </si>
  <si>
    <t>DARWESH ORABI, OÜ</t>
  </si>
  <si>
    <t>11681345</t>
  </si>
  <si>
    <t>PAREM SEIN, OÜ</t>
  </si>
  <si>
    <t>11901083</t>
  </si>
  <si>
    <t>INDIRA OÜ</t>
  </si>
  <si>
    <t>11406509</t>
  </si>
  <si>
    <t>DISAIN&amp;A-TÖÖ OÜ</t>
  </si>
  <si>
    <t>11439513</t>
  </si>
  <si>
    <t>OÜ BAHREINI GRUPP</t>
  </si>
  <si>
    <t>12216231</t>
  </si>
  <si>
    <t>FONTEBELLA OÜ</t>
  </si>
  <si>
    <t>12343550</t>
  </si>
  <si>
    <t>GR TRANSPORT OÜ</t>
  </si>
  <si>
    <t>12256302</t>
  </si>
  <si>
    <t>BAROLIS OÜ</t>
  </si>
  <si>
    <t>10787704</t>
  </si>
  <si>
    <t>WORLD WIDE SUPPLY OÜ</t>
  </si>
  <si>
    <t>12260025</t>
  </si>
  <si>
    <t>CAMILIUM OÜ</t>
  </si>
  <si>
    <t>11730701</t>
  </si>
  <si>
    <t>DFSR EHITUS OÜ</t>
  </si>
  <si>
    <t>12327278</t>
  </si>
  <si>
    <t>ANEBODA OÜ</t>
  </si>
  <si>
    <t>11496487</t>
  </si>
  <si>
    <t>KIRSTUNAEL OÜ</t>
  </si>
  <si>
    <t>12047219</t>
  </si>
  <si>
    <t>FAKTORE TIMBER OÜ</t>
  </si>
  <si>
    <t>11527236</t>
  </si>
  <si>
    <t>TIIGOR PROJEKT OÜ</t>
  </si>
  <si>
    <t>11998881</t>
  </si>
  <si>
    <t>SIGNARO OÜ</t>
  </si>
  <si>
    <t>12342025</t>
  </si>
  <si>
    <t>NORDCOM GRUPP OÜ</t>
  </si>
  <si>
    <t>12079001</t>
  </si>
  <si>
    <t>BVP GRUPP OÜ</t>
  </si>
  <si>
    <t>12323056</t>
  </si>
  <si>
    <t>ISHOP24 HULGI OÜ</t>
  </si>
  <si>
    <t>11710868</t>
  </si>
  <si>
    <t>GREENNEFT, OÜ</t>
  </si>
  <si>
    <t>11699183</t>
  </si>
  <si>
    <t>TRAVEL BUS, OÜ</t>
  </si>
  <si>
    <t>12119663</t>
  </si>
  <si>
    <t>AARU BUILDER OÜ</t>
  </si>
  <si>
    <t>11983365</t>
  </si>
  <si>
    <t>FLK TRADING &amp; PRODUCTION OÜ (LIKVIDEERIMISEL)</t>
  </si>
  <si>
    <t>11670525</t>
  </si>
  <si>
    <t>KIVIMÄRK OÜ</t>
  </si>
  <si>
    <t>11715021</t>
  </si>
  <si>
    <t>PLITKER OÜ</t>
  </si>
  <si>
    <t>11260046</t>
  </si>
  <si>
    <t>DELVIN PROJEKT OÜ</t>
  </si>
  <si>
    <t>12330636</t>
  </si>
  <si>
    <t>TONER SERVICE OÜ</t>
  </si>
  <si>
    <t>12142171</t>
  </si>
  <si>
    <t>MONARO STONEHOUSE OÜ</t>
  </si>
  <si>
    <t>12003848</t>
  </si>
  <si>
    <t>MÕRGI GARAAŽ OÜ</t>
  </si>
  <si>
    <t>12335409</t>
  </si>
  <si>
    <t>AIVMET OÜ</t>
  </si>
  <si>
    <t>12029635</t>
  </si>
  <si>
    <t>JANMOON UÜ</t>
  </si>
  <si>
    <t>11431507</t>
  </si>
  <si>
    <t>CANTAYA SERVICE OÜ</t>
  </si>
  <si>
    <t>12341261</t>
  </si>
  <si>
    <t>STENROG, OÜ</t>
  </si>
  <si>
    <t>12304417</t>
  </si>
  <si>
    <t>LH KÜTE OÜ</t>
  </si>
  <si>
    <t>12198544</t>
  </si>
  <si>
    <t>VISOREK OÜ</t>
  </si>
  <si>
    <t>12334781</t>
  </si>
  <si>
    <t>COLLECT OÜ</t>
  </si>
  <si>
    <t>11150286</t>
  </si>
  <si>
    <t>VILLEM GRUPP OÜ</t>
  </si>
  <si>
    <t>11374117</t>
  </si>
  <si>
    <t>EST SPRAT EXPORT OÜ</t>
  </si>
  <si>
    <t>11763617</t>
  </si>
  <si>
    <t>MELANI DESIGN OÜ</t>
  </si>
  <si>
    <t>11315528</t>
  </si>
  <si>
    <t>GRAND EXPERT, OÜ</t>
  </si>
  <si>
    <t>12335929</t>
  </si>
  <si>
    <t>ARHOLMA OÜ</t>
  </si>
  <si>
    <t>11396320</t>
  </si>
  <si>
    <t>TRAXTOR SV, OÜ</t>
  </si>
  <si>
    <t>11401423</t>
  </si>
  <si>
    <t>GREEN FOREST OÜ</t>
  </si>
  <si>
    <t>11402380</t>
  </si>
  <si>
    <t>SIMCITY, OÜ</t>
  </si>
  <si>
    <t>11006069</t>
  </si>
  <si>
    <t>WILLI+TRADING, OÜ</t>
  </si>
  <si>
    <t>12370788</t>
  </si>
  <si>
    <t>HILMAN GRUPP OÜ</t>
  </si>
  <si>
    <t>11172052</t>
  </si>
  <si>
    <t>STROLIC OÜ</t>
  </si>
  <si>
    <t>10278653</t>
  </si>
  <si>
    <t>TRIUMF AUTO OÜ</t>
  </si>
  <si>
    <t>12126485</t>
  </si>
  <si>
    <t>SEEDUR OÜ</t>
  </si>
  <si>
    <t>12225789</t>
  </si>
  <si>
    <t>MARMITO GRUPP, OÜ</t>
  </si>
  <si>
    <t>12200879</t>
  </si>
  <si>
    <t>HIRRE OÜ</t>
  </si>
  <si>
    <t>11299031</t>
  </si>
  <si>
    <t>EAGLE ASSET MANAGEMENT OÜ</t>
  </si>
  <si>
    <t>12216426</t>
  </si>
  <si>
    <t>SINTEKS CAPITAL OÜ</t>
  </si>
  <si>
    <t>12213333</t>
  </si>
  <si>
    <t>R.H.PRO, OÜ</t>
  </si>
  <si>
    <t>11763280</t>
  </si>
  <si>
    <t>B&amp;L CARGO OÜ</t>
  </si>
  <si>
    <t>12336231</t>
  </si>
  <si>
    <t>HARI TEENINDUS, OÜ</t>
  </si>
  <si>
    <t>10448285</t>
  </si>
  <si>
    <t>RAUS EHITUS OÜ</t>
  </si>
  <si>
    <t>11324898</t>
  </si>
  <si>
    <t>EUROMAGIC, OÜ</t>
  </si>
  <si>
    <t>11683491</t>
  </si>
  <si>
    <t>RIVERSIDE CLUB OÜ</t>
  </si>
  <si>
    <t>11106730</t>
  </si>
  <si>
    <t>BAVARO HIGUEY OÜ</t>
  </si>
  <si>
    <t>11908240</t>
  </si>
  <si>
    <t>NOVALLE OÜ</t>
  </si>
  <si>
    <t>11377446</t>
  </si>
  <si>
    <t>FESMANI OÜ</t>
  </si>
  <si>
    <t>11182599</t>
  </si>
  <si>
    <t>B-BLOKK OÜ</t>
  </si>
  <si>
    <t>11492101</t>
  </si>
  <si>
    <t>ANAREHITUS OÜ</t>
  </si>
  <si>
    <t>12039065</t>
  </si>
  <si>
    <t>ARENA 3 OÜ</t>
  </si>
  <si>
    <t>12106241</t>
  </si>
  <si>
    <t>ARAMEKS OÜ</t>
  </si>
  <si>
    <t>11966355</t>
  </si>
  <si>
    <t>REKLAAM LÄÄNE-EESTI MOODI OÜ</t>
  </si>
  <si>
    <t>12311359</t>
  </si>
  <si>
    <t>SUPERMEISTRID OÜ</t>
  </si>
  <si>
    <t>12110739</t>
  </si>
  <si>
    <t>ARVÕKO OÜ</t>
  </si>
  <si>
    <t>12218782</t>
  </si>
  <si>
    <t>SB PARTNERS OÜ</t>
  </si>
  <si>
    <t>12042363</t>
  </si>
  <si>
    <t>MEESTEMOOD, OÜ</t>
  </si>
  <si>
    <t>12329260</t>
  </si>
  <si>
    <t>ARTCOLOR PÄRNU OÜ</t>
  </si>
  <si>
    <t>12321666</t>
  </si>
  <si>
    <t>LUXTECH EUROPE OÜ</t>
  </si>
  <si>
    <t>11680890</t>
  </si>
  <si>
    <t>TOMSTER PROJEKT OÜ</t>
  </si>
  <si>
    <t>12125356</t>
  </si>
  <si>
    <t>MELLON, OÜ</t>
  </si>
  <si>
    <t>12153909</t>
  </si>
  <si>
    <t>BALTIC FAST FOOD OÜ</t>
  </si>
  <si>
    <t>11577783</t>
  </si>
  <si>
    <t>A3 MEDIA OÜ</t>
  </si>
  <si>
    <t>11953743</t>
  </si>
  <si>
    <t>CASUAL SERVICE OÜ</t>
  </si>
  <si>
    <t>11317616</t>
  </si>
  <si>
    <t>MROSBRG KINNISVARA OÜ</t>
  </si>
  <si>
    <t>12348725</t>
  </si>
  <si>
    <t>MACLAREN SALES OÜ</t>
  </si>
  <si>
    <t>11473121</t>
  </si>
  <si>
    <t>WORLDWIDE ENTERPRISES, AS (LIKVIDEERIMISEL)</t>
  </si>
  <si>
    <t>12199018</t>
  </si>
  <si>
    <t>TEKLIST OÜ</t>
  </si>
  <si>
    <t>11210054</t>
  </si>
  <si>
    <t>PRIMOS BALTIC, OÜ</t>
  </si>
  <si>
    <t>11369263</t>
  </si>
  <si>
    <t>CARTELPRINT OÜ</t>
  </si>
  <si>
    <t>11501610</t>
  </si>
  <si>
    <t>REBECA CARE OÜ</t>
  </si>
  <si>
    <t>12078817</t>
  </si>
  <si>
    <t>TRUCK VEOD OÜ</t>
  </si>
  <si>
    <t>10648908</t>
  </si>
  <si>
    <t>SMARTLINK, OÜ</t>
  </si>
  <si>
    <t>12338862</t>
  </si>
  <si>
    <t>RMP LAHENDUSED OÜ</t>
  </si>
  <si>
    <t>60193821</t>
  </si>
  <si>
    <t>ECO SYSTEMS SIA</t>
  </si>
  <si>
    <t>11719192</t>
  </si>
  <si>
    <t>E2 INVEST OÜ</t>
  </si>
  <si>
    <t>12189008</t>
  </si>
  <si>
    <t>AV ACCEPT SERVICE OÜ</t>
  </si>
  <si>
    <t>11627162</t>
  </si>
  <si>
    <t>GARFON OÜ</t>
  </si>
  <si>
    <t>12261941</t>
  </si>
  <si>
    <t>DELARDIN OÜ</t>
  </si>
  <si>
    <t>12040536</t>
  </si>
  <si>
    <t>METALLOID OÜ</t>
  </si>
  <si>
    <t>12141591</t>
  </si>
  <si>
    <t>RÄÄVI PUIT OÜ</t>
  </si>
  <si>
    <t>12263911</t>
  </si>
  <si>
    <t>MAS PALOMAS GROUP OÜ</t>
  </si>
  <si>
    <t>11454490</t>
  </si>
  <si>
    <t>ENNEX GRUPP, OÜ</t>
  </si>
  <si>
    <t>12337101</t>
  </si>
  <si>
    <t>ROST, OÜ</t>
  </si>
  <si>
    <t>12371581</t>
  </si>
  <si>
    <t>ZAMAN EHITUS GRUPP, OÜ</t>
  </si>
  <si>
    <t>12266542</t>
  </si>
  <si>
    <t>EHITUS EESTI MOODI OÜ</t>
  </si>
  <si>
    <t>12162877</t>
  </si>
  <si>
    <t>CR MAG OÜ</t>
  </si>
  <si>
    <t>11498316</t>
  </si>
  <si>
    <t>HALTRI OÜ</t>
  </si>
  <si>
    <t>11972166</t>
  </si>
  <si>
    <t>MATEHAF ITALEGYC OÜ</t>
  </si>
  <si>
    <t>12121329</t>
  </si>
  <si>
    <t>APEKS VARAHALDUS OÜ</t>
  </si>
  <si>
    <t>11746926</t>
  </si>
  <si>
    <t>TIMBER POWER OÜ</t>
  </si>
  <si>
    <t>12195537</t>
  </si>
  <si>
    <t>MASAJALG OÜ</t>
  </si>
  <si>
    <t>12092792</t>
  </si>
  <si>
    <t>AHOR, OÜ</t>
  </si>
  <si>
    <t>10310902</t>
  </si>
  <si>
    <t>ALLANDO TRAILWAYS, AS</t>
  </si>
  <si>
    <t>11128803</t>
  </si>
  <si>
    <t>PÜRKSI PROJEKT OÜ</t>
  </si>
  <si>
    <t>11316309</t>
  </si>
  <si>
    <t>FARPO INVEST OÜ</t>
  </si>
  <si>
    <t>12355607</t>
  </si>
  <si>
    <t>PISIMAAILMA HALDUS OÜ</t>
  </si>
  <si>
    <t>11645415</t>
  </si>
  <si>
    <t>AGROSTIS, OÜ</t>
  </si>
  <si>
    <t>12119166</t>
  </si>
  <si>
    <t>S&amp;H INVESTMENT GROUP, OÜ</t>
  </si>
  <si>
    <t>80282484</t>
  </si>
  <si>
    <t>RAHVAKAPITAL, MITTETULUNDUSÜHING</t>
  </si>
  <si>
    <t>12359516</t>
  </si>
  <si>
    <t>ALSA ENERGEETIKA OÜ</t>
  </si>
  <si>
    <t>11662840</t>
  </si>
  <si>
    <t>EVENTLINE EESTI OÜ</t>
  </si>
  <si>
    <t>11826217</t>
  </si>
  <si>
    <t>LUSIKAS, OÜ</t>
  </si>
  <si>
    <t>80261513</t>
  </si>
  <si>
    <t>BALTIC CULTURE, MITTETULUNDUSÜHING</t>
  </si>
  <si>
    <t>11612580</t>
  </si>
  <si>
    <t>PROMSTROI TRADE OÜ</t>
  </si>
  <si>
    <t>12176879</t>
  </si>
  <si>
    <t>BORNEL ESTONIA OÜ</t>
  </si>
  <si>
    <t>12397913</t>
  </si>
  <si>
    <t>AKTIV KAPITAL OÜ</t>
  </si>
  <si>
    <t>12155386</t>
  </si>
  <si>
    <t>ESTELMET WELDING OÜ</t>
  </si>
  <si>
    <t>12375455</t>
  </si>
  <si>
    <t>ARMTEC EUROPA OÜ</t>
  </si>
  <si>
    <t>11170805</t>
  </si>
  <si>
    <t>ALPORT, OÜ</t>
  </si>
  <si>
    <t>12324305</t>
  </si>
  <si>
    <t>TIISMANNI BÜROO OÜ</t>
  </si>
  <si>
    <t>11902562</t>
  </si>
  <si>
    <t>CERAVIS BRAD OÜ</t>
  </si>
  <si>
    <t>11449482</t>
  </si>
  <si>
    <t>MUSTVEE CATERING OÜ</t>
  </si>
  <si>
    <t>10875892</t>
  </si>
  <si>
    <t>FONDERLINE OÜ</t>
  </si>
  <si>
    <t>11646544</t>
  </si>
  <si>
    <t>NORDINGREDIENTS, OÜ</t>
  </si>
  <si>
    <t>11157779</t>
  </si>
  <si>
    <t>KOHUKESE INVESTEERINGUD OÜ, OÜ</t>
  </si>
  <si>
    <t>12287320</t>
  </si>
  <si>
    <t>ANTRAKS INVEST OÜ</t>
  </si>
  <si>
    <t>12114915</t>
  </si>
  <si>
    <t>MEELIS &amp; CO, OÜ</t>
  </si>
  <si>
    <t>11509385</t>
  </si>
  <si>
    <t>BESTBALT INVEST OÜ</t>
  </si>
  <si>
    <t>12163227</t>
  </si>
  <si>
    <t>PARTNER LIVESTOCK OÜ</t>
  </si>
  <si>
    <t>11086921</t>
  </si>
  <si>
    <t>AXIOM IDENTITEET, OÜ</t>
  </si>
  <si>
    <t>11137088</t>
  </si>
  <si>
    <t>RECTAS, OÜ</t>
  </si>
  <si>
    <t>11986145</t>
  </si>
  <si>
    <t>VITALUMINAL OÜ</t>
  </si>
  <si>
    <t>12195210</t>
  </si>
  <si>
    <t>EK EXPORT OÜ</t>
  </si>
  <si>
    <t>12088359</t>
  </si>
  <si>
    <t>VAHTRA INVEST, OÜ</t>
  </si>
  <si>
    <t>11550011</t>
  </si>
  <si>
    <t>FORION INVEST, OÜ</t>
  </si>
  <si>
    <t>12245882</t>
  </si>
  <si>
    <t>TAROM INVEST OÜ</t>
  </si>
  <si>
    <t>12355122</t>
  </si>
  <si>
    <t>C-SECURITY OÜ</t>
  </si>
  <si>
    <t>11535678</t>
  </si>
  <si>
    <t>ALTIMERA OÜ</t>
  </si>
  <si>
    <t>11742839</t>
  </si>
  <si>
    <t>SALES HOUSE OÜ</t>
  </si>
  <si>
    <t>12179234</t>
  </si>
  <si>
    <t>RACTIC EHITUS OÜ</t>
  </si>
  <si>
    <t>10655682</t>
  </si>
  <si>
    <t>SANDOKAN, OÜ</t>
  </si>
  <si>
    <t>12078579</t>
  </si>
  <si>
    <t>FOXMAR INVEST OÜ</t>
  </si>
  <si>
    <t>12092119</t>
  </si>
  <si>
    <t>SYNTAX OÜ</t>
  </si>
  <si>
    <t>11104040</t>
  </si>
  <si>
    <t>PARADISE G, OÜ</t>
  </si>
  <si>
    <t>12052479</t>
  </si>
  <si>
    <t>ALTIMARTE, OÜ</t>
  </si>
  <si>
    <t>11968222</t>
  </si>
  <si>
    <t>I.R.S. HULGI OÜ</t>
  </si>
  <si>
    <t>11197846</t>
  </si>
  <si>
    <t>SAARESAUN, OÜ</t>
  </si>
  <si>
    <t>11519432</t>
  </si>
  <si>
    <t>SAKSA TAKSO OÜ</t>
  </si>
  <si>
    <t>12208912</t>
  </si>
  <si>
    <t>KOIVU OÜ</t>
  </si>
  <si>
    <t>10398529</t>
  </si>
  <si>
    <t>REAKS EHITUS, OÜ</t>
  </si>
  <si>
    <t>11957468</t>
  </si>
  <si>
    <t>LOOMGROUP, OÜ</t>
  </si>
  <si>
    <t>11472311</t>
  </si>
  <si>
    <t>ARENVELT, OÜ</t>
  </si>
  <si>
    <t>11601043</t>
  </si>
  <si>
    <t>JÄRVE VARAD, OÜ</t>
  </si>
  <si>
    <t>11727550</t>
  </si>
  <si>
    <t>ELEGANTS KAUBANDUS, OÜ</t>
  </si>
  <si>
    <t>11539647</t>
  </si>
  <si>
    <t>FINSTERS FACTORY OÜ</t>
  </si>
  <si>
    <t>11003316</t>
  </si>
  <si>
    <t>SEINATÖÖD OÜ</t>
  </si>
  <si>
    <t>11996652</t>
  </si>
  <si>
    <t>TALUHOOV, OÜ</t>
  </si>
  <si>
    <t>12198728</t>
  </si>
  <si>
    <t>WELLOFF VARAD OÜ</t>
  </si>
  <si>
    <t>10978698</t>
  </si>
  <si>
    <t>AUTOMAAKLERID OÜ</t>
  </si>
  <si>
    <t>11937282</t>
  </si>
  <si>
    <t>COLUMBUS OÜ</t>
  </si>
  <si>
    <t>11662313</t>
  </si>
  <si>
    <t>INVEST-EUROPE OÜ</t>
  </si>
  <si>
    <t>12087727</t>
  </si>
  <si>
    <t>BOSSMARIN OÜ</t>
  </si>
  <si>
    <t>12369288</t>
  </si>
  <si>
    <t>MEDZIMMER, OÜ</t>
  </si>
  <si>
    <t>12300552</t>
  </si>
  <si>
    <t>VENNAD VARAD OÜ</t>
  </si>
  <si>
    <t>11455241</t>
  </si>
  <si>
    <t>PAUSCH GRUPP OÜ</t>
  </si>
  <si>
    <t>12160619</t>
  </si>
  <si>
    <t>THEMANS EUROPE OÜ</t>
  </si>
  <si>
    <t>12369265</t>
  </si>
  <si>
    <t>ERSMIR OÜ</t>
  </si>
  <si>
    <t>12242174</t>
  </si>
  <si>
    <t>DELEGAAT TRADE OÜ</t>
  </si>
  <si>
    <t>11253789</t>
  </si>
  <si>
    <t>ATHENTOUR, OÜ</t>
  </si>
  <si>
    <t>12260700</t>
  </si>
  <si>
    <t>MONAT OÜ</t>
  </si>
  <si>
    <t>12291267</t>
  </si>
  <si>
    <t>RETUAL OÜ</t>
  </si>
  <si>
    <t>11522084</t>
  </si>
  <si>
    <t>LUVAAL OÜ</t>
  </si>
  <si>
    <t>12360732</t>
  </si>
  <si>
    <t>LAAMAPOSTFIX OÜ</t>
  </si>
  <si>
    <t>11301785</t>
  </si>
  <si>
    <t>FRONTSHORE GRUPP OÜ</t>
  </si>
  <si>
    <t>12343426</t>
  </si>
  <si>
    <t>STROLLO OÜ</t>
  </si>
  <si>
    <t>11629787</t>
  </si>
  <si>
    <t>UNIVERSAL MIND SOLUTIONS OÜ</t>
  </si>
  <si>
    <t>12317386</t>
  </si>
  <si>
    <t>RR BIL OÜ</t>
  </si>
  <si>
    <t>11405697</t>
  </si>
  <si>
    <t>OLJASON OÜ</t>
  </si>
  <si>
    <t>10295189</t>
  </si>
  <si>
    <t>EVR SAEPUU, OÜ</t>
  </si>
  <si>
    <t>12301422</t>
  </si>
  <si>
    <t>SANDRASTE OÜ</t>
  </si>
  <si>
    <t>11263524</t>
  </si>
  <si>
    <t>GRUPP&amp;PARTNERID, OÜ</t>
  </si>
  <si>
    <t>12314086</t>
  </si>
  <si>
    <t>SHADOW OÜ</t>
  </si>
  <si>
    <t>11165862</t>
  </si>
  <si>
    <t>VARIA PLUSS OÜ</t>
  </si>
  <si>
    <t>12396322</t>
  </si>
  <si>
    <t>WALL PANELS OÜ</t>
  </si>
  <si>
    <t>12135811</t>
  </si>
  <si>
    <t>BLS OÜ</t>
  </si>
  <si>
    <t>11196118</t>
  </si>
  <si>
    <t>RUSTIC DECORATE OÜ</t>
  </si>
  <si>
    <t>11419995</t>
  </si>
  <si>
    <t>PORPRA OÜ</t>
  </si>
  <si>
    <t>10481354</t>
  </si>
  <si>
    <t>WANDERBERG FLOORING OÜ</t>
  </si>
  <si>
    <t>10312858</t>
  </si>
  <si>
    <t>ISOLATSIOON GRUPP OÜ</t>
  </si>
  <si>
    <t>12256762</t>
  </si>
  <si>
    <t>RESTORAN KOLM KARUPOEGA OÜ</t>
  </si>
  <si>
    <t>11249406</t>
  </si>
  <si>
    <t>KIWI TT OÜ</t>
  </si>
  <si>
    <t>12283138</t>
  </si>
  <si>
    <t>R HÄRMASTE GRUPP UÜ</t>
  </si>
  <si>
    <t>11958054</t>
  </si>
  <si>
    <t>RCC GRUPP OÜ</t>
  </si>
  <si>
    <t>11709084</t>
  </si>
  <si>
    <t>MRJ INVESTMENT OÜ</t>
  </si>
  <si>
    <t>12277273</t>
  </si>
  <si>
    <t>KRUSS TRANS OÜ</t>
  </si>
  <si>
    <t>10790470</t>
  </si>
  <si>
    <t>MAROMA, OÜ</t>
  </si>
  <si>
    <t>11236154</t>
  </si>
  <si>
    <t>STEELMASTER TEMT, OÜ</t>
  </si>
  <si>
    <t>11727128</t>
  </si>
  <si>
    <t>VISTACOM OÜ</t>
  </si>
  <si>
    <t>12358793</t>
  </si>
  <si>
    <t>PILLMART, OÜ</t>
  </si>
  <si>
    <t>12309607</t>
  </si>
  <si>
    <t>VM PALVELUT OÜ</t>
  </si>
  <si>
    <t>12184488</t>
  </si>
  <si>
    <t>WESTHOLM BYGG OÜ</t>
  </si>
  <si>
    <t>12184502</t>
  </si>
  <si>
    <t>SANITEX BALTIC OÜ</t>
  </si>
  <si>
    <t>11962251</t>
  </si>
  <si>
    <t>EESTI ASBESTI TÖÖDE OÜ</t>
  </si>
  <si>
    <t>11320133</t>
  </si>
  <si>
    <t>BESTVELT OÜ</t>
  </si>
  <si>
    <t>11291745</t>
  </si>
  <si>
    <t>INTOR TRANS, OÜ</t>
  </si>
  <si>
    <t>12371167</t>
  </si>
  <si>
    <t>WFB OÜ</t>
  </si>
  <si>
    <t>12157623</t>
  </si>
  <si>
    <t>INV T OÜ</t>
  </si>
  <si>
    <t>11882301</t>
  </si>
  <si>
    <t>MONTELUX, OÜ</t>
  </si>
  <si>
    <t>11382743</t>
  </si>
  <si>
    <t>LI-AND EHITUS, OÜ</t>
  </si>
  <si>
    <t>11730227</t>
  </si>
  <si>
    <t>AMC INVESTEERINGUD OÜ</t>
  </si>
  <si>
    <t>11234801</t>
  </si>
  <si>
    <t>VIRU KAUBAVEOD, OÜ</t>
  </si>
  <si>
    <t>11327112</t>
  </si>
  <si>
    <t>ARENDUS OÜ (LIKVIDEERIMISEL)</t>
  </si>
  <si>
    <t>11216482</t>
  </si>
  <si>
    <t>SPRATTUS, OÜ</t>
  </si>
  <si>
    <t>11573549</t>
  </si>
  <si>
    <t>FREISLER, OÜ</t>
  </si>
  <si>
    <t>10727281</t>
  </si>
  <si>
    <t>ISOCOM, OÜ</t>
  </si>
  <si>
    <t>11699546</t>
  </si>
  <si>
    <t>STONEROSE OÜ (LIKVIDEERIMISEL)</t>
  </si>
  <si>
    <t>11686294</t>
  </si>
  <si>
    <t>E.D. INTERNATIONAL OÜ</t>
  </si>
  <si>
    <t>12268274</t>
  </si>
  <si>
    <t>KENNEDY, OÜ</t>
  </si>
  <si>
    <t>11602239</t>
  </si>
  <si>
    <t>TEHTUD &amp; TEGEMATA OÜ</t>
  </si>
  <si>
    <t>12157037</t>
  </si>
  <si>
    <t>KOPARENT, OÜ</t>
  </si>
  <si>
    <t>12060668</t>
  </si>
  <si>
    <t>ISKUR TRADE OÜ</t>
  </si>
  <si>
    <t>12212339</t>
  </si>
  <si>
    <t>STANDFIKS OÜ</t>
  </si>
  <si>
    <t>12176075</t>
  </si>
  <si>
    <t>GLOBE TRANSPORT OÜ</t>
  </si>
  <si>
    <t>12392985</t>
  </si>
  <si>
    <t>VALAMAANIA OÜ</t>
  </si>
  <si>
    <t>11524723</t>
  </si>
  <si>
    <t>KONTORIKULLER, OÜ</t>
  </si>
  <si>
    <t>12166266</t>
  </si>
  <si>
    <t>NOVATEKS EHITUS OÜ</t>
  </si>
  <si>
    <t>12419810</t>
  </si>
  <si>
    <t>TANGEL GRUPP OÜ</t>
  </si>
  <si>
    <t>11501780</t>
  </si>
  <si>
    <t>POTENZE E INDIPENZE OÜ</t>
  </si>
  <si>
    <t>12040341</t>
  </si>
  <si>
    <t>CRS PALVELUT OÜ</t>
  </si>
  <si>
    <t>12214344</t>
  </si>
  <si>
    <t>KP HOLDING OÜ</t>
  </si>
  <si>
    <t>11882150</t>
  </si>
  <si>
    <t>TRAVEL RETAIL OÜ</t>
  </si>
  <si>
    <t>11622992</t>
  </si>
  <si>
    <t>INDRAI OÜ</t>
  </si>
  <si>
    <t>12396380</t>
  </si>
  <si>
    <t>LIVE CONCERTS ESTONIA OÜ</t>
  </si>
  <si>
    <t>11303850</t>
  </si>
  <si>
    <t>KRUPPMAIL, OÜ</t>
  </si>
  <si>
    <t>12083913</t>
  </si>
  <si>
    <t>KS PROJEKT OÜ</t>
  </si>
  <si>
    <t>12385353</t>
  </si>
  <si>
    <t>DULINETS OÜ</t>
  </si>
  <si>
    <t>12204668</t>
  </si>
  <si>
    <t>ESTEIMER HALDUS OÜ</t>
  </si>
  <si>
    <t>12086722</t>
  </si>
  <si>
    <t>REVENIO OÜ</t>
  </si>
  <si>
    <t>11250148</t>
  </si>
  <si>
    <t>ATTICA HOLDING OÜ</t>
  </si>
  <si>
    <t>11699718</t>
  </si>
  <si>
    <t>ENERGIA ARENDUSBÜROO OÜ</t>
  </si>
  <si>
    <t>12215266</t>
  </si>
  <si>
    <t>RENT X OÜ</t>
  </si>
  <si>
    <t>11958048</t>
  </si>
  <si>
    <t>TREIMANN GRUPP, OÜ</t>
  </si>
  <si>
    <t>12270992</t>
  </si>
  <si>
    <t>MAALRITÖÖD OÜ</t>
  </si>
  <si>
    <t>11682847</t>
  </si>
  <si>
    <t>FRAUDOON, OÜ</t>
  </si>
  <si>
    <t>12409912</t>
  </si>
  <si>
    <t>TARMO METSATÖÖD OÜ</t>
  </si>
  <si>
    <t>11278323</t>
  </si>
  <si>
    <t>STONEMASTER SWE, OÜ</t>
  </si>
  <si>
    <t>12410795</t>
  </si>
  <si>
    <t>BEAR CREATIONS OÜ</t>
  </si>
  <si>
    <t>12037020</t>
  </si>
  <si>
    <t>ELEGANT TRADING OÜ</t>
  </si>
  <si>
    <t>10727832</t>
  </si>
  <si>
    <t>VALGE LIILIA OÜ</t>
  </si>
  <si>
    <t>12345141</t>
  </si>
  <si>
    <t>WORD OÜ</t>
  </si>
  <si>
    <t>80332130</t>
  </si>
  <si>
    <t>MITTETULUNDUSÜHING ÖKOSTART</t>
  </si>
  <si>
    <t>60205201</t>
  </si>
  <si>
    <t>EAGLE FINANCIAL SERVICES LTD</t>
  </si>
  <si>
    <t>11210367</t>
  </si>
  <si>
    <t>EUROMEISTER, OÜ</t>
  </si>
  <si>
    <t>11507989</t>
  </si>
  <si>
    <t>K32, OÜ</t>
  </si>
  <si>
    <t>12317038</t>
  </si>
  <si>
    <t>HIIEKÜLA, OÜ</t>
  </si>
  <si>
    <t>11666038</t>
  </si>
  <si>
    <t>MODEST RENT OÜ</t>
  </si>
  <si>
    <t>11054424</t>
  </si>
  <si>
    <t>MERE TÖÖJÕUD TALLINN OÜ</t>
  </si>
  <si>
    <t>12052700</t>
  </si>
  <si>
    <t>HARKKO OÜ</t>
  </si>
  <si>
    <t>12241714</t>
  </si>
  <si>
    <t>COMFORT EXPERT OÜ (LIKVIDEERIMISEL)</t>
  </si>
  <si>
    <t>12228777</t>
  </si>
  <si>
    <t>OBS TEENUSED OÜ</t>
  </si>
  <si>
    <t>10673065</t>
  </si>
  <si>
    <t>BALTIC MARINE PACKING, OÜ</t>
  </si>
  <si>
    <t>10422914</t>
  </si>
  <si>
    <t>SEVIL, OÜ</t>
  </si>
  <si>
    <t>11984809</t>
  </si>
  <si>
    <t>SUNHILL EXPORT OÜ</t>
  </si>
  <si>
    <t>12361803</t>
  </si>
  <si>
    <t>DASANI PURO OÜ</t>
  </si>
  <si>
    <t>12305259</t>
  </si>
  <si>
    <t>MOLER SERVIS OÜ</t>
  </si>
  <si>
    <t>11720921</t>
  </si>
  <si>
    <t>ALIJUR, OÜ</t>
  </si>
  <si>
    <t>12044971</t>
  </si>
  <si>
    <t>SOFTSHARK, OÜ</t>
  </si>
  <si>
    <t>12037563</t>
  </si>
  <si>
    <t>LS AUTORAVI OÜ</t>
  </si>
  <si>
    <t>12299151</t>
  </si>
  <si>
    <t>CABLE MAN OÜ</t>
  </si>
  <si>
    <t>12213250</t>
  </si>
  <si>
    <t>ENNER EHITUS OÜ</t>
  </si>
  <si>
    <t>12231271</t>
  </si>
  <si>
    <t>NORDICBUILDER OÜ</t>
  </si>
  <si>
    <t>12025092</t>
  </si>
  <si>
    <t>AR &amp; KO OÜ</t>
  </si>
  <si>
    <t>11002404</t>
  </si>
  <si>
    <t>ALIFTEX EHITUS, OÜ</t>
  </si>
  <si>
    <t>10886140</t>
  </si>
  <si>
    <t>TRUSTING GRUPP OÜ</t>
  </si>
  <si>
    <t>80245388</t>
  </si>
  <si>
    <t>FREJA, MITTETULUNDUSÜHING</t>
  </si>
  <si>
    <t>12111325</t>
  </si>
  <si>
    <t>A-REMONT OÜ</t>
  </si>
  <si>
    <t>11488239</t>
  </si>
  <si>
    <t>SAVOITRANS OÜ</t>
  </si>
  <si>
    <t>12423473</t>
  </si>
  <si>
    <t>MM REAL ESTATE GROUP OÜ</t>
  </si>
  <si>
    <t>12432229</t>
  </si>
  <si>
    <t>WYCEOL OÜ</t>
  </si>
  <si>
    <t>11061536</t>
  </si>
  <si>
    <t>NOVATAX PROJECTS OÜ</t>
  </si>
  <si>
    <t>11240641</t>
  </si>
  <si>
    <t>HOBUJAAMA INVEST OÜ</t>
  </si>
  <si>
    <t>12441821</t>
  </si>
  <si>
    <t>VT INVEST OÜ</t>
  </si>
  <si>
    <t>12186748</t>
  </si>
  <si>
    <t>MÖÖBLIKAUBAD OÜ</t>
  </si>
  <si>
    <t>10213642</t>
  </si>
  <si>
    <t>HANSE BALTIC, AS</t>
  </si>
  <si>
    <t>11288547</t>
  </si>
  <si>
    <t>ADEVAR OÜ</t>
  </si>
  <si>
    <t>10159664</t>
  </si>
  <si>
    <t>TOPLINE, OÜ</t>
  </si>
  <si>
    <t>11180821</t>
  </si>
  <si>
    <t>ACIM OÜ</t>
  </si>
  <si>
    <t>11688666</t>
  </si>
  <si>
    <t>MÄE-LIISI MÕIS, OÜ</t>
  </si>
  <si>
    <t>11247732</t>
  </si>
  <si>
    <t>GELLERT HALDUS, OÜ</t>
  </si>
  <si>
    <t>10959554</t>
  </si>
  <si>
    <t>DOMENET, OÜ</t>
  </si>
  <si>
    <t>11134212</t>
  </si>
  <si>
    <t>EU AUTOD OÜ</t>
  </si>
  <si>
    <t>12417679</t>
  </si>
  <si>
    <t>TENTMET OÜ</t>
  </si>
  <si>
    <t>12136166</t>
  </si>
  <si>
    <t>TEMPOR SERVICE OÜ</t>
  </si>
  <si>
    <t>11785429</t>
  </si>
  <si>
    <t>RISTERY OÜ</t>
  </si>
  <si>
    <t>11977347</t>
  </si>
  <si>
    <t>ILUSEADE OÜ</t>
  </si>
  <si>
    <t>12058192</t>
  </si>
  <si>
    <t>EKT TRANSPORDITEENUSED OÜ</t>
  </si>
  <si>
    <t>12017773</t>
  </si>
  <si>
    <t>PROMOTER OÜ</t>
  </si>
  <si>
    <t>11675451</t>
  </si>
  <si>
    <t>SIKSTOR OÜ</t>
  </si>
  <si>
    <t>11209016</t>
  </si>
  <si>
    <t>A.N.P. GROUP OÜ</t>
  </si>
  <si>
    <t>11379540</t>
  </si>
  <si>
    <t>RIDAMAJA OÜ</t>
  </si>
  <si>
    <t>11343306</t>
  </si>
  <si>
    <t>ISKUR, OÜ</t>
  </si>
  <si>
    <t>12157341</t>
  </si>
  <si>
    <t>TARTU AUTOKESKUS OÜ</t>
  </si>
  <si>
    <t>10960439</t>
  </si>
  <si>
    <t>VANATOA ARENDUSE OÜ</t>
  </si>
  <si>
    <t>11413107</t>
  </si>
  <si>
    <t>FUND INVESTMENTS OÜ</t>
  </si>
  <si>
    <t>11514707</t>
  </si>
  <si>
    <t>KAMRITA GRUPP OÜ</t>
  </si>
  <si>
    <t>12148966</t>
  </si>
  <si>
    <t>BONNE OÜ</t>
  </si>
  <si>
    <t>11883362</t>
  </si>
  <si>
    <t>AVD MEDIA OÜ</t>
  </si>
  <si>
    <t>12425779</t>
  </si>
  <si>
    <t>METSANDUSKODA OÜ</t>
  </si>
  <si>
    <t>12226092</t>
  </si>
  <si>
    <t>PARIM EHITAJA OÜ</t>
  </si>
  <si>
    <t>12264371</t>
  </si>
  <si>
    <t>LASTEPOOD OÜ</t>
  </si>
  <si>
    <t>11720849</t>
  </si>
  <si>
    <t>MARVIS EHITUS, OÜ</t>
  </si>
  <si>
    <t>12172166</t>
  </si>
  <si>
    <t>ARTIFEX EHITUS OÜ</t>
  </si>
  <si>
    <t>11441173</t>
  </si>
  <si>
    <t>TEPRA PUUKODA OÜ</t>
  </si>
  <si>
    <t>10422877</t>
  </si>
  <si>
    <t>TRIAAD GRUPP, OÜ</t>
  </si>
  <si>
    <t>11361741</t>
  </si>
  <si>
    <t>RANSEN GRUPP OÜ</t>
  </si>
  <si>
    <t>12192022</t>
  </si>
  <si>
    <t>ARTIM EESTI OÜ</t>
  </si>
  <si>
    <t>10368617</t>
  </si>
  <si>
    <t>GELTON, OÜ</t>
  </si>
  <si>
    <t>12261125</t>
  </si>
  <si>
    <t>NOVAPORT OÜ</t>
  </si>
  <si>
    <t>10436448</t>
  </si>
  <si>
    <t>MANSATER, OÜ</t>
  </si>
  <si>
    <t>12206882</t>
  </si>
  <si>
    <t>IPATAR GRUPP OÜ</t>
  </si>
  <si>
    <t>11573319</t>
  </si>
  <si>
    <t>GEORGAN OÜ</t>
  </si>
  <si>
    <t>11948469</t>
  </si>
  <si>
    <t>ALETANELA OÜ</t>
  </si>
  <si>
    <t>12202192</t>
  </si>
  <si>
    <t>BALTIC POKER TOUR OÜ</t>
  </si>
  <si>
    <t>11250237</t>
  </si>
  <si>
    <t>LIMERA GRUPP, OÜ</t>
  </si>
  <si>
    <t>12328579</t>
  </si>
  <si>
    <t>EMPLICATA OÜ</t>
  </si>
  <si>
    <t>11053005</t>
  </si>
  <si>
    <t>VIIMSI MEREKODU OÜ</t>
  </si>
  <si>
    <t>11986369</t>
  </si>
  <si>
    <t>COLOMBE GRUPP OÜ</t>
  </si>
  <si>
    <t>12014496</t>
  </si>
  <si>
    <t>M &amp; R TRADING OÜ</t>
  </si>
  <si>
    <t>11502271</t>
  </si>
  <si>
    <t>PUIESTEE HOLDING OÜ</t>
  </si>
  <si>
    <t>11286749</t>
  </si>
  <si>
    <t>REDSPOT, OÜ</t>
  </si>
  <si>
    <t>12291126</t>
  </si>
  <si>
    <t>MÜÜGIHITT OÜ</t>
  </si>
  <si>
    <t>12424478</t>
  </si>
  <si>
    <t>UFE EHITUS OÜ</t>
  </si>
  <si>
    <t>12207806</t>
  </si>
  <si>
    <t>MK FORRING OÜ</t>
  </si>
  <si>
    <t>12365540</t>
  </si>
  <si>
    <t>TOP-WELD GROUP OÜ</t>
  </si>
  <si>
    <t>12437433</t>
  </si>
  <si>
    <t>DAGÖ TRANS OÜ</t>
  </si>
  <si>
    <t>12226258</t>
  </si>
  <si>
    <t>SKY SOUND, OÜ</t>
  </si>
  <si>
    <t>12332322</t>
  </si>
  <si>
    <t>SWEDEST ENTERTAINMENT OÜ</t>
  </si>
  <si>
    <t>12161458</t>
  </si>
  <si>
    <t>REALMETALL, OÜ</t>
  </si>
  <si>
    <t>10934761</t>
  </si>
  <si>
    <t>JALAKA INVEST OÜ</t>
  </si>
  <si>
    <t>12049879</t>
  </si>
  <si>
    <t>MGM CONTINENT OÜ</t>
  </si>
  <si>
    <t>12007214</t>
  </si>
  <si>
    <t>APSULIS BCH OÜ</t>
  </si>
  <si>
    <t>12028216</t>
  </si>
  <si>
    <t>NATION CAPITAL FINANCE OÜ</t>
  </si>
  <si>
    <t>12363765</t>
  </si>
  <si>
    <t>PK SERVICE OÜ</t>
  </si>
  <si>
    <t>12458520</t>
  </si>
  <si>
    <t>LEMBITU RAIE OÜ</t>
  </si>
  <si>
    <t>11993464</t>
  </si>
  <si>
    <t>FILIPPOS, OÜ</t>
  </si>
  <si>
    <t>12193346</t>
  </si>
  <si>
    <t>OÜ TREBLA</t>
  </si>
  <si>
    <t>12424780</t>
  </si>
  <si>
    <t>BEAR IT SERVICES TÜ</t>
  </si>
  <si>
    <t>11890617</t>
  </si>
  <si>
    <t>SUVEHOMMIK, OÜ</t>
  </si>
  <si>
    <t>11214247</t>
  </si>
  <si>
    <t>BPS, OÜ</t>
  </si>
  <si>
    <t>12335332</t>
  </si>
  <si>
    <t>METAL MARKETING OÜ</t>
  </si>
  <si>
    <t>11458742</t>
  </si>
  <si>
    <t>LUXOIL OÜ</t>
  </si>
  <si>
    <t>11884344</t>
  </si>
  <si>
    <t>UUEREHE OÜ</t>
  </si>
  <si>
    <t>12435223</t>
  </si>
  <si>
    <t>BC &amp; IS GROUP TÜ</t>
  </si>
  <si>
    <t>11381732</t>
  </si>
  <si>
    <t>THERMWOOL OÜ</t>
  </si>
  <si>
    <t>11256174</t>
  </si>
  <si>
    <t>SCANDINAVIAN BOAT OÜ</t>
  </si>
  <si>
    <t>12284480</t>
  </si>
  <si>
    <t>ENVIRTA OÜ</t>
  </si>
  <si>
    <t>10646281</t>
  </si>
  <si>
    <t>LEHO VARUOSAD, OÜ</t>
  </si>
  <si>
    <t>12108582</t>
  </si>
  <si>
    <t>SELINA, OÜ</t>
  </si>
  <si>
    <t>12323458</t>
  </si>
  <si>
    <t>REXTRADE INTERNATIONAL OÜ</t>
  </si>
  <si>
    <t>12339028</t>
  </si>
  <si>
    <t>SERLIN KV OÜ</t>
  </si>
  <si>
    <t>11350536</t>
  </si>
  <si>
    <t>COVERNA, OÜ</t>
  </si>
  <si>
    <t>12263236</t>
  </si>
  <si>
    <t>SOUL LOUNGE OÜ</t>
  </si>
  <si>
    <t>11899914</t>
  </si>
  <si>
    <t>HOTEI SAV OÜ</t>
  </si>
  <si>
    <t>12436843</t>
  </si>
  <si>
    <t>KDE EHITUS GRUPP, OÜ</t>
  </si>
  <si>
    <t>11370800</t>
  </si>
  <si>
    <t>PLASTLINK BALTIC OÜ</t>
  </si>
  <si>
    <t>11293028</t>
  </si>
  <si>
    <t>MEGAMI, OÜ</t>
  </si>
  <si>
    <t>11095274</t>
  </si>
  <si>
    <t>TESTLINE OÜ</t>
  </si>
  <si>
    <t>11466820</t>
  </si>
  <si>
    <t>GREENMARK, OÜ</t>
  </si>
  <si>
    <t>10940690</t>
  </si>
  <si>
    <t>BLACKFIN TRADE OÜ</t>
  </si>
  <si>
    <t>11502064</t>
  </si>
  <si>
    <t>BALTIC BID OÜ</t>
  </si>
  <si>
    <t>11151707</t>
  </si>
  <si>
    <t>GLENVIEW, OÜ</t>
  </si>
  <si>
    <t>12484486</t>
  </si>
  <si>
    <t>TREK TÖÖJÕUD OÜ</t>
  </si>
  <si>
    <t>11037012</t>
  </si>
  <si>
    <t>FINNWELD ESTONIA OÜ</t>
  </si>
  <si>
    <t>12264365</t>
  </si>
  <si>
    <t>ALLSE GRUPP OÜ</t>
  </si>
  <si>
    <t>12062147</t>
  </si>
  <si>
    <t>KITTER TRADING, OÜ (LIKVIDEERIMISEL)</t>
  </si>
  <si>
    <t>11455761</t>
  </si>
  <si>
    <t>SMARTINVEST, OÜ</t>
  </si>
  <si>
    <t>11522575</t>
  </si>
  <si>
    <t>ARIONPARTNER INVEST, OÜ</t>
  </si>
  <si>
    <t>10586343</t>
  </si>
  <si>
    <t>VEGAS GAMING OÜ</t>
  </si>
  <si>
    <t>12455272</t>
  </si>
  <si>
    <t>OÜ ORSTAI</t>
  </si>
  <si>
    <t>11291615</t>
  </si>
  <si>
    <t>CORORA GRUPP, OÜ</t>
  </si>
  <si>
    <t>12362859</t>
  </si>
  <si>
    <t>COVINGTON CREATIVE ESTONIA OÜ</t>
  </si>
  <si>
    <t>11382660</t>
  </si>
  <si>
    <t>ESTSPRIT OÜ</t>
  </si>
  <si>
    <t>11368743</t>
  </si>
  <si>
    <t>MIDFIELD OÜ</t>
  </si>
  <si>
    <t>12463188</t>
  </si>
  <si>
    <t>OÜ MURCURRY</t>
  </si>
  <si>
    <t>11686874</t>
  </si>
  <si>
    <t>ELIITINVEST OÜ</t>
  </si>
  <si>
    <t>12162328</t>
  </si>
  <si>
    <t>KLAUS GRUPP OÜ</t>
  </si>
  <si>
    <t>12023845</t>
  </si>
  <si>
    <t>ABITÖÖD OÜ</t>
  </si>
  <si>
    <t>11914766</t>
  </si>
  <si>
    <t>FINWORLD OÜ</t>
  </si>
  <si>
    <t>12475412</t>
  </si>
  <si>
    <t>ISORAL OÜ</t>
  </si>
  <si>
    <t>11667606</t>
  </si>
  <si>
    <t>EXPERT ADVICE OÜ</t>
  </si>
  <si>
    <t>12371210</t>
  </si>
  <si>
    <t>TJR OÜ</t>
  </si>
  <si>
    <t>11612893</t>
  </si>
  <si>
    <t>BALTMET OÜ</t>
  </si>
  <si>
    <t>11000291</t>
  </si>
  <si>
    <t>CALISTAR, OÜ</t>
  </si>
  <si>
    <t>12295414</t>
  </si>
  <si>
    <t>MAINOMER OÜ</t>
  </si>
  <si>
    <t>12240494</t>
  </si>
  <si>
    <t>MMUAH, OÜ</t>
  </si>
  <si>
    <t>12263222</t>
  </si>
  <si>
    <t>ECM OÜ</t>
  </si>
  <si>
    <t>10067838</t>
  </si>
  <si>
    <t>EESTI-AMEERIKA ÄRIAKADEEMIA AS</t>
  </si>
  <si>
    <t>12058157</t>
  </si>
  <si>
    <t>KARMELOR OÜ</t>
  </si>
  <si>
    <t>10932549</t>
  </si>
  <si>
    <t>VISTA ARENDUSE OÜ</t>
  </si>
  <si>
    <t>80340649</t>
  </si>
  <si>
    <t>VIRUMAA KULTUURISÕBRAD, MITTETULUNDUSÜHING</t>
  </si>
  <si>
    <t>11640530</t>
  </si>
  <si>
    <t>IT HALDUS OÜ</t>
  </si>
  <si>
    <t>12455444</t>
  </si>
  <si>
    <t>OAKMILL PROJECT OÜ</t>
  </si>
  <si>
    <t>11243119</t>
  </si>
  <si>
    <t>MEDVED GROUP, OÜ</t>
  </si>
  <si>
    <t>12257036</t>
  </si>
  <si>
    <t>HARJAKS &amp; PARTNER ÕIGUSBÜROO OÜ</t>
  </si>
  <si>
    <t>11446288</t>
  </si>
  <si>
    <t>PROCONSTRUCTION OÜ</t>
  </si>
  <si>
    <t>12377649</t>
  </si>
  <si>
    <t>LR LOGISTIC &amp; TRANSPORT OÜ</t>
  </si>
  <si>
    <t>12114812</t>
  </si>
  <si>
    <t>BARCLAY CAPITAL OÜ</t>
  </si>
  <si>
    <t>10046635</t>
  </si>
  <si>
    <t>BITEST, TÜH</t>
  </si>
  <si>
    <t>12459732</t>
  </si>
  <si>
    <t>OÜ SOMANTIK INVEST</t>
  </si>
  <si>
    <t>11536270</t>
  </si>
  <si>
    <t>FORESTAURUM OÜ</t>
  </si>
  <si>
    <t>12403312</t>
  </si>
  <si>
    <t>OÜ TRKP</t>
  </si>
  <si>
    <t>10529960</t>
  </si>
  <si>
    <t>BOVISTAR, AS</t>
  </si>
  <si>
    <t>11681339</t>
  </si>
  <si>
    <t>FOODMAIER OÜ</t>
  </si>
  <si>
    <t>12185507</t>
  </si>
  <si>
    <t>ÄRISTANDARD OÜ</t>
  </si>
  <si>
    <t>12303119</t>
  </si>
  <si>
    <t>MEX CONSULT OÜ</t>
  </si>
  <si>
    <t>12364894</t>
  </si>
  <si>
    <t>VING NETWORK OÜ</t>
  </si>
  <si>
    <t>12282653</t>
  </si>
  <si>
    <t>NAUTIC OÜ</t>
  </si>
  <si>
    <t>11712258</t>
  </si>
  <si>
    <t>SÕIDUKITE ISETEENINDUSE OÜ</t>
  </si>
  <si>
    <t>10908120</t>
  </si>
  <si>
    <t>TRIAS HOLDING, OÜ</t>
  </si>
  <si>
    <t>10937668</t>
  </si>
  <si>
    <t>ADELANTE INVEST OÜ</t>
  </si>
  <si>
    <t>11443373</t>
  </si>
  <si>
    <t>FRASETA OÜ</t>
  </si>
  <si>
    <t>12187630</t>
  </si>
  <si>
    <t>BOSS AUTOCENTER OÜ</t>
  </si>
  <si>
    <t>10044145</t>
  </si>
  <si>
    <t>DEVORI REISID AS</t>
  </si>
  <si>
    <t>12189586</t>
  </si>
  <si>
    <t>TROYKA TRUCK, OÜ</t>
  </si>
  <si>
    <t>11088618</t>
  </si>
  <si>
    <t>TEEDE RIST, OÜ</t>
  </si>
  <si>
    <t>12038640</t>
  </si>
  <si>
    <t>METSATÖÖ OÜ</t>
  </si>
  <si>
    <t>11668008</t>
  </si>
  <si>
    <t>MARART GRUPP OÜ</t>
  </si>
  <si>
    <t>12019335</t>
  </si>
  <si>
    <t>ACTILINE, OÜ</t>
  </si>
  <si>
    <t>12231118</t>
  </si>
  <si>
    <t>TARTU EHITUSVAHETUSE OÜ</t>
  </si>
  <si>
    <t>12126338</t>
  </si>
  <si>
    <t>SUNSERVICE, OÜ</t>
  </si>
  <si>
    <t>11917109</t>
  </si>
  <si>
    <t>EPMI OÜ</t>
  </si>
  <si>
    <t>12422841</t>
  </si>
  <si>
    <t>METSAHOOLDUS GRUPP OÜ</t>
  </si>
  <si>
    <t>12177169</t>
  </si>
  <si>
    <t>MSV GROUP OÜ</t>
  </si>
  <si>
    <t>11043113</t>
  </si>
  <si>
    <t>VE RÕIVEKO, OÜ</t>
  </si>
  <si>
    <t>11418889</t>
  </si>
  <si>
    <t>CUSTOMIZED BUSINESS SOLUTIONS, OÜ</t>
  </si>
  <si>
    <t>11665820</t>
  </si>
  <si>
    <t>PLATINUM SUCCESS OÜ</t>
  </si>
  <si>
    <t>12422137</t>
  </si>
  <si>
    <t>FIRST GEAR TRANSPORT OÜ</t>
  </si>
  <si>
    <t>12039800</t>
  </si>
  <si>
    <t>LUMETÕRJUJA OÜ</t>
  </si>
  <si>
    <t>12121499</t>
  </si>
  <si>
    <t>VESTENSON, OÜ</t>
  </si>
  <si>
    <t>12469481</t>
  </si>
  <si>
    <t>EDELWEISS MOUNT OÜ</t>
  </si>
  <si>
    <t>12332440</t>
  </si>
  <si>
    <t>MADERA INVEST OÜ</t>
  </si>
  <si>
    <t>11041396</t>
  </si>
  <si>
    <t>AMBIT ARENDUS OÜ</t>
  </si>
  <si>
    <t>11379586</t>
  </si>
  <si>
    <t>ER PUHASTUSTEENUSED OÜ</t>
  </si>
  <si>
    <t>12221054</t>
  </si>
  <si>
    <t>JANRESERV OÜ</t>
  </si>
  <si>
    <t>10472036</t>
  </si>
  <si>
    <t>FLEXO, OÜ</t>
  </si>
  <si>
    <t>12453404</t>
  </si>
  <si>
    <t>LITTLE BD OÜ</t>
  </si>
  <si>
    <t>12163641</t>
  </si>
  <si>
    <t>ECO DUMP OÜ</t>
  </si>
  <si>
    <t>11449401</t>
  </si>
  <si>
    <t>DUZE VRIJEME OÜ</t>
  </si>
  <si>
    <t>11181200</t>
  </si>
  <si>
    <t>WESTRONIC, OÜ</t>
  </si>
  <si>
    <t>11448040</t>
  </si>
  <si>
    <t>NOIMAK, OÜ</t>
  </si>
  <si>
    <t>10132406</t>
  </si>
  <si>
    <t>RIGAZ JANY OÜ</t>
  </si>
  <si>
    <t>11714748</t>
  </si>
  <si>
    <t>A-RENTING OÜ</t>
  </si>
  <si>
    <t>12388280</t>
  </si>
  <si>
    <t>ESTLAND SERVICE OÜ</t>
  </si>
  <si>
    <t>10475036</t>
  </si>
  <si>
    <t>TROFFI EHITUS OÜ</t>
  </si>
  <si>
    <t>11232015</t>
  </si>
  <si>
    <t>NORTIKA OÜ</t>
  </si>
  <si>
    <t>10760060</t>
  </si>
  <si>
    <t>VALENBERG, OÜ</t>
  </si>
  <si>
    <t>12049106</t>
  </si>
  <si>
    <t>JL TEENUSED OÜ</t>
  </si>
  <si>
    <t>12066406</t>
  </si>
  <si>
    <t>RADECON OÜ</t>
  </si>
  <si>
    <t>10824423</t>
  </si>
  <si>
    <t>PUREWATER OÜ</t>
  </si>
  <si>
    <t>10168640</t>
  </si>
  <si>
    <t>TSM ARENDUSE AS</t>
  </si>
  <si>
    <t>11542106</t>
  </si>
  <si>
    <t>TRAICERET OÜ</t>
  </si>
  <si>
    <t>11151877</t>
  </si>
  <si>
    <t>FAUNAPROJECT OÜ</t>
  </si>
  <si>
    <t>12066843</t>
  </si>
  <si>
    <t>OSAÜHING MARMOR INVEST</t>
  </si>
  <si>
    <t>12371730</t>
  </si>
  <si>
    <t>PCMEES OÜ</t>
  </si>
  <si>
    <t>12126812</t>
  </si>
  <si>
    <t>JASERE OÜ</t>
  </si>
  <si>
    <t>12327752</t>
  </si>
  <si>
    <t>ERTEX OÜ</t>
  </si>
  <si>
    <t>10142787</t>
  </si>
  <si>
    <t>RESTAL, OÜ</t>
  </si>
  <si>
    <t>12315105</t>
  </si>
  <si>
    <t>REALISTINVEST OÜ</t>
  </si>
  <si>
    <t>12471489</t>
  </si>
  <si>
    <t>KVL GROUP OÜ</t>
  </si>
  <si>
    <t>12103283</t>
  </si>
  <si>
    <t>GASTRONOMIA EESTI OÜ</t>
  </si>
  <si>
    <t>12183017</t>
  </si>
  <si>
    <t>MARRONI OÜ</t>
  </si>
  <si>
    <t>11449944</t>
  </si>
  <si>
    <t>ESTOBALT INVEST, OÜ</t>
  </si>
  <si>
    <t>12395943</t>
  </si>
  <si>
    <t>ADVE GRUPP OÜ</t>
  </si>
  <si>
    <t>11287973</t>
  </si>
  <si>
    <t>NATUFACE GRUPP OÜ</t>
  </si>
  <si>
    <t>BB000549</t>
  </si>
  <si>
    <t>NOVELINDA LLC</t>
  </si>
  <si>
    <t>12431490</t>
  </si>
  <si>
    <t>ATRENDEX GROUP OÜ</t>
  </si>
  <si>
    <t>11413917</t>
  </si>
  <si>
    <t>SONECO PLUSS OÜ</t>
  </si>
  <si>
    <t>12364411</t>
  </si>
  <si>
    <t>RA KAUBANDUS OÜ</t>
  </si>
  <si>
    <t>12128308</t>
  </si>
  <si>
    <t>VINCI ESTONIA OÜ</t>
  </si>
  <si>
    <t>12446586</t>
  </si>
  <si>
    <t>FONASE OÜ</t>
  </si>
  <si>
    <t>12295839</t>
  </si>
  <si>
    <t>RPG HEADLINE OÜ</t>
  </si>
  <si>
    <t>12126870</t>
  </si>
  <si>
    <t>BQ TRANSPORT, OÜ</t>
  </si>
  <si>
    <t>11625909</t>
  </si>
  <si>
    <t>EXPOSTAR OÜ</t>
  </si>
  <si>
    <t>10335902</t>
  </si>
  <si>
    <t>ARES-PARGI, OÜ</t>
  </si>
  <si>
    <t>12367438</t>
  </si>
  <si>
    <t>MCG OÜ</t>
  </si>
  <si>
    <t>12388854</t>
  </si>
  <si>
    <t>AVIGROUP, OÜ</t>
  </si>
  <si>
    <t>11499586</t>
  </si>
  <si>
    <t>GEOHYDRO OÜ</t>
  </si>
  <si>
    <t>12192694</t>
  </si>
  <si>
    <t>BYGGNOR GROUP OÜ</t>
  </si>
  <si>
    <t>11956049</t>
  </si>
  <si>
    <t>INNOFEX ESTONIA OÜ</t>
  </si>
  <si>
    <t>11483415</t>
  </si>
  <si>
    <t>NORDIC CAPITAL GROUP, OÜ</t>
  </si>
  <si>
    <t>11441983</t>
  </si>
  <si>
    <t>GRAIN TRADING OÜ</t>
  </si>
  <si>
    <t>10936694</t>
  </si>
  <si>
    <t>AR LOGISTIC OÜ</t>
  </si>
  <si>
    <t>12056402</t>
  </si>
  <si>
    <t>CASTANEA AUTO OÜ</t>
  </si>
  <si>
    <t>11686667</t>
  </si>
  <si>
    <t>TIPO OÜ</t>
  </si>
  <si>
    <t>12044824</t>
  </si>
  <si>
    <t>SE SPIIK OÜ</t>
  </si>
  <si>
    <t>12162512</t>
  </si>
  <si>
    <t>E-STREET OÜ</t>
  </si>
  <si>
    <t>12038746</t>
  </si>
  <si>
    <t>MAILEN OÜ</t>
  </si>
  <si>
    <t>12007384</t>
  </si>
  <si>
    <t>TENNEKS OÜ</t>
  </si>
  <si>
    <t>12002406</t>
  </si>
  <si>
    <t>TRENEDA RENT OÜ</t>
  </si>
  <si>
    <t>12479568</t>
  </si>
  <si>
    <t>AUTOELITE OÜ</t>
  </si>
  <si>
    <t>12292947</t>
  </si>
  <si>
    <t>AREPA GRUPP OÜ</t>
  </si>
  <si>
    <t>12151491</t>
  </si>
  <si>
    <t>RDS-MOTORS OÜ</t>
  </si>
  <si>
    <t>12030549</t>
  </si>
  <si>
    <t>BLACKGOLD INVEST, OÜ</t>
  </si>
  <si>
    <t>11081154</t>
  </si>
  <si>
    <t>ZIPPER KAUBANDUSE, OÜ</t>
  </si>
  <si>
    <t>12433141</t>
  </si>
  <si>
    <t>OÜ FURALTA</t>
  </si>
  <si>
    <t>11729313</t>
  </si>
  <si>
    <t>STRADACON OÜ</t>
  </si>
  <si>
    <t>12193122</t>
  </si>
  <si>
    <t>ITMM OÜ</t>
  </si>
  <si>
    <t>10591491</t>
  </si>
  <si>
    <t>AEV GRUPP, OÜ</t>
  </si>
  <si>
    <t>11433535</t>
  </si>
  <si>
    <t>PLUSTEND GRUPP OÜ</t>
  </si>
  <si>
    <t>11930742</t>
  </si>
  <si>
    <t>SAGA GOLF, AS</t>
  </si>
  <si>
    <t>11435043</t>
  </si>
  <si>
    <t>NEKROMUS, OÜ</t>
  </si>
  <si>
    <t>12135165</t>
  </si>
  <si>
    <t>NORDCOM TRADE OÜ</t>
  </si>
  <si>
    <t>12374295</t>
  </si>
  <si>
    <t>SÖÖGIPIDU OÜ</t>
  </si>
  <si>
    <t>12181604</t>
  </si>
  <si>
    <t>AULEDUS OÜ</t>
  </si>
  <si>
    <t>11784921</t>
  </si>
  <si>
    <t>EVROEST OÜ</t>
  </si>
  <si>
    <t>10417132</t>
  </si>
  <si>
    <t>SNAIVET, OÜ</t>
  </si>
  <si>
    <t>10810102</t>
  </si>
  <si>
    <t>ITEX CONSULTING OÜ</t>
  </si>
  <si>
    <t>11550005</t>
  </si>
  <si>
    <t>IK OM KAR OÜ</t>
  </si>
  <si>
    <t>11354793</t>
  </si>
  <si>
    <t>SKANDINAVIAN BUILDING OÜ</t>
  </si>
  <si>
    <t>12035726</t>
  </si>
  <si>
    <t>LM FOOD OÜ</t>
  </si>
  <si>
    <t>12490699</t>
  </si>
  <si>
    <t>MAANTEERÖÖVLID OÜ</t>
  </si>
  <si>
    <t>12492445</t>
  </si>
  <si>
    <t>BB REKKARID OÜ</t>
  </si>
  <si>
    <t>12341976</t>
  </si>
  <si>
    <t>VERKOTEN GRUPP OÜ</t>
  </si>
  <si>
    <t>11691734</t>
  </si>
  <si>
    <t>MAJANDUSKAITSE BÜROO, OÜ</t>
  </si>
  <si>
    <t>11140543</t>
  </si>
  <si>
    <t>ANTEMARE, OÜ</t>
  </si>
  <si>
    <t>11481882</t>
  </si>
  <si>
    <t>DEMAREN, OÜ</t>
  </si>
  <si>
    <t>12037250</t>
  </si>
  <si>
    <t>HELCAR PRO OÜ</t>
  </si>
  <si>
    <t>12490587</t>
  </si>
  <si>
    <t>VIIES KÄIK OÜ</t>
  </si>
  <si>
    <t>11356622</t>
  </si>
  <si>
    <t>FERAM EHITUS OÜ</t>
  </si>
  <si>
    <t>12274493</t>
  </si>
  <si>
    <t>REVAL SIGNET DEVELOPMENT OÜ</t>
  </si>
  <si>
    <t>12100089</t>
  </si>
  <si>
    <t>BAUSTUFF OÜ</t>
  </si>
  <si>
    <t>11530913</t>
  </si>
  <si>
    <t>EXTRANTI INVEST OÜ</t>
  </si>
  <si>
    <t>12158290</t>
  </si>
  <si>
    <t>ISP GROUP INTERNATIONAL OÜ</t>
  </si>
  <si>
    <t>11509103</t>
  </si>
  <si>
    <t>SPRINGEX INVEST OÜ</t>
  </si>
  <si>
    <t>12335148</t>
  </si>
  <si>
    <t>BALTI KODUEHITUS, OÜ</t>
  </si>
  <si>
    <t>12340340</t>
  </si>
  <si>
    <t>LAKESIDE OÜ</t>
  </si>
  <si>
    <t>12344242</t>
  </si>
  <si>
    <t>JOOGID, OÜ</t>
  </si>
  <si>
    <t>12303697</t>
  </si>
  <si>
    <t>TELESALES24 OÜ</t>
  </si>
  <si>
    <t>11925190</t>
  </si>
  <si>
    <t>AM TRANS OÜ</t>
  </si>
  <si>
    <t>12027317</t>
  </si>
  <si>
    <t>KURESSAARE JAHISADAMA RESTORAN OÜ</t>
  </si>
  <si>
    <t>12168199</t>
  </si>
  <si>
    <t>MEKEER GRUPP OÜ</t>
  </si>
  <si>
    <t>11964965</t>
  </si>
  <si>
    <t>V.F.Y. GROUP OÜ</t>
  </si>
  <si>
    <t>12148624</t>
  </si>
  <si>
    <t>SIXFOLD PRODUCTIONS OÜ</t>
  </si>
  <si>
    <t>12247591</t>
  </si>
  <si>
    <t>INFLUENCE OF SOUND OÜ</t>
  </si>
  <si>
    <t>11962995</t>
  </si>
  <si>
    <t>LPS GRUPS OÜ</t>
  </si>
  <si>
    <t>12478712</t>
  </si>
  <si>
    <t>ESEX MAAKLER OÜ</t>
  </si>
  <si>
    <t>11053442</t>
  </si>
  <si>
    <t>I.V. PROJEKT OÜ</t>
  </si>
  <si>
    <t>12195368</t>
  </si>
  <si>
    <t>KOS TOITLUSTUS OÜ</t>
  </si>
  <si>
    <t>12239775</t>
  </si>
  <si>
    <t>MKM GRUPP OÜ</t>
  </si>
  <si>
    <t>10212720</t>
  </si>
  <si>
    <t>HARRIMAN, OÜ (LIKVIDEERIMISEL)</t>
  </si>
  <si>
    <t>11313133</t>
  </si>
  <si>
    <t>OLD BUSINESS GROUP OÜ</t>
  </si>
  <si>
    <t>12322068</t>
  </si>
  <si>
    <t>ILIKE EESTI OÜ</t>
  </si>
  <si>
    <t>12130305</t>
  </si>
  <si>
    <t>SAS CONSULTING OÜ</t>
  </si>
  <si>
    <t>11694307</t>
  </si>
  <si>
    <t>HANSACENTRUM, OÜ</t>
  </si>
  <si>
    <t>11927941</t>
  </si>
  <si>
    <t>SELPUOK OÜ</t>
  </si>
  <si>
    <t>11463424</t>
  </si>
  <si>
    <t>SOUTHERN CROSS OÜ</t>
  </si>
  <si>
    <t>12250392</t>
  </si>
  <si>
    <t>AVL INVEST OÜ</t>
  </si>
  <si>
    <t>11962372</t>
  </si>
  <si>
    <t>MÖÖBLIVABRIK OÜ</t>
  </si>
  <si>
    <t>12494059</t>
  </si>
  <si>
    <t>EHC TEENUSED OÜ (LIKVIDEERIMISEL)</t>
  </si>
  <si>
    <t>12076327</t>
  </si>
  <si>
    <t>EASY LEASING OÜ</t>
  </si>
  <si>
    <t>12018703</t>
  </si>
  <si>
    <t>LAS TRANS OÜ</t>
  </si>
  <si>
    <t>10929754</t>
  </si>
  <si>
    <t>PRIIM, OÜ</t>
  </si>
  <si>
    <t>12228990</t>
  </si>
  <si>
    <t>INKOSTAR OÜ</t>
  </si>
  <si>
    <t>11916848</t>
  </si>
  <si>
    <t>LIGARE GRUPP OÜ</t>
  </si>
  <si>
    <t>11283030</t>
  </si>
  <si>
    <t>CITYTRUCK, OÜ</t>
  </si>
  <si>
    <t>12125511</t>
  </si>
  <si>
    <t>RZ GROUP OÜ</t>
  </si>
  <si>
    <t>12244996</t>
  </si>
  <si>
    <t>ABSOPRINT OÜ</t>
  </si>
  <si>
    <t>12181805</t>
  </si>
  <si>
    <t>KULDNE PÄRL OÜ</t>
  </si>
  <si>
    <t>11491030</t>
  </si>
  <si>
    <t>OZETRADE OÜ</t>
  </si>
  <si>
    <t>10941873</t>
  </si>
  <si>
    <t>BESTOK KINNISVARA, OÜ</t>
  </si>
  <si>
    <t>11164153</t>
  </si>
  <si>
    <t>JANCOM EST, OÜ</t>
  </si>
  <si>
    <t>12071560</t>
  </si>
  <si>
    <t>SOFFOR OÜ</t>
  </si>
  <si>
    <t>12300241</t>
  </si>
  <si>
    <t>LETTONIE OÜ</t>
  </si>
  <si>
    <t>12331713</t>
  </si>
  <si>
    <t>OÜ RAPLA MAAPARANDUS</t>
  </si>
  <si>
    <t>11984005</t>
  </si>
  <si>
    <t>B.O.S.S. DIESEL OÜ</t>
  </si>
  <si>
    <t>12364486</t>
  </si>
  <si>
    <t>BELLAUTO, OÜ</t>
  </si>
  <si>
    <t>10869851</t>
  </si>
  <si>
    <t>ELM TURISM OÜ</t>
  </si>
  <si>
    <t>12463372</t>
  </si>
  <si>
    <t>KAMPRAD GRUPP OÜ</t>
  </si>
  <si>
    <t>11444970</t>
  </si>
  <si>
    <t>LAATAPOJAT, OÜ</t>
  </si>
  <si>
    <t>12094555</t>
  </si>
  <si>
    <t>MERLIN EHITUS OÜ</t>
  </si>
  <si>
    <t>11999900</t>
  </si>
  <si>
    <t>OLMOS OÜ</t>
  </si>
  <si>
    <t>11229473</t>
  </si>
  <si>
    <t>ELARI &amp; THOMAS OÜ</t>
  </si>
  <si>
    <t>11574780</t>
  </si>
  <si>
    <t>REGRAIN OÜ</t>
  </si>
  <si>
    <t>12403074</t>
  </si>
  <si>
    <t>CAVANO OÜ</t>
  </si>
  <si>
    <t>12032761</t>
  </si>
  <si>
    <t>LOIMUR OÜ</t>
  </si>
  <si>
    <t>12324854</t>
  </si>
  <si>
    <t>PAARITU OÜ</t>
  </si>
  <si>
    <t>10843449</t>
  </si>
  <si>
    <t>FGL INDUSTRIAL OÜ (LIKVIDEERIMISEL)</t>
  </si>
  <si>
    <t>12374119</t>
  </si>
  <si>
    <t>FASKOM OÜ</t>
  </si>
  <si>
    <t>11742383</t>
  </si>
  <si>
    <t>EXBAYT OÜ</t>
  </si>
  <si>
    <t>11335028</t>
  </si>
  <si>
    <t>TARE EHITUS, OÜ</t>
  </si>
  <si>
    <t>12260143</t>
  </si>
  <si>
    <t>LINNUS EHITUS OÜ</t>
  </si>
  <si>
    <t>11605893</t>
  </si>
  <si>
    <t>REVALCRAFT, OÜ</t>
  </si>
  <si>
    <t>10165423</t>
  </si>
  <si>
    <t>ERSEKON, OÜ</t>
  </si>
  <si>
    <t>11997120</t>
  </si>
  <si>
    <t>HR GROUP ADMINISTRATION OÜ</t>
  </si>
  <si>
    <t>11106718</t>
  </si>
  <si>
    <t>PRIXSTEN OÜ</t>
  </si>
  <si>
    <t>11933108</t>
  </si>
  <si>
    <t>GUARANTEE REAL ESTATE ESTONIA OÜ</t>
  </si>
  <si>
    <t>12066346</t>
  </si>
  <si>
    <t>FTS OÜ</t>
  </si>
  <si>
    <t>11782081</t>
  </si>
  <si>
    <t>TURBINA, OÜ</t>
  </si>
  <si>
    <t>11534288</t>
  </si>
  <si>
    <t>WESTMARK SYSTEMS OÜ</t>
  </si>
  <si>
    <t>11985298</t>
  </si>
  <si>
    <t>RANDARIA OÜ</t>
  </si>
  <si>
    <t>10959040</t>
  </si>
  <si>
    <t>SPS ARENDUS OÜ (LIKVIDEERIMISEL)</t>
  </si>
  <si>
    <t>12181260</t>
  </si>
  <si>
    <t>BLACKDOT OÜ</t>
  </si>
  <si>
    <t>12083770</t>
  </si>
  <si>
    <t>MODERNOFFICE, OÜ</t>
  </si>
  <si>
    <t>12360422</t>
  </si>
  <si>
    <t>SAARI RAKENNUS OÜ</t>
  </si>
  <si>
    <t>80266628</t>
  </si>
  <si>
    <t>ROCK RAMP, MITTETULUNDUSÜHING</t>
  </si>
  <si>
    <t>12484167</t>
  </si>
  <si>
    <t>CTWF MANAGEMENT OÜ</t>
  </si>
  <si>
    <t>12214723</t>
  </si>
  <si>
    <t>ROVON OÜ</t>
  </si>
  <si>
    <t>80053737</t>
  </si>
  <si>
    <t>FC VALGA WARRIOR, JALGPALLIKLUBI</t>
  </si>
  <si>
    <t>12268825</t>
  </si>
  <si>
    <t>ROYALBALTICTRANS OÜ</t>
  </si>
  <si>
    <t>11236013</t>
  </si>
  <si>
    <t>MARIART, OÜ</t>
  </si>
  <si>
    <t>10676098</t>
  </si>
  <si>
    <t>NET SHIPPING OÜ</t>
  </si>
  <si>
    <t>12394978</t>
  </si>
  <si>
    <t>BLOSSOM FOOD OÜ</t>
  </si>
  <si>
    <t>11638591</t>
  </si>
  <si>
    <t>ARTMAT GLASS OÜ</t>
  </si>
  <si>
    <t>12256733</t>
  </si>
  <si>
    <t>SAARE METSAMEISTER, OÜ</t>
  </si>
  <si>
    <t>12119545</t>
  </si>
  <si>
    <t>NEONNAILS OÜ</t>
  </si>
  <si>
    <t>10848719</t>
  </si>
  <si>
    <t>BALTIC CABLE RECYCLING, OÜ</t>
  </si>
  <si>
    <t>12417254</t>
  </si>
  <si>
    <t>OÜ PONTSIKUMEISTER</t>
  </si>
  <si>
    <t>12141875</t>
  </si>
  <si>
    <t>PINNAVIIMISTLUS OÜ</t>
  </si>
  <si>
    <t>10397240</t>
  </si>
  <si>
    <t>MURRUSTE METSATÖÖSTUSE AKTSIASELTS (LIKVIDEERIMISEL)</t>
  </si>
  <si>
    <t>12120146</t>
  </si>
  <si>
    <t>EESTILAT OÜ</t>
  </si>
  <si>
    <t>11279933</t>
  </si>
  <si>
    <t>PUHASTUSÄSSAD, OÜ</t>
  </si>
  <si>
    <t>11265531</t>
  </si>
  <si>
    <t>ALNIDA EESTI OÜ</t>
  </si>
  <si>
    <t>12454953</t>
  </si>
  <si>
    <t>MARRMO SOLUTIONS OÜ</t>
  </si>
  <si>
    <t>11287418</t>
  </si>
  <si>
    <t>ASKEMA, OÜ</t>
  </si>
  <si>
    <t>12291994</t>
  </si>
  <si>
    <t>MASHINE EST OÜ</t>
  </si>
  <si>
    <t>11733786</t>
  </si>
  <si>
    <t>NORDECO METALL OÜ</t>
  </si>
  <si>
    <t>12030615</t>
  </si>
  <si>
    <t>ERITEK OÜ</t>
  </si>
  <si>
    <t>12235613</t>
  </si>
  <si>
    <t>AATED OÜ</t>
  </si>
  <si>
    <t>11522173</t>
  </si>
  <si>
    <t>OMRI METALL OÜ</t>
  </si>
  <si>
    <t>11508552</t>
  </si>
  <si>
    <t>TIMECAPITAL OÜ</t>
  </si>
  <si>
    <t>11379014</t>
  </si>
  <si>
    <t>TRIVIDAL GROUP OÜ</t>
  </si>
  <si>
    <t>11114126</t>
  </si>
  <si>
    <t>REVOLORD OÜ</t>
  </si>
  <si>
    <t>10611517</t>
  </si>
  <si>
    <t>SIRTO TRADE OÜ</t>
  </si>
  <si>
    <t>11664460</t>
  </si>
  <si>
    <t>DAIMON BALTIC OÜ</t>
  </si>
  <si>
    <t>11466730</t>
  </si>
  <si>
    <t>MOTODETAIL OÜ</t>
  </si>
  <si>
    <t>12342941</t>
  </si>
  <si>
    <t>DISEMPER OÜ</t>
  </si>
  <si>
    <t>11966964</t>
  </si>
  <si>
    <t>PROFFMET OÜ</t>
  </si>
  <si>
    <t>11094837</t>
  </si>
  <si>
    <t>KUKS&amp;KÜTTNER OÜ</t>
  </si>
  <si>
    <t>11251745</t>
  </si>
  <si>
    <t>KALEVA CONSULT, OÜ</t>
  </si>
  <si>
    <t>12346086</t>
  </si>
  <si>
    <t>LOSTINA, OÜ</t>
  </si>
  <si>
    <t>11811434</t>
  </si>
  <si>
    <t>STEEL NAIL OÜ</t>
  </si>
  <si>
    <t>10540128</t>
  </si>
  <si>
    <t>ESTOPROF, OÜ</t>
  </si>
  <si>
    <t>11727024</t>
  </si>
  <si>
    <t>IMPEX OIL OÜ</t>
  </si>
  <si>
    <t>12063193</t>
  </si>
  <si>
    <t>HARMARINE OÜ</t>
  </si>
  <si>
    <t>10691933</t>
  </si>
  <si>
    <t>AJ-COMPANY, OÜ</t>
  </si>
  <si>
    <t>11559785</t>
  </si>
  <si>
    <t>LAARON PARTNERID OÜ</t>
  </si>
  <si>
    <t>12496868</t>
  </si>
  <si>
    <t>RAYGAARD OÜ</t>
  </si>
  <si>
    <t>11163969</t>
  </si>
  <si>
    <t>BALTCORP HOLDING, OÜ</t>
  </si>
  <si>
    <t>12361810</t>
  </si>
  <si>
    <t>TERI INVEST OÜ</t>
  </si>
  <si>
    <t>11690433</t>
  </si>
  <si>
    <t>WELLUX SYSTEMS, OÜ</t>
  </si>
  <si>
    <t>11667184</t>
  </si>
  <si>
    <t>GARBO TRANS, OÜ</t>
  </si>
  <si>
    <t>11042378</t>
  </si>
  <si>
    <t>VAHI MOTORS OÜ</t>
  </si>
  <si>
    <t>12520288</t>
  </si>
  <si>
    <t>BAILARY CONSULTING UÜ</t>
  </si>
  <si>
    <t>10475842</t>
  </si>
  <si>
    <t>KULDKUU INVESTEERINGUTE AS</t>
  </si>
  <si>
    <t>12230231</t>
  </si>
  <si>
    <t>A BUILDING OÜ</t>
  </si>
  <si>
    <t>10796908</t>
  </si>
  <si>
    <t>NOSTALGIA OÜ</t>
  </si>
  <si>
    <t>11374241</t>
  </si>
  <si>
    <t>KINGPOOL OÜ</t>
  </si>
  <si>
    <t>10424327</t>
  </si>
  <si>
    <t>SIMON KATZ KINNISVARA OÜ</t>
  </si>
  <si>
    <t>BB000383</t>
  </si>
  <si>
    <t>CANOA TRUST</t>
  </si>
  <si>
    <t>10200094</t>
  </si>
  <si>
    <t>MOONAKÜLA MAJA, OÜ</t>
  </si>
  <si>
    <t>11262648</t>
  </si>
  <si>
    <t>SUBOON OÜ</t>
  </si>
  <si>
    <t>10629555</t>
  </si>
  <si>
    <t>ARTES TRIVIUM OÜ</t>
  </si>
  <si>
    <t>12342349</t>
  </si>
  <si>
    <t>FOREX STEEL GRUPP OÜ</t>
  </si>
  <si>
    <t>12488099</t>
  </si>
  <si>
    <t>ASULA GRUPP, OÜ</t>
  </si>
  <si>
    <t>12359670</t>
  </si>
  <si>
    <t>DOUBLE RENT OÜ</t>
  </si>
  <si>
    <t>10851070</t>
  </si>
  <si>
    <t>CWD OÜ</t>
  </si>
  <si>
    <t>12268618</t>
  </si>
  <si>
    <t>MROSENG BERG OÜ</t>
  </si>
  <si>
    <t>12248426</t>
  </si>
  <si>
    <t>TAKTIKAKESKUS OÜ</t>
  </si>
  <si>
    <t>12542054</t>
  </si>
  <si>
    <t>OÜ NIINEKATE EHITUS</t>
  </si>
  <si>
    <t>12493226</t>
  </si>
  <si>
    <t>ASUNDUSE INVEST OÜ</t>
  </si>
  <si>
    <t>12178985</t>
  </si>
  <si>
    <t>WORKSERVICE EHITUS, OÜ</t>
  </si>
  <si>
    <t>10109264</t>
  </si>
  <si>
    <t>OLMAR NF, OÜ</t>
  </si>
  <si>
    <t>12397853</t>
  </si>
  <si>
    <t>FBTC OÜ</t>
  </si>
  <si>
    <t>12521069</t>
  </si>
  <si>
    <t>TRENDY TAILOR OÜ</t>
  </si>
  <si>
    <t>10545723</t>
  </si>
  <si>
    <t>REKANET, OÜ</t>
  </si>
  <si>
    <t>12473560</t>
  </si>
  <si>
    <t>KURJAD KOERAD OÜ</t>
  </si>
  <si>
    <t>11397683</t>
  </si>
  <si>
    <t>SMART TECHNOLOGY INVESTMENTS OÜ</t>
  </si>
  <si>
    <t>12311739</t>
  </si>
  <si>
    <t>MÖÖBLIPESA OÜ</t>
  </si>
  <si>
    <t>11553400</t>
  </si>
  <si>
    <t>CS ELEKTER OÜ</t>
  </si>
  <si>
    <t>11390151</t>
  </si>
  <si>
    <t>NORD INTERIOR, OÜ</t>
  </si>
  <si>
    <t>12303585</t>
  </si>
  <si>
    <t>NGR EHITUS OÜ (LIKVIDEERIMISEL)</t>
  </si>
  <si>
    <t>12327387</t>
  </si>
  <si>
    <t>ELEKTRIKAITSE GROUP OÜ</t>
  </si>
  <si>
    <t>12353436</t>
  </si>
  <si>
    <t>UUS KATUS OÜ</t>
  </si>
  <si>
    <t>12493404</t>
  </si>
  <si>
    <t>MUSNOK OÜ</t>
  </si>
  <si>
    <t>11965806</t>
  </si>
  <si>
    <t>PÕJAMAADE PUIT OÜ</t>
  </si>
  <si>
    <t>12140976</t>
  </si>
  <si>
    <t>LIONSPELL OÜ</t>
  </si>
  <si>
    <t>12165829</t>
  </si>
  <si>
    <t>ELERA OÜ</t>
  </si>
  <si>
    <t>11790075</t>
  </si>
  <si>
    <t>ADARON OÜ</t>
  </si>
  <si>
    <t>11717706</t>
  </si>
  <si>
    <t>BOSPORTUS OÜ</t>
  </si>
  <si>
    <t>12189126</t>
  </si>
  <si>
    <t>SCAPELLI TRAVELLERS OÜ</t>
  </si>
  <si>
    <t>10823458</t>
  </si>
  <si>
    <t>REVAL BALTIC GROUP OÜ</t>
  </si>
  <si>
    <t>10845299</t>
  </si>
  <si>
    <t>POLARSTYLE OÜ</t>
  </si>
  <si>
    <t>12271595</t>
  </si>
  <si>
    <t>TIMBERHAT OÜ</t>
  </si>
  <si>
    <t>10081962</t>
  </si>
  <si>
    <t>BALTGRAIN, OÜ</t>
  </si>
  <si>
    <t>12191991</t>
  </si>
  <si>
    <t>DME TOODANG OÜ</t>
  </si>
  <si>
    <t>12128343</t>
  </si>
  <si>
    <t>VILLERMA OÜ</t>
  </si>
  <si>
    <t>12404381</t>
  </si>
  <si>
    <t>LAURA PESUMAJA OÜ</t>
  </si>
  <si>
    <t>12352230</t>
  </si>
  <si>
    <t>DININT OÜ</t>
  </si>
  <si>
    <t>12457167</t>
  </si>
  <si>
    <t>HARDWARE TRADING OÜ</t>
  </si>
  <si>
    <t>12422444</t>
  </si>
  <si>
    <t>POLYNET OÜ</t>
  </si>
  <si>
    <t>12259329</t>
  </si>
  <si>
    <t>WATERWAY OÜ (LIKVIDEERIMISEL)</t>
  </si>
  <si>
    <t>11130154</t>
  </si>
  <si>
    <t>MULTI VARIUS, OÜ</t>
  </si>
  <si>
    <t>11937632</t>
  </si>
  <si>
    <t>NORD PROSPECT OÜ (LIKVIDEERIMISEL)</t>
  </si>
  <si>
    <t>11500496</t>
  </si>
  <si>
    <t>LIBELLLUS REPUDII, OÜ</t>
  </si>
  <si>
    <t>12250110</t>
  </si>
  <si>
    <t>ECOLIFE OÜ</t>
  </si>
  <si>
    <t>12109860</t>
  </si>
  <si>
    <t>PROSOLAR, OÜ</t>
  </si>
  <si>
    <t>11333162</t>
  </si>
  <si>
    <t>MAUMAR EHITUS OÜ</t>
  </si>
  <si>
    <t>12345744</t>
  </si>
  <si>
    <t>PLEEMUND OÜ</t>
  </si>
  <si>
    <t>12322921</t>
  </si>
  <si>
    <t>J-M VEOD OÜ</t>
  </si>
  <si>
    <t>10063007</t>
  </si>
  <si>
    <t>BULTHAUS OÜ</t>
  </si>
  <si>
    <t>11285514</t>
  </si>
  <si>
    <t>SOMEST OÜ</t>
  </si>
  <si>
    <t>11426357</t>
  </si>
  <si>
    <t>BRILLMAN OÜ</t>
  </si>
  <si>
    <t>11665027</t>
  </si>
  <si>
    <t>GUIDE MEDIA OÜ</t>
  </si>
  <si>
    <t>11907447</t>
  </si>
  <si>
    <t>EUROECO OÜ</t>
  </si>
  <si>
    <t>12489874</t>
  </si>
  <si>
    <t>IN-OUT24 OÜ</t>
  </si>
  <si>
    <t>11434055</t>
  </si>
  <si>
    <t>EGOVERNANCE LABORATORY OÜ</t>
  </si>
  <si>
    <t>12369225</t>
  </si>
  <si>
    <t>METSAKRABI OÜ</t>
  </si>
  <si>
    <t>12315849</t>
  </si>
  <si>
    <t>TERISCA, OÜ</t>
  </si>
  <si>
    <t>10426993</t>
  </si>
  <si>
    <t>MEGO SERVI OÜ</t>
  </si>
  <si>
    <t>12403921</t>
  </si>
  <si>
    <t>TORBOPRITS OÜ</t>
  </si>
  <si>
    <t>12128509</t>
  </si>
  <si>
    <t>LABIDAMEES OÜ</t>
  </si>
  <si>
    <t>12472997</t>
  </si>
  <si>
    <t>PLOT INVEST OÜ</t>
  </si>
  <si>
    <t>12494964</t>
  </si>
  <si>
    <t>VAASEL INNVEST OÜ</t>
  </si>
  <si>
    <t>11622526</t>
  </si>
  <si>
    <t>PARTNERIN OÜ</t>
  </si>
  <si>
    <t>11288168</t>
  </si>
  <si>
    <t>LINNUSE PANDE OÜ</t>
  </si>
  <si>
    <t>12231615</t>
  </si>
  <si>
    <t>TSIVIL, OÜ</t>
  </si>
  <si>
    <t>12487645</t>
  </si>
  <si>
    <t>INVEST BEACON OÜ</t>
  </si>
  <si>
    <t>10836277</t>
  </si>
  <si>
    <t>E.R. GRUPP, OÜ</t>
  </si>
  <si>
    <t>11029627</t>
  </si>
  <si>
    <t>TRANSUS, OÜ</t>
  </si>
  <si>
    <t>11377328</t>
  </si>
  <si>
    <t>SILVATECH OÜ</t>
  </si>
  <si>
    <t>12015461</t>
  </si>
  <si>
    <t>TANGUTÖÖSTUS, OÜ</t>
  </si>
  <si>
    <t>11119448</t>
  </si>
  <si>
    <t>ÖÖLENDURID OÜ</t>
  </si>
  <si>
    <t>12426916</t>
  </si>
  <si>
    <t>NAABOB EHITUS OÜ</t>
  </si>
  <si>
    <t>12332730</t>
  </si>
  <si>
    <t>TORI MASIN MP OÜ</t>
  </si>
  <si>
    <t>10218622</t>
  </si>
  <si>
    <t>RESTORAN MUST LAMMAS OÜ</t>
  </si>
  <si>
    <t>11513317</t>
  </si>
  <si>
    <t>ALKORLUX GRUPP, OÜ</t>
  </si>
  <si>
    <t>10251513</t>
  </si>
  <si>
    <t>SPORT-TEX, OÜ</t>
  </si>
  <si>
    <t>10393526</t>
  </si>
  <si>
    <t>HERDER, OÜ</t>
  </si>
  <si>
    <t>11524634</t>
  </si>
  <si>
    <t>HELIKONSERV, OÜ</t>
  </si>
  <si>
    <t>12037959</t>
  </si>
  <si>
    <t>I-WELDEX OÜ</t>
  </si>
  <si>
    <t>60213523</t>
  </si>
  <si>
    <t>AML TRADING UAB</t>
  </si>
  <si>
    <t>12333681</t>
  </si>
  <si>
    <t>NEOFOOD OÜ</t>
  </si>
  <si>
    <t>11985648</t>
  </si>
  <si>
    <t>SVETLANA OÜ</t>
  </si>
  <si>
    <t>11424499</t>
  </si>
  <si>
    <t>MIROLAN EST, OÜ</t>
  </si>
  <si>
    <t>12256271</t>
  </si>
  <si>
    <t>NORDIC HOUSE GROUP OÜ</t>
  </si>
  <si>
    <t>10922002</t>
  </si>
  <si>
    <t>SUNTRADE EESTI OÜ</t>
  </si>
  <si>
    <t>12639368</t>
  </si>
  <si>
    <t>TÄISÜHING POSTOVAR (LIKVIDEERIMISEL)</t>
  </si>
  <si>
    <t>12453675</t>
  </si>
  <si>
    <t>BERLOGIC OÜ</t>
  </si>
  <si>
    <t>11916819</t>
  </si>
  <si>
    <t>SOOJA ENERGY OÜ</t>
  </si>
  <si>
    <t>12346330</t>
  </si>
  <si>
    <t>KRIPS JA KRAPS OÜ</t>
  </si>
  <si>
    <t>12541907</t>
  </si>
  <si>
    <t>CLEVERSTONE OÜ</t>
  </si>
  <si>
    <t>11487198</t>
  </si>
  <si>
    <t>INTOSERV PÄRNUMAA OÜ</t>
  </si>
  <si>
    <t>12334864</t>
  </si>
  <si>
    <t>KUUP3 GROUP OÜ</t>
  </si>
  <si>
    <t>11452656</t>
  </si>
  <si>
    <t>EMOTICON OÜ</t>
  </si>
  <si>
    <t>12656259</t>
  </si>
  <si>
    <t>BURVINO DEBT COLLECT UÜ</t>
  </si>
  <si>
    <t>12330292</t>
  </si>
  <si>
    <t>UNIQUE MEDIA OÜ</t>
  </si>
  <si>
    <t>12279208</t>
  </si>
  <si>
    <t>SÄRR ELEKTER OÜ</t>
  </si>
  <si>
    <t>11980504</t>
  </si>
  <si>
    <t>EHITUSMONTAAZ GRUPP OÜ</t>
  </si>
  <si>
    <t>12321399</t>
  </si>
  <si>
    <t>DAN-TI OÜ</t>
  </si>
  <si>
    <t>11001675</t>
  </si>
  <si>
    <t>RAIMOTEX, OÜ</t>
  </si>
  <si>
    <t>11691549</t>
  </si>
  <si>
    <t>CHEASTER INVEST OÜ</t>
  </si>
  <si>
    <t>10046534</t>
  </si>
  <si>
    <t>ANDRESELI TAIMETOOTMINE, OÜ</t>
  </si>
  <si>
    <t>11905365</t>
  </si>
  <si>
    <t>GOLDFINGER, OÜ</t>
  </si>
  <si>
    <t>11103134</t>
  </si>
  <si>
    <t>BARTES PRO, OÜ</t>
  </si>
  <si>
    <t>11362278</t>
  </si>
  <si>
    <t>GELOKATUS, OÜ</t>
  </si>
  <si>
    <t>11404522</t>
  </si>
  <si>
    <t>ALLENAUTO GRUPP OÜ</t>
  </si>
  <si>
    <t>11478748</t>
  </si>
  <si>
    <t>STAHLHUT HOLDING OÜ</t>
  </si>
  <si>
    <t>12385790</t>
  </si>
  <si>
    <t>SUNNY STORE OÜ</t>
  </si>
  <si>
    <t>10461663</t>
  </si>
  <si>
    <t>PIGLET, OÜ</t>
  </si>
  <si>
    <t>11974805</t>
  </si>
  <si>
    <t>REP-AL SERVICE OÜ</t>
  </si>
  <si>
    <t>11894897</t>
  </si>
  <si>
    <t>EMERALD CITY OÜ</t>
  </si>
  <si>
    <t>12159355</t>
  </si>
  <si>
    <t>REANIMATSIOON OÜ</t>
  </si>
  <si>
    <t>12544343</t>
  </si>
  <si>
    <t>WOODLAND GRUPP INVEST OÜ</t>
  </si>
  <si>
    <t>12524783</t>
  </si>
  <si>
    <t>ERAISIK OÜ</t>
  </si>
  <si>
    <t>11517735</t>
  </si>
  <si>
    <t>SNAKEFOOT PRODUCTION OÜ</t>
  </si>
  <si>
    <t>11432748</t>
  </si>
  <si>
    <t>PRAIT GRUPP OÜ</t>
  </si>
  <si>
    <t>12341002</t>
  </si>
  <si>
    <t>FINSKA UNITED OÜ</t>
  </si>
  <si>
    <t>12206847</t>
  </si>
  <si>
    <t>UNION TRANS OÜ</t>
  </si>
  <si>
    <t>11343795</t>
  </si>
  <si>
    <t>RÕUELA, OÜ</t>
  </si>
  <si>
    <t>12336645</t>
  </si>
  <si>
    <t>TURVAPESA OÜ</t>
  </si>
  <si>
    <t>12468240</t>
  </si>
  <si>
    <t>5X5CAPITAL OÜ</t>
  </si>
  <si>
    <t>10816228</t>
  </si>
  <si>
    <t>WOOD LOGS OÜ</t>
  </si>
  <si>
    <t>11621981</t>
  </si>
  <si>
    <t>KULTUS GRUPP OÜ</t>
  </si>
  <si>
    <t>12503976</t>
  </si>
  <si>
    <t>IMPEKS GRUPP OÜ</t>
  </si>
  <si>
    <t>12508436</t>
  </si>
  <si>
    <t>WHITE GECKO OÜ</t>
  </si>
  <si>
    <t>10654613</t>
  </si>
  <si>
    <t>BALTIC ART, OÜ</t>
  </si>
  <si>
    <t>60121932</t>
  </si>
  <si>
    <t>PANAMENT INC</t>
  </si>
  <si>
    <t>11473782</t>
  </si>
  <si>
    <t>LOGISTIC SERVICE OÜ</t>
  </si>
  <si>
    <t>12510261</t>
  </si>
  <si>
    <t>MONDE INVESTEERING OÜ</t>
  </si>
  <si>
    <t>11928656</t>
  </si>
  <si>
    <t>JKECL GRUPP OÜ</t>
  </si>
  <si>
    <t>12550148</t>
  </si>
  <si>
    <t>VICLEAR OÜ</t>
  </si>
  <si>
    <t>11458877</t>
  </si>
  <si>
    <t>ESTFIN MASTERS, OÜ</t>
  </si>
  <si>
    <t>10335115</t>
  </si>
  <si>
    <t>LEHTO REMONDIABI OÜ</t>
  </si>
  <si>
    <t>12466117</t>
  </si>
  <si>
    <t>NEWAY BRANDS OÜ</t>
  </si>
  <si>
    <t>10615582</t>
  </si>
  <si>
    <t>PBP HALDUSE OÜ</t>
  </si>
  <si>
    <t>12503195</t>
  </si>
  <si>
    <t>OÜ LUX EHITUS</t>
  </si>
  <si>
    <t>12183903</t>
  </si>
  <si>
    <t>SVAGER GRUPP OÜ</t>
  </si>
  <si>
    <t>12505129</t>
  </si>
  <si>
    <t>NAJASA OÜ</t>
  </si>
  <si>
    <t>11061387</t>
  </si>
  <si>
    <t>SIVERTUS GRUPP, OÜ</t>
  </si>
  <si>
    <t>12152086</t>
  </si>
  <si>
    <t>IKOLA CAPITAL OÜ</t>
  </si>
  <si>
    <t>12255194</t>
  </si>
  <si>
    <t>ESTAGENT OÜ</t>
  </si>
  <si>
    <t>12490222</t>
  </si>
  <si>
    <t>MÜÜRIMEISTER OÜ</t>
  </si>
  <si>
    <t>12340497</t>
  </si>
  <si>
    <t>SOFPAL BALTIC OÜ</t>
  </si>
  <si>
    <t>11231493</t>
  </si>
  <si>
    <t>TERMOWOOD OÜ</t>
  </si>
  <si>
    <t>12104779</t>
  </si>
  <si>
    <t>OÜ SALO RAKENNUS</t>
  </si>
  <si>
    <t>11976039</t>
  </si>
  <si>
    <t>RIIDEMAAILM OÜ</t>
  </si>
  <si>
    <t>12085898</t>
  </si>
  <si>
    <t>NPV TOITLUSTUSE OÜ</t>
  </si>
  <si>
    <t>11591079</t>
  </si>
  <si>
    <t>KOHVEST OÜ</t>
  </si>
  <si>
    <t>12536935</t>
  </si>
  <si>
    <t>BLOG BUILDER OÜ</t>
  </si>
  <si>
    <t>10956751</t>
  </si>
  <si>
    <t>BALTRADE TRANS, OÜ</t>
  </si>
  <si>
    <t>11532220</t>
  </si>
  <si>
    <t>WIDE-TRANS OÜ</t>
  </si>
  <si>
    <t>12447982</t>
  </si>
  <si>
    <t>FEDERICO TRANS OÜ</t>
  </si>
  <si>
    <t>11731787</t>
  </si>
  <si>
    <t>AVIOLINE, OÜ (LIKVIDEERIMISEL)</t>
  </si>
  <si>
    <t>12242300</t>
  </si>
  <si>
    <t>VIIKINGEHITUS OÜ</t>
  </si>
  <si>
    <t>12490021</t>
  </si>
  <si>
    <t>SCANDIC COMPANY OÜ</t>
  </si>
  <si>
    <t>12513124</t>
  </si>
  <si>
    <t>OSAÜHING LANDSGRONE INVEST</t>
  </si>
  <si>
    <t>10221956</t>
  </si>
  <si>
    <t>LONVILD, OÜ</t>
  </si>
  <si>
    <t>12450903</t>
  </si>
  <si>
    <t>PLAKSART GRUPP OÜ</t>
  </si>
  <si>
    <t>12288259</t>
  </si>
  <si>
    <t>BONVENTRE OÜ</t>
  </si>
  <si>
    <t>11075643</t>
  </si>
  <si>
    <t>RAP-SERVICE, OÜ</t>
  </si>
  <si>
    <t>12271313</t>
  </si>
  <si>
    <t>LATEST TRADE OÜ</t>
  </si>
  <si>
    <t>10815236</t>
  </si>
  <si>
    <t>MARATAU INVEST, OÜ</t>
  </si>
  <si>
    <t>11890907</t>
  </si>
  <si>
    <t>ZEROGOLD OÜ</t>
  </si>
  <si>
    <t>12328384</t>
  </si>
  <si>
    <t>RADOKAN GRUPP UÜ</t>
  </si>
  <si>
    <t>11677510</t>
  </si>
  <si>
    <t>CELEBRUS OÜ</t>
  </si>
  <si>
    <t>11357024</t>
  </si>
  <si>
    <t>KRINOKS, OÜ</t>
  </si>
  <si>
    <t>12328869</t>
  </si>
  <si>
    <t>ESTLAR OÜ</t>
  </si>
  <si>
    <t>11972427</t>
  </si>
  <si>
    <t>BLH KAUBANDUSE, OÜ (LIKVIDEERIMISEL)</t>
  </si>
  <si>
    <t>12317417</t>
  </si>
  <si>
    <t>LÄTI INVESTEERINGUD OÜ</t>
  </si>
  <si>
    <t>10008675</t>
  </si>
  <si>
    <t>MOK, OÜ</t>
  </si>
  <si>
    <t>12352796</t>
  </si>
  <si>
    <t>KASARMASA OÜ</t>
  </si>
  <si>
    <t>11761819</t>
  </si>
  <si>
    <t>SOOMUSKARU OÜ</t>
  </si>
  <si>
    <t>12025117</t>
  </si>
  <si>
    <t>CARMEL OUTLET OÜ</t>
  </si>
  <si>
    <t>12294357</t>
  </si>
  <si>
    <t>MB&amp;T OÜ</t>
  </si>
  <si>
    <t>12166251</t>
  </si>
  <si>
    <t>ARCOTRADE OÜ</t>
  </si>
  <si>
    <t>12229104</t>
  </si>
  <si>
    <t>VIKTIG KAUBANDUS OÜ</t>
  </si>
  <si>
    <t>12006605</t>
  </si>
  <si>
    <t>TALTEC GROUP OÜ</t>
  </si>
  <si>
    <t>12221545</t>
  </si>
  <si>
    <t>SWANCOM OÜ</t>
  </si>
  <si>
    <t>12425271</t>
  </si>
  <si>
    <t>AUTOMED OÜ</t>
  </si>
  <si>
    <t>11500272</t>
  </si>
  <si>
    <t>TÖÖHOBU, OÜ</t>
  </si>
  <si>
    <t>12551828</t>
  </si>
  <si>
    <t>REVAL SIGNET EXTRA OÜ</t>
  </si>
  <si>
    <t>11190653</t>
  </si>
  <si>
    <t>OPLEX TRADE OÜ</t>
  </si>
  <si>
    <t>12113376</t>
  </si>
  <si>
    <t>SOOME TÖÖSTUSKESKUS OÜ</t>
  </si>
  <si>
    <t>12525133</t>
  </si>
  <si>
    <t>LOGSCALER OÜ</t>
  </si>
  <si>
    <t>12362458</t>
  </si>
  <si>
    <t>ILUKROON OÜ</t>
  </si>
  <si>
    <t>12382001</t>
  </si>
  <si>
    <t>LUXORTRADE OÜ</t>
  </si>
  <si>
    <t>11584300</t>
  </si>
  <si>
    <t>NR-LÄÄNE GRUPP, OÜ</t>
  </si>
  <si>
    <t>11487011</t>
  </si>
  <si>
    <t>TRADELEX OÜ</t>
  </si>
  <si>
    <t>12484016</t>
  </si>
  <si>
    <t>MERCEL PARTNER OÜ</t>
  </si>
  <si>
    <t>12056000</t>
  </si>
  <si>
    <t>SILVER CAFE OÜ</t>
  </si>
  <si>
    <t>12394205</t>
  </si>
  <si>
    <t>ALLSE TRADE OÜ</t>
  </si>
  <si>
    <t>11018894</t>
  </si>
  <si>
    <t>ITOIL OÜ</t>
  </si>
  <si>
    <t>12482903</t>
  </si>
  <si>
    <t>MINDICOR OÜ</t>
  </si>
  <si>
    <t>11099800</t>
  </si>
  <si>
    <t>VSF PRINT OÜ</t>
  </si>
  <si>
    <t>10731845</t>
  </si>
  <si>
    <t>FIMIDA GRUPP, OÜ</t>
  </si>
  <si>
    <t>11276290</t>
  </si>
  <si>
    <t>ROCKIKOHVIK OÜ</t>
  </si>
  <si>
    <t>11101968</t>
  </si>
  <si>
    <t>T.TEHNIKA OÜ</t>
  </si>
  <si>
    <t>12361690</t>
  </si>
  <si>
    <t>SEPARATOR OÜ</t>
  </si>
  <si>
    <t>11335838</t>
  </si>
  <si>
    <t>RAVEST EESTI, OÜ</t>
  </si>
  <si>
    <t>10867674</t>
  </si>
  <si>
    <t>KELPVEL, OÜ</t>
  </si>
  <si>
    <t>12440098</t>
  </si>
  <si>
    <t>OSAÜHING MONDE GRUPP</t>
  </si>
  <si>
    <t>11420768</t>
  </si>
  <si>
    <t>POLARSTREAM OÜ</t>
  </si>
  <si>
    <t>12484888</t>
  </si>
  <si>
    <t>VEOKIIRED OÜ</t>
  </si>
  <si>
    <t>12454574</t>
  </si>
  <si>
    <t>TIIMLAND OÜ</t>
  </si>
  <si>
    <t>12485632</t>
  </si>
  <si>
    <t>MAANTEEPROFID OÜ</t>
  </si>
  <si>
    <t>12541066</t>
  </si>
  <si>
    <t>FINN HOUSES OÜ</t>
  </si>
  <si>
    <t>12262567</t>
  </si>
  <si>
    <t>RENELI PLUSS OÜ</t>
  </si>
  <si>
    <t>10576356</t>
  </si>
  <si>
    <t>DANWELL OÜ</t>
  </si>
  <si>
    <t>12406457</t>
  </si>
  <si>
    <t>MULGI MEISTRID OÜ</t>
  </si>
  <si>
    <t>11923995</t>
  </si>
  <si>
    <t>AGENTPRO OÜ</t>
  </si>
  <si>
    <t>10477772</t>
  </si>
  <si>
    <t>DYNAMIS SOUND, OÜ</t>
  </si>
  <si>
    <t>11676781</t>
  </si>
  <si>
    <t>ORTEX TEAM OÜ</t>
  </si>
  <si>
    <t>12346519</t>
  </si>
  <si>
    <t>SÄRILINE OÜ</t>
  </si>
  <si>
    <t>12576840</t>
  </si>
  <si>
    <t>STEELER INSTALL OÜ</t>
  </si>
  <si>
    <t>12299694</t>
  </si>
  <si>
    <t>JUURU EHITUS OÜ</t>
  </si>
  <si>
    <t>12479775</t>
  </si>
  <si>
    <t>UNIREKS OÜ</t>
  </si>
  <si>
    <t>12259418</t>
  </si>
  <si>
    <t>INKO EXPERT OÜ</t>
  </si>
  <si>
    <t>12050262</t>
  </si>
  <si>
    <t>BMI AGENCY OÜ</t>
  </si>
  <si>
    <t>11739961</t>
  </si>
  <si>
    <t>MAUSERLUX, OÜ</t>
  </si>
  <si>
    <t>11184948</t>
  </si>
  <si>
    <t>DIFF GROUP, OÜ</t>
  </si>
  <si>
    <t>10370577</t>
  </si>
  <si>
    <t>BANZAY, OÜ</t>
  </si>
  <si>
    <t>11926002</t>
  </si>
  <si>
    <t>JUPAKANUBRA OÜ (LIKVIDEERIMISEL)</t>
  </si>
  <si>
    <t>12212581</t>
  </si>
  <si>
    <t>KRAUT PINNASETÖÖD OÜ</t>
  </si>
  <si>
    <t>12219465</t>
  </si>
  <si>
    <t>ART MÖÖBEL OÜ</t>
  </si>
  <si>
    <t>12515519</t>
  </si>
  <si>
    <t>VVO TRADING OÜ</t>
  </si>
  <si>
    <t>12113040</t>
  </si>
  <si>
    <t>OÜ REVALI OTTAWO</t>
  </si>
  <si>
    <t>12402940</t>
  </si>
  <si>
    <t>OÜ EL ERLIN</t>
  </si>
  <si>
    <t>12113318</t>
  </si>
  <si>
    <t>FINNER, OÜ</t>
  </si>
  <si>
    <t>11663198</t>
  </si>
  <si>
    <t>DESTATE, OÜ</t>
  </si>
  <si>
    <t>11887868</t>
  </si>
  <si>
    <t>PLEKSTAR, OÜ</t>
  </si>
  <si>
    <t>12272614</t>
  </si>
  <si>
    <t>ARBEITER OÜ</t>
  </si>
  <si>
    <t>12197120</t>
  </si>
  <si>
    <t>ERKNORD OÜ</t>
  </si>
  <si>
    <t>11270263</t>
  </si>
  <si>
    <t>ALFASTEEL BALTIC, OÜ</t>
  </si>
  <si>
    <t>12371575</t>
  </si>
  <si>
    <t>WI-PARTS OÜ</t>
  </si>
  <si>
    <t>12176454</t>
  </si>
  <si>
    <t>ABV INVEST OÜ</t>
  </si>
  <si>
    <t>12433916</t>
  </si>
  <si>
    <t>ESTONIAN LAW COMPANY OÜ</t>
  </si>
  <si>
    <t>10821407</t>
  </si>
  <si>
    <t>MAK, OÜ</t>
  </si>
  <si>
    <t>10397493</t>
  </si>
  <si>
    <t>BELAISA OÜ</t>
  </si>
  <si>
    <t>12259507</t>
  </si>
  <si>
    <t>ARTSTEP OÜ</t>
  </si>
  <si>
    <t>11374136</t>
  </si>
  <si>
    <t>KIILVAND ARENDUS, OÜ</t>
  </si>
  <si>
    <t>12488952</t>
  </si>
  <si>
    <t>SOOME AKEN OÜ</t>
  </si>
  <si>
    <t>11432174</t>
  </si>
  <si>
    <t>GA KLAASID OÜ</t>
  </si>
  <si>
    <t>12508594</t>
  </si>
  <si>
    <t>UTEREX OÜ</t>
  </si>
  <si>
    <t>11052684</t>
  </si>
  <si>
    <t>RIVER BOAT, OÜ</t>
  </si>
  <si>
    <t>12363481</t>
  </si>
  <si>
    <t>ENERGY PROPERTY OÜ</t>
  </si>
  <si>
    <t>11385189</t>
  </si>
  <si>
    <t>EESTI MASIN OÜ</t>
  </si>
  <si>
    <t>12045806</t>
  </si>
  <si>
    <t>PINDADE PUHASTUSE OÜ</t>
  </si>
  <si>
    <t>12493539</t>
  </si>
  <si>
    <t>ESTONIAN RETAIL IDEA OÜ</t>
  </si>
  <si>
    <t>11526320</t>
  </si>
  <si>
    <t>LOGMIX GROUP OÜ</t>
  </si>
  <si>
    <t>10702466</t>
  </si>
  <si>
    <t>NIROL, OÜ</t>
  </si>
  <si>
    <t>11294594</t>
  </si>
  <si>
    <t>PÄRNAKAS, OÜ</t>
  </si>
  <si>
    <t>11995925</t>
  </si>
  <si>
    <t>OÜ SILDSTEIN</t>
  </si>
  <si>
    <t>80338724</t>
  </si>
  <si>
    <t>DAKAR RALLY TEAM ESTONIA, MITTETULUNDUSÜHING</t>
  </si>
  <si>
    <t>12500392</t>
  </si>
  <si>
    <t>E3 GROUP OÜ</t>
  </si>
  <si>
    <t>12489087</t>
  </si>
  <si>
    <t>JUART EHITUS OÜ</t>
  </si>
  <si>
    <t>10915396</t>
  </si>
  <si>
    <t>PÕLVA HEAKORRATÖÖD OÜ</t>
  </si>
  <si>
    <t>12118600</t>
  </si>
  <si>
    <t>EVLOGIA OÜ</t>
  </si>
  <si>
    <t>12308602</t>
  </si>
  <si>
    <t>OK OIL FUEL OÜ</t>
  </si>
  <si>
    <t>12406003</t>
  </si>
  <si>
    <t>ARAS EHITUS SERVICE OÜ</t>
  </si>
  <si>
    <t>12054432</t>
  </si>
  <si>
    <t>GRANDBUILD OÜ</t>
  </si>
  <si>
    <t>12584408</t>
  </si>
  <si>
    <t>BALTIC TÖÖJÕUD OÜ</t>
  </si>
  <si>
    <t>12190276</t>
  </si>
  <si>
    <t>BERRYMORE OÜ</t>
  </si>
  <si>
    <t>12550289</t>
  </si>
  <si>
    <t>TASKAR TÖÖTAJATE OÜ</t>
  </si>
  <si>
    <t>10639915</t>
  </si>
  <si>
    <t>PRESTE GRUPP, OÜ</t>
  </si>
  <si>
    <t>11988658</t>
  </si>
  <si>
    <t>RETIVA SHIPYARD OÜ</t>
  </si>
  <si>
    <t>11369895</t>
  </si>
  <si>
    <t>BALTI RADIODIAGNOSTIKA OÜ</t>
  </si>
  <si>
    <t>11308244</t>
  </si>
  <si>
    <t>SKA INSENERIBÜROO OÜ</t>
  </si>
  <si>
    <t>12357121</t>
  </si>
  <si>
    <t>KOGUKONNA HOOLEKANNE OÜ</t>
  </si>
  <si>
    <t>11854573</t>
  </si>
  <si>
    <t>M STUDIO GRUPP OÜ</t>
  </si>
  <si>
    <t>12512159</t>
  </si>
  <si>
    <t>KOHILA TN MUUSEUMI ARENDUS OÜ</t>
  </si>
  <si>
    <t>11898518</t>
  </si>
  <si>
    <t>SIXSTEEL OÜ</t>
  </si>
  <si>
    <t>11574046</t>
  </si>
  <si>
    <t>OSAÜHING LAFARAK</t>
  </si>
  <si>
    <t>12390673</t>
  </si>
  <si>
    <t>REKLAAMPROJEKTID OÜ</t>
  </si>
  <si>
    <t>80318868</t>
  </si>
  <si>
    <t>BALTREC MTÜ</t>
  </si>
  <si>
    <t>10053434</t>
  </si>
  <si>
    <t>MERTA TRANS, OÜ</t>
  </si>
  <si>
    <t>12399800</t>
  </si>
  <si>
    <t>OÜ MIMBARI HC</t>
  </si>
  <si>
    <t>12181969</t>
  </si>
  <si>
    <t>SMARTWIN EESTI OÜ</t>
  </si>
  <si>
    <t>10053115</t>
  </si>
  <si>
    <t>VAKIMAA, OÜ</t>
  </si>
  <si>
    <t>12262946</t>
  </si>
  <si>
    <t>KRAANA EHITUS OÜ</t>
  </si>
  <si>
    <t>11342057</t>
  </si>
  <si>
    <t>FORGNT SOLUTIONS OÜ</t>
  </si>
  <si>
    <t>12516200</t>
  </si>
  <si>
    <t>VERAADIA OÜ</t>
  </si>
  <si>
    <t>11391759</t>
  </si>
  <si>
    <t>TRUSTER GRUPP, OÜ</t>
  </si>
  <si>
    <t>12271862</t>
  </si>
  <si>
    <t>WALL OÜ</t>
  </si>
  <si>
    <t>12136549</t>
  </si>
  <si>
    <t>PÄÄSUKESEPESA, OÜ</t>
  </si>
  <si>
    <t>12470047</t>
  </si>
  <si>
    <t>NORDIC ACCOUNTING OSAÜHING</t>
  </si>
  <si>
    <t>12486870</t>
  </si>
  <si>
    <t>VALGEKINDAMEHED OÜ</t>
  </si>
  <si>
    <t>12224383</t>
  </si>
  <si>
    <t>ZEPP OÜ</t>
  </si>
  <si>
    <t>12475004</t>
  </si>
  <si>
    <t>ASTOCON OÜ</t>
  </si>
  <si>
    <t>11337273</t>
  </si>
  <si>
    <t>LASTEAIATEENUSED OÜ</t>
  </si>
  <si>
    <t>12575295</t>
  </si>
  <si>
    <t>OÜ MARDISUPP</t>
  </si>
  <si>
    <t>12129408</t>
  </si>
  <si>
    <t>WINWIN TRADING OÜ</t>
  </si>
  <si>
    <t>12486054</t>
  </si>
  <si>
    <t>ALFAPOLAR OÜ</t>
  </si>
  <si>
    <t>10438980</t>
  </si>
  <si>
    <t>TB KEELEKODA, OÜ</t>
  </si>
  <si>
    <t>12585508</t>
  </si>
  <si>
    <t>SOLBERG OÜ</t>
  </si>
  <si>
    <t>12299518</t>
  </si>
  <si>
    <t>AIAGURU OÜ</t>
  </si>
  <si>
    <t>11197394</t>
  </si>
  <si>
    <t>SCANDEX FURNITURE OÜ</t>
  </si>
  <si>
    <t>12412943</t>
  </si>
  <si>
    <t>KOOLITUSLABOR OÜ</t>
  </si>
  <si>
    <t>10473939</t>
  </si>
  <si>
    <t>VÕTMEMEISTER, OÜ</t>
  </si>
  <si>
    <t>10865497</t>
  </si>
  <si>
    <t>LÄÄNE KADAKAS, OÜ</t>
  </si>
  <si>
    <t>10276173</t>
  </si>
  <si>
    <t>AUTO &amp; SILD, OÜ</t>
  </si>
  <si>
    <t>12072418</t>
  </si>
  <si>
    <t>SKINT OÜ</t>
  </si>
  <si>
    <t>11430181</t>
  </si>
  <si>
    <t>UM SERVICES OÜ</t>
  </si>
  <si>
    <t>12479249</t>
  </si>
  <si>
    <t>GLOBAL TRAFFIC OÜ</t>
  </si>
  <si>
    <t>11034640</t>
  </si>
  <si>
    <t>AGENT AUTO, OÜ</t>
  </si>
  <si>
    <t>11504376</t>
  </si>
  <si>
    <t>J.MYHLBERG OÜ</t>
  </si>
  <si>
    <t>11466747</t>
  </si>
  <si>
    <t>VOLKATO OÜ</t>
  </si>
  <si>
    <t>12053898</t>
  </si>
  <si>
    <t>URUJÄNES OÜ</t>
  </si>
  <si>
    <t>12573528</t>
  </si>
  <si>
    <t>GRAIN &amp; FEED TRADE OÜ</t>
  </si>
  <si>
    <t>11549195</t>
  </si>
  <si>
    <t>I BUILDING GROUP OÜ</t>
  </si>
  <si>
    <t>10929702</t>
  </si>
  <si>
    <t>JANERELK, OÜ</t>
  </si>
  <si>
    <t>11449938</t>
  </si>
  <si>
    <t>DRAYTON TRADE, OÜ</t>
  </si>
  <si>
    <t>12531843</t>
  </si>
  <si>
    <t>MAIMU, OÜ</t>
  </si>
  <si>
    <t>11352305</t>
  </si>
  <si>
    <t>ELEMENT MAJA PAIGALDUSE OÜ</t>
  </si>
  <si>
    <t>11604557</t>
  </si>
  <si>
    <t>STEELCO OÜ</t>
  </si>
  <si>
    <t>11541458</t>
  </si>
  <si>
    <t>TROFEE, AS</t>
  </si>
  <si>
    <t>11926108</t>
  </si>
  <si>
    <t>LADUMISGRUPP, OÜ</t>
  </si>
  <si>
    <t>12380893</t>
  </si>
  <si>
    <t>ILMAR EHITUS OÜ</t>
  </si>
  <si>
    <t>12295472</t>
  </si>
  <si>
    <t>SELLER HULGI OÜ</t>
  </si>
  <si>
    <t>12311707</t>
  </si>
  <si>
    <t>MAARJAMAA PROJEKT OSAÜHING</t>
  </si>
  <si>
    <t>12154205</t>
  </si>
  <si>
    <t>PRC TEHNIKA OÜ</t>
  </si>
  <si>
    <t>11146706</t>
  </si>
  <si>
    <t>INARTON OÜ</t>
  </si>
  <si>
    <t>12479812</t>
  </si>
  <si>
    <t>OÜ K-VIP</t>
  </si>
  <si>
    <t>11141442</t>
  </si>
  <si>
    <t>EARTH INVEST, OÜ</t>
  </si>
  <si>
    <t>11425116</t>
  </si>
  <si>
    <t>SMAKSART, OÜ</t>
  </si>
  <si>
    <t>10404690</t>
  </si>
  <si>
    <t>ALBATROS HOLDING, OÜ</t>
  </si>
  <si>
    <t>12393002</t>
  </si>
  <si>
    <t>WONDER FINACES OÜ</t>
  </si>
  <si>
    <t>11546133</t>
  </si>
  <si>
    <t>ELITE-LASERS OÜ</t>
  </si>
  <si>
    <t>11621739</t>
  </si>
  <si>
    <t>YESEXPERT OÜ</t>
  </si>
  <si>
    <t>11947101</t>
  </si>
  <si>
    <t>PIKKMETS INVEST OÜ</t>
  </si>
  <si>
    <t>11482485</t>
  </si>
  <si>
    <t>TULSER WOOD OÜ</t>
  </si>
  <si>
    <t>10441662</t>
  </si>
  <si>
    <t>EKS TRANSPORT, OÜ</t>
  </si>
  <si>
    <t>11556775</t>
  </si>
  <si>
    <t>SPRINTPLUS OÜ</t>
  </si>
  <si>
    <t>10738511</t>
  </si>
  <si>
    <t>KASTOVOR, OÜ</t>
  </si>
  <si>
    <t>10854826</t>
  </si>
  <si>
    <t>ARHITEKTUURIBÜROO M.LAIKASK, UÜ</t>
  </si>
  <si>
    <t>11768253</t>
  </si>
  <si>
    <t>PRO BALTECH OÜ</t>
  </si>
  <si>
    <t>80332064</t>
  </si>
  <si>
    <t>MITTETULUNDUSÜHING TAARAPÕLLU ÕUNAKASVATUS</t>
  </si>
  <si>
    <t>12306655</t>
  </si>
  <si>
    <t>GENERAL COMPANY OÜ</t>
  </si>
  <si>
    <t>12397238</t>
  </si>
  <si>
    <t>NORD OÜ</t>
  </si>
  <si>
    <t>12327158</t>
  </si>
  <si>
    <t>LAKETIDE CONSULTING OÜ</t>
  </si>
  <si>
    <t>10340955</t>
  </si>
  <si>
    <t>VIKI METALL, OÜ</t>
  </si>
  <si>
    <t>11508664</t>
  </si>
  <si>
    <t>SPETSLAMMUTUS OÜ</t>
  </si>
  <si>
    <t>11390234</t>
  </si>
  <si>
    <t>TARASKA OÜ</t>
  </si>
  <si>
    <t>11622294</t>
  </si>
  <si>
    <t>HOGAR INTENTO OÜ</t>
  </si>
  <si>
    <t>11595841</t>
  </si>
  <si>
    <t>KERNU METALL OÜ</t>
  </si>
  <si>
    <t>12554146</t>
  </si>
  <si>
    <t>T.L VIIMISTLUS OÜ</t>
  </si>
  <si>
    <t>12144052</t>
  </si>
  <si>
    <t>B. EST BETOON OÜ</t>
  </si>
  <si>
    <t>12486953</t>
  </si>
  <si>
    <t>REKKATID OÜ</t>
  </si>
  <si>
    <t>11198927</t>
  </si>
  <si>
    <t>KVAP PROJEKT, OÜ</t>
  </si>
  <si>
    <t>12327093</t>
  </si>
  <si>
    <t>TRANSBROS OÜ</t>
  </si>
  <si>
    <t>12551389</t>
  </si>
  <si>
    <t>CHOCOLATE FACTORY OÜ</t>
  </si>
  <si>
    <t>11497955</t>
  </si>
  <si>
    <t>FORTVAL, OÜ</t>
  </si>
  <si>
    <t>10219308</t>
  </si>
  <si>
    <t>BRANDNERI ELEKTROONIKA, AS</t>
  </si>
  <si>
    <t>11674055</t>
  </si>
  <si>
    <t>REMESTEK PARTNER, OÜ</t>
  </si>
  <si>
    <t>10158274</t>
  </si>
  <si>
    <t>ARTEKO A.K., OÜ</t>
  </si>
  <si>
    <t>11425599</t>
  </si>
  <si>
    <t>HOTEL EXPERT OÜ</t>
  </si>
  <si>
    <t>11424453</t>
  </si>
  <si>
    <t>PITSAPOISID OÜ</t>
  </si>
  <si>
    <t>11123295</t>
  </si>
  <si>
    <t>RTV HANSALEX OÜ</t>
  </si>
  <si>
    <t>12562140</t>
  </si>
  <si>
    <t>FORSTIC OÜ</t>
  </si>
  <si>
    <t>11062441</t>
  </si>
  <si>
    <t>DANSKE TRADING GROUP OÜ</t>
  </si>
  <si>
    <t>12076540</t>
  </si>
  <si>
    <t>CASCRI OÜ</t>
  </si>
  <si>
    <t>11642747</t>
  </si>
  <si>
    <t>ALFALEADER OÜ</t>
  </si>
  <si>
    <t>12038048</t>
  </si>
  <si>
    <t>AKOS INVEST UÜ</t>
  </si>
  <si>
    <t>12530482</t>
  </si>
  <si>
    <t>LEAKOM OÜ</t>
  </si>
  <si>
    <t>11634535</t>
  </si>
  <si>
    <t>TENDID GRUPP OÜ</t>
  </si>
  <si>
    <t>12023167</t>
  </si>
  <si>
    <t>VISION CAPITAL HOLDING OÜ</t>
  </si>
  <si>
    <t>12595458</t>
  </si>
  <si>
    <t>EFFECTIVE ASSURANCE OÜ</t>
  </si>
  <si>
    <t>12032347</t>
  </si>
  <si>
    <t>AS KOMERTIR</t>
  </si>
  <si>
    <t>11155941</t>
  </si>
  <si>
    <t>SKANDBERG, OÜ</t>
  </si>
  <si>
    <t>12437587</t>
  </si>
  <si>
    <t>MODULTECH INTERNATIONAL OÜ</t>
  </si>
  <si>
    <t>10914215</t>
  </si>
  <si>
    <t>EUROEDU, OÜ</t>
  </si>
  <si>
    <t>11367293</t>
  </si>
  <si>
    <t>HORIZON INCASSO OÜ</t>
  </si>
  <si>
    <t>10016732</t>
  </si>
  <si>
    <t>MULTI FASSAAD OÜ</t>
  </si>
  <si>
    <t>10721999</t>
  </si>
  <si>
    <t>SAMEDAN, OÜ</t>
  </si>
  <si>
    <t>11239922</t>
  </si>
  <si>
    <t>OSOBA DOBILE OÜ</t>
  </si>
  <si>
    <t>11255513</t>
  </si>
  <si>
    <t>TREBALTIC OÜ</t>
  </si>
  <si>
    <t>12575390</t>
  </si>
  <si>
    <t>TRANSIMER OÜ</t>
  </si>
  <si>
    <t>12576343</t>
  </si>
  <si>
    <t>EUROEAST OÜ</t>
  </si>
  <si>
    <t>11172106</t>
  </si>
  <si>
    <t>WRAIDSTAR OÜ</t>
  </si>
  <si>
    <t>10073810</t>
  </si>
  <si>
    <t>RIKSI HULGIKAUBANDUSE OÜ</t>
  </si>
  <si>
    <t>11564852</t>
  </si>
  <si>
    <t>ATTICA KAUBAD, OÜ</t>
  </si>
  <si>
    <t>80305954</t>
  </si>
  <si>
    <t>TEEME KINO, MTÜ</t>
  </si>
  <si>
    <t>12172870</t>
  </si>
  <si>
    <t>ÕHTUSÖÖK OÜ</t>
  </si>
  <si>
    <t>12087489</t>
  </si>
  <si>
    <t>AZIMUT GLOBAL INVEST, OÜ</t>
  </si>
  <si>
    <t>11194303</t>
  </si>
  <si>
    <t>GAAS AUTOMOTIVE ANLAGEN UND SYSTEME OÜ</t>
  </si>
  <si>
    <t>11906287</t>
  </si>
  <si>
    <t>MAAKAUBA GRUPP OÜ</t>
  </si>
  <si>
    <t>12034004</t>
  </si>
  <si>
    <t>SUMMUTID24 OÜ</t>
  </si>
  <si>
    <t>12012965</t>
  </si>
  <si>
    <t>EXE-PROJECT, OÜ</t>
  </si>
  <si>
    <t>11420633</t>
  </si>
  <si>
    <t>RAROHE, OÜ</t>
  </si>
  <si>
    <t>10483347</t>
  </si>
  <si>
    <t>KODU GRUPP, AS</t>
  </si>
  <si>
    <t>10917260</t>
  </si>
  <si>
    <t>ECONOMIA HOLDING, OÜ</t>
  </si>
  <si>
    <t>10989696</t>
  </si>
  <si>
    <t>CHRK GROUP, OÜ</t>
  </si>
  <si>
    <t>11179232</t>
  </si>
  <si>
    <t>GLOBAL COMMUNITY OÜ</t>
  </si>
  <si>
    <t>12402471</t>
  </si>
  <si>
    <t>OÜ WOODGREY (LIKVIDEERIMISEL)</t>
  </si>
  <si>
    <t>11190601</t>
  </si>
  <si>
    <t>GREEN AREA, OÜ</t>
  </si>
  <si>
    <t>11151630</t>
  </si>
  <si>
    <t>PEROLO, OÜ</t>
  </si>
  <si>
    <t>10583238</t>
  </si>
  <si>
    <t>VÄNDRA ÖKOPAGAR, OÜ</t>
  </si>
  <si>
    <t>10917219</t>
  </si>
  <si>
    <t>NORDHAUS, OÜ</t>
  </si>
  <si>
    <t>12561347</t>
  </si>
  <si>
    <t>WOODMADE OÜ</t>
  </si>
  <si>
    <t>10426929</t>
  </si>
  <si>
    <t>KR JUHTIMISTEENUSE AS</t>
  </si>
  <si>
    <t>12617119</t>
  </si>
  <si>
    <t>OÜ JMG BYGGMÄSTARE</t>
  </si>
  <si>
    <t>11471518</t>
  </si>
  <si>
    <t>BRAKEPARTS ENTERPRISE OÜ</t>
  </si>
  <si>
    <t>11438998</t>
  </si>
  <si>
    <t>TVT GROUP OÜ</t>
  </si>
  <si>
    <t>12004291</t>
  </si>
  <si>
    <t>LOGIN, OÜ</t>
  </si>
  <si>
    <t>10054557</t>
  </si>
  <si>
    <t>UNICOM TÕLKEBÜROO, OÜ</t>
  </si>
  <si>
    <t>12441880</t>
  </si>
  <si>
    <t>BCC &amp; PARTNERS OÜ</t>
  </si>
  <si>
    <t>11786877</t>
  </si>
  <si>
    <t>SECURITY EXPERT OÜ</t>
  </si>
  <si>
    <t>12204044</t>
  </si>
  <si>
    <t>MONOPRESS KAUBANDUS OÜ</t>
  </si>
  <si>
    <t>11680742</t>
  </si>
  <si>
    <t>STILNEX TRADE OÜ</t>
  </si>
  <si>
    <t>12623054</t>
  </si>
  <si>
    <t>KOHVIPURU OÜ</t>
  </si>
  <si>
    <t>11291168</t>
  </si>
  <si>
    <t>KOBZARAUTO, OÜ</t>
  </si>
  <si>
    <t>12252161</t>
  </si>
  <si>
    <t>KSVA OÜ</t>
  </si>
  <si>
    <t>12326847</t>
  </si>
  <si>
    <t>KNAISER GRUPP OÜ</t>
  </si>
  <si>
    <t>11479649</t>
  </si>
  <si>
    <t>GAD GROUP, OÜ</t>
  </si>
  <si>
    <t>10495014</t>
  </si>
  <si>
    <t>MAI KINO, OÜ</t>
  </si>
  <si>
    <t>12132497</t>
  </si>
  <si>
    <t>TALIANA KAPITAL OÜ</t>
  </si>
  <si>
    <t>11378115</t>
  </si>
  <si>
    <t>JETITEHNIKA OÜ</t>
  </si>
  <si>
    <t>12125994</t>
  </si>
  <si>
    <t>MAX TRANS SERVISE OÜ</t>
  </si>
  <si>
    <t>10086178</t>
  </si>
  <si>
    <t>MAMAKO BETOONITÖÖD OÜ</t>
  </si>
  <si>
    <t>12097045</t>
  </si>
  <si>
    <t>PIE OÜ</t>
  </si>
  <si>
    <t>12056342</t>
  </si>
  <si>
    <t>NIRVANA EST OÜ</t>
  </si>
  <si>
    <t>12194400</t>
  </si>
  <si>
    <t>KAUPER, OÜ</t>
  </si>
  <si>
    <t>12176320</t>
  </si>
  <si>
    <t>TOP GOLF, OÜ</t>
  </si>
  <si>
    <t>10942111</t>
  </si>
  <si>
    <t>I.K.I.K GRUPP OÜ</t>
  </si>
  <si>
    <t>12260433</t>
  </si>
  <si>
    <t>KOSMOTAVO.EE OÜ</t>
  </si>
  <si>
    <t>11373661</t>
  </si>
  <si>
    <t>CAVIAR PRODUCTIONS OÜ</t>
  </si>
  <si>
    <t>12170763</t>
  </si>
  <si>
    <t>JET EXPRESS OÜ</t>
  </si>
  <si>
    <t>10968642</t>
  </si>
  <si>
    <t>ABJA SAETÖÖSTUS, OÜ</t>
  </si>
  <si>
    <t>11605077</t>
  </si>
  <si>
    <t>TOPOGEO BALTIC OÜ</t>
  </si>
  <si>
    <t>12447775</t>
  </si>
  <si>
    <t>WALRUS OÜ</t>
  </si>
  <si>
    <t>12474499</t>
  </si>
  <si>
    <t>TUGEVVOOL OÜ</t>
  </si>
  <si>
    <t>11955742</t>
  </si>
  <si>
    <t>SOOPULL OÜ</t>
  </si>
  <si>
    <t>12395268</t>
  </si>
  <si>
    <t>M&amp;M COMPANY ARENDUS OÜ</t>
  </si>
  <si>
    <t>11833016</t>
  </si>
  <si>
    <t>RÄVALA KINNISVARA OÜ</t>
  </si>
  <si>
    <t>11153391</t>
  </si>
  <si>
    <t>EPG ARENDUS OÜ</t>
  </si>
  <si>
    <t>11341721</t>
  </si>
  <si>
    <t>YESGROUP, OÜ</t>
  </si>
  <si>
    <t>12180473</t>
  </si>
  <si>
    <t>FRIMOLTE OÜ</t>
  </si>
  <si>
    <t>10821838</t>
  </si>
  <si>
    <t>OÜ GALVAT</t>
  </si>
  <si>
    <t>12446149</t>
  </si>
  <si>
    <t>VASUDEVA OÜ</t>
  </si>
  <si>
    <t>11627297</t>
  </si>
  <si>
    <t>SEERUM KINNISVARA OÜ</t>
  </si>
  <si>
    <t>12432638</t>
  </si>
  <si>
    <t>VGP INVEST OÜ</t>
  </si>
  <si>
    <t>12187564</t>
  </si>
  <si>
    <t>LASIMESTARI OÜ</t>
  </si>
  <si>
    <t>10016657</t>
  </si>
  <si>
    <t>KALON AO, OÜ</t>
  </si>
  <si>
    <t>12586175</t>
  </si>
  <si>
    <t>DESIGN4U, OÜ</t>
  </si>
  <si>
    <t>11998875</t>
  </si>
  <si>
    <t>REVAALIA GRUPP OÜ</t>
  </si>
  <si>
    <t>12459399</t>
  </si>
  <si>
    <t>TEGURI ELEKTRIMOOTORID OÜ</t>
  </si>
  <si>
    <t>12150383</t>
  </si>
  <si>
    <t>VEGO INVEST OÜ</t>
  </si>
  <si>
    <t>11106247</t>
  </si>
  <si>
    <t>B.I.G.MUSIC GROUP, OÜ</t>
  </si>
  <si>
    <t>12341686</t>
  </si>
  <si>
    <t>GREENPRO OÜ</t>
  </si>
  <si>
    <t>11743721</t>
  </si>
  <si>
    <t>RÄÄGUSILLA OÜ</t>
  </si>
  <si>
    <t>12438925</t>
  </si>
  <si>
    <t>DENMAKS GRUPP OÜ</t>
  </si>
  <si>
    <t>12512082</t>
  </si>
  <si>
    <t>ESTDIRECT OÜ</t>
  </si>
  <si>
    <t>12046935</t>
  </si>
  <si>
    <t>FORESTCAT OÜ</t>
  </si>
  <si>
    <t>11193060</t>
  </si>
  <si>
    <t>FOORUM SPA OÜ</t>
  </si>
  <si>
    <t>11982064</t>
  </si>
  <si>
    <t>ALEBO MANZETU OÜ</t>
  </si>
  <si>
    <t>12314270</t>
  </si>
  <si>
    <t>NYK EST OÜ</t>
  </si>
  <si>
    <t>11499712</t>
  </si>
  <si>
    <t>PENNIKU OÜ</t>
  </si>
  <si>
    <t>10677287</t>
  </si>
  <si>
    <t>HAVANA TRANSPORT, OÜ</t>
  </si>
  <si>
    <t>12080062</t>
  </si>
  <si>
    <t>MUDILASPESA OÜ</t>
  </si>
  <si>
    <t>12160683</t>
  </si>
  <si>
    <t>SOLEMIO RELOCATION OÜ</t>
  </si>
  <si>
    <t>11663040</t>
  </si>
  <si>
    <t>ELENE.EE OÜ</t>
  </si>
  <si>
    <t>11666133</t>
  </si>
  <si>
    <t>KMD PARTNER OÜ</t>
  </si>
  <si>
    <t>11932043</t>
  </si>
  <si>
    <t>LINNAMEEDIA OÜ</t>
  </si>
  <si>
    <t>12309458</t>
  </si>
  <si>
    <t>ESTTONER OÜ</t>
  </si>
  <si>
    <t>60208334</t>
  </si>
  <si>
    <t>FINNISH INSURANCE EXCHANGE LTD</t>
  </si>
  <si>
    <t>12103490</t>
  </si>
  <si>
    <t>HILPART OÜ</t>
  </si>
  <si>
    <t>12231928</t>
  </si>
  <si>
    <t>RAPIK OÜ</t>
  </si>
  <si>
    <t>12079188</t>
  </si>
  <si>
    <t>OBLAGOST OÜ</t>
  </si>
  <si>
    <t>12509973</t>
  </si>
  <si>
    <t>DIMKOV OÜ</t>
  </si>
  <si>
    <t>11274924</t>
  </si>
  <si>
    <t>CHOCOHOLIK, OÜ</t>
  </si>
  <si>
    <t>12573126</t>
  </si>
  <si>
    <t>XJ FASHION GROUP OÜ</t>
  </si>
  <si>
    <t>11903350</t>
  </si>
  <si>
    <t>NIKATOL GRUPP OÜ</t>
  </si>
  <si>
    <t>80317857</t>
  </si>
  <si>
    <t>TAASTUVENERGIA PROJEKTIABI, MITTETULUNDUSÜHING</t>
  </si>
  <si>
    <t>10102227</t>
  </si>
  <si>
    <t>MELKRE, OÜ</t>
  </si>
  <si>
    <t>12522235</t>
  </si>
  <si>
    <t>ARTING CONSULT OÜ</t>
  </si>
  <si>
    <t>11366477</t>
  </si>
  <si>
    <t>HEALTHFARM OÜ</t>
  </si>
  <si>
    <t>10743423</t>
  </si>
  <si>
    <t>KONETEK INVEST, OÜ</t>
  </si>
  <si>
    <t>12365528</t>
  </si>
  <si>
    <t>METECON INVEST OÜ</t>
  </si>
  <si>
    <t>12634997</t>
  </si>
  <si>
    <t>UPRENT OÜ</t>
  </si>
  <si>
    <t>12542031</t>
  </si>
  <si>
    <t>NORDIC RECRUIT OÜ</t>
  </si>
  <si>
    <t>12567054</t>
  </si>
  <si>
    <t>PEOPÄRLID OÜ</t>
  </si>
  <si>
    <t>12565664</t>
  </si>
  <si>
    <t>AH EHITUSRENT OÜ</t>
  </si>
  <si>
    <t>10016060</t>
  </si>
  <si>
    <t>MÜNDITARE, OÜ</t>
  </si>
  <si>
    <t>12095307</t>
  </si>
  <si>
    <t>RVS TRADING OÜ</t>
  </si>
  <si>
    <t>12110107</t>
  </si>
  <si>
    <t>FERREST EESTI OÜ</t>
  </si>
  <si>
    <t>10199818</t>
  </si>
  <si>
    <t>BERNESTA GRUPP, OÜ</t>
  </si>
  <si>
    <t>11326689</t>
  </si>
  <si>
    <t>TÕLLUS OÜ</t>
  </si>
  <si>
    <t>11667925</t>
  </si>
  <si>
    <t>HAVIAR EHITUS OÜ</t>
  </si>
  <si>
    <t>11045856</t>
  </si>
  <si>
    <t>AGRION OÜ</t>
  </si>
  <si>
    <t>12037008</t>
  </si>
  <si>
    <t>METSKNOX OÜ</t>
  </si>
  <si>
    <t>12435708</t>
  </si>
  <si>
    <t>KUUSEMETSA PÕLLUMAJANDUSÜHISTU</t>
  </si>
  <si>
    <t>11069035</t>
  </si>
  <si>
    <t>CAMESTIX, AS</t>
  </si>
  <si>
    <t>11545033</t>
  </si>
  <si>
    <t>SVSMET OÜ</t>
  </si>
  <si>
    <t>12257649</t>
  </si>
  <si>
    <t>ICF EHITUSTÖÖDE OÜ</t>
  </si>
  <si>
    <t>10209304</t>
  </si>
  <si>
    <t>LEXTRANS, OÜ</t>
  </si>
  <si>
    <t>12085243</t>
  </si>
  <si>
    <t>MINA PROJEKT OÜ</t>
  </si>
  <si>
    <t>12332049</t>
  </si>
  <si>
    <t>FIRST BUILDING OÜ</t>
  </si>
  <si>
    <t>12220416</t>
  </si>
  <si>
    <t>OSVART VARAD, OÜ</t>
  </si>
  <si>
    <t>11314960</t>
  </si>
  <si>
    <t>LEOKS OÜ</t>
  </si>
  <si>
    <t>12424449</t>
  </si>
  <si>
    <t>METSAHUNDID OÜ</t>
  </si>
  <si>
    <t>11577754</t>
  </si>
  <si>
    <t>AWS REWARD CO OÜ</t>
  </si>
  <si>
    <t>11419498</t>
  </si>
  <si>
    <t>WELDSAN EHITUS, OÜ (LIKVIDEERIMISEL)</t>
  </si>
  <si>
    <t>12279562</t>
  </si>
  <si>
    <t>KUUSALU METALL OÜ</t>
  </si>
  <si>
    <t>12425986</t>
  </si>
  <si>
    <t>ESTSTREAM GRUPP OÜ</t>
  </si>
  <si>
    <t>12105325</t>
  </si>
  <si>
    <t>ROBINS TIMBER &amp; TRADING OÜ</t>
  </si>
  <si>
    <t>12467542</t>
  </si>
  <si>
    <t>VÄLISVALGUSTUSE OÜ</t>
  </si>
  <si>
    <t>11296245</t>
  </si>
  <si>
    <t>ELIKAS ELEKTER OÜ</t>
  </si>
  <si>
    <t>12404228</t>
  </si>
  <si>
    <t>FINNOTEK, OÜ</t>
  </si>
  <si>
    <t>11526923</t>
  </si>
  <si>
    <t>DAGEIDA OÜ</t>
  </si>
  <si>
    <t>11493276</t>
  </si>
  <si>
    <t>JAANUSE EHITUS, OÜ</t>
  </si>
  <si>
    <t>11353285</t>
  </si>
  <si>
    <t>LEEDO INVEST OÜ</t>
  </si>
  <si>
    <t>12312644</t>
  </si>
  <si>
    <t>COMPLEX EESTI OÜ</t>
  </si>
  <si>
    <t>10995935</t>
  </si>
  <si>
    <t>INTERTRANSLEGION, OÜ</t>
  </si>
  <si>
    <t>12238505</t>
  </si>
  <si>
    <t>ETB TRANS OÜ</t>
  </si>
  <si>
    <t>12539023</t>
  </si>
  <si>
    <t>FEDERTEC OÜ</t>
  </si>
  <si>
    <t>12330085</t>
  </si>
  <si>
    <t>SONS OF ESTLAND OÜ</t>
  </si>
  <si>
    <t>11603470</t>
  </si>
  <si>
    <t>CONETTO OÜ</t>
  </si>
  <si>
    <t>12558262</t>
  </si>
  <si>
    <t>WARMNESS OÜ</t>
  </si>
  <si>
    <t>10576787</t>
  </si>
  <si>
    <t>FOREST TRADE OÜ</t>
  </si>
  <si>
    <t>12139602</t>
  </si>
  <si>
    <t>RAUDLA KODU OÜ</t>
  </si>
  <si>
    <t>10068387</t>
  </si>
  <si>
    <t>NIPA MEDIA, OÜ</t>
  </si>
  <si>
    <t>60211716</t>
  </si>
  <si>
    <t>SET LININGS INTERNATIONAL S.A</t>
  </si>
  <si>
    <t>12471762</t>
  </si>
  <si>
    <t>DIGIMET GRUPP, OÜ</t>
  </si>
  <si>
    <t>12058743</t>
  </si>
  <si>
    <t>LIIMIVABRIK, OÜ</t>
  </si>
  <si>
    <t>12536208</t>
  </si>
  <si>
    <t>SÕÕRIKUMEISTRID TALLINN OÜ</t>
  </si>
  <si>
    <t>12327976</t>
  </si>
  <si>
    <t>RELJEEF, OÜ</t>
  </si>
  <si>
    <t>12360672</t>
  </si>
  <si>
    <t>IDA EHITUSE GRUPP, OÜ</t>
  </si>
  <si>
    <t>11676545</t>
  </si>
  <si>
    <t>DELVE EHITUS OÜ</t>
  </si>
  <si>
    <t>12114006</t>
  </si>
  <si>
    <t>JÜRI MARI LASTEHOID, OÜ</t>
  </si>
  <si>
    <t>12567195</t>
  </si>
  <si>
    <t>COLDWAY OÜ</t>
  </si>
  <si>
    <t>11265871</t>
  </si>
  <si>
    <t>SEVOS TALU, OÜ</t>
  </si>
  <si>
    <t>12426796</t>
  </si>
  <si>
    <t>RUKKATS OÜ</t>
  </si>
  <si>
    <t>10363525</t>
  </si>
  <si>
    <t>PEKAMA, AS</t>
  </si>
  <si>
    <t>12266950</t>
  </si>
  <si>
    <t>BR GRUPP OÜ</t>
  </si>
  <si>
    <t>12057413</t>
  </si>
  <si>
    <t>THE TIGER, OÜ</t>
  </si>
  <si>
    <t>12449946</t>
  </si>
  <si>
    <t>FUTUROS CAPITAL OÜ</t>
  </si>
  <si>
    <t>11907967</t>
  </si>
  <si>
    <t>RANOKE OÜ</t>
  </si>
  <si>
    <t>10032053</t>
  </si>
  <si>
    <t>INVITAL, OÜ</t>
  </si>
  <si>
    <t>12105796</t>
  </si>
  <si>
    <t>PERIKA OÜ</t>
  </si>
  <si>
    <t>12138005</t>
  </si>
  <si>
    <t>LVI-NORDPLUS OÜ</t>
  </si>
  <si>
    <t>11347273</t>
  </si>
  <si>
    <t>VESTER DOMUS OÜ</t>
  </si>
  <si>
    <t>12204819</t>
  </si>
  <si>
    <t>EST BIG FISH, OÜ</t>
  </si>
  <si>
    <t>11069383</t>
  </si>
  <si>
    <t>ATOHANSA, OÜ</t>
  </si>
  <si>
    <t>12237730</t>
  </si>
  <si>
    <t>UNIQ U EESTI OÜ</t>
  </si>
  <si>
    <t>11134809</t>
  </si>
  <si>
    <t>NURMENUKU PUHKEKESKUS, OÜ</t>
  </si>
  <si>
    <t>12366628</t>
  </si>
  <si>
    <t>EESTITECH OÜ</t>
  </si>
  <si>
    <t>12246093</t>
  </si>
  <si>
    <t>MAGIC CAR OÜ</t>
  </si>
  <si>
    <t>11904437</t>
  </si>
  <si>
    <t>SALIMA INVESTMENTS, OÜ</t>
  </si>
  <si>
    <t>12334108</t>
  </si>
  <si>
    <t>TALLINNA FINANTSGRUPP OÜ</t>
  </si>
  <si>
    <t>12550421</t>
  </si>
  <si>
    <t>KLD ESTONIA OÜ</t>
  </si>
  <si>
    <t>12595642</t>
  </si>
  <si>
    <t>MUSTRA OÜ</t>
  </si>
  <si>
    <t>11985022</t>
  </si>
  <si>
    <t>LILLE TOIDUTARE, OÜ</t>
  </si>
  <si>
    <t>12617639</t>
  </si>
  <si>
    <t>FRESHWORLD OÜ</t>
  </si>
  <si>
    <t>11730536</t>
  </si>
  <si>
    <t>ADSV GROUP OÜ</t>
  </si>
  <si>
    <t>12383816</t>
  </si>
  <si>
    <t>RENTDRAPER OÜ</t>
  </si>
  <si>
    <t>11402813</t>
  </si>
  <si>
    <t>AVIES HOLDING, AS</t>
  </si>
  <si>
    <t>12027004</t>
  </si>
  <si>
    <t>NORGESHUS EHITUSE OÜ</t>
  </si>
  <si>
    <t>12612903</t>
  </si>
  <si>
    <t>RESTONEK OÜ</t>
  </si>
  <si>
    <t>12651197</t>
  </si>
  <si>
    <t>TWINDOW OÜ</t>
  </si>
  <si>
    <t>10347130</t>
  </si>
  <si>
    <t>GARDEJA, OÜ</t>
  </si>
  <si>
    <t>11952873</t>
  </si>
  <si>
    <t>OÜ WPP GLIBI</t>
  </si>
  <si>
    <t>11277176</t>
  </si>
  <si>
    <t>BESTEST INVEST OÜ</t>
  </si>
  <si>
    <t>12140634</t>
  </si>
  <si>
    <t>ALVEKO PROJEKT OÜ</t>
  </si>
  <si>
    <t>12622385</t>
  </si>
  <si>
    <t>PRALOV OÜ</t>
  </si>
  <si>
    <t>12565345</t>
  </si>
  <si>
    <t>JAK LDT. OÜ</t>
  </si>
  <si>
    <t>12419425</t>
  </si>
  <si>
    <t>EAST RIVER ENTERTAINMENT OÜ</t>
  </si>
  <si>
    <t>12495188</t>
  </si>
  <si>
    <t>LASIPRO OÜ</t>
  </si>
  <si>
    <t>12639693</t>
  </si>
  <si>
    <t>CA5ER OÜ</t>
  </si>
  <si>
    <t>12456705</t>
  </si>
  <si>
    <t>LMV VEOD OÜ</t>
  </si>
  <si>
    <t>11984577</t>
  </si>
  <si>
    <t>SALZBURG HOTELL OÜ</t>
  </si>
  <si>
    <t>12404033</t>
  </si>
  <si>
    <t>MFD EESTI OÜ</t>
  </si>
  <si>
    <t>12361252</t>
  </si>
  <si>
    <t>TASSIKOOGID OÜ</t>
  </si>
  <si>
    <t>11530907</t>
  </si>
  <si>
    <t>JURDAN OÜ</t>
  </si>
  <si>
    <t>12376182</t>
  </si>
  <si>
    <t>WENWERC OÜ</t>
  </si>
  <si>
    <t>11468284</t>
  </si>
  <si>
    <t>REKLAAMIABI, OÜ</t>
  </si>
  <si>
    <t>11658872</t>
  </si>
  <si>
    <t>RANNA PROJEKTID, OÜ</t>
  </si>
  <si>
    <t>11938838</t>
  </si>
  <si>
    <t>TÕLLA, OÜ</t>
  </si>
  <si>
    <t>11528477</t>
  </si>
  <si>
    <t>ROYAL ACE OÜ</t>
  </si>
  <si>
    <t>10931952</t>
  </si>
  <si>
    <t>RMM DESIGN OÜ</t>
  </si>
  <si>
    <t>12136220</t>
  </si>
  <si>
    <t>SIRENADI EHITUS, OÜ</t>
  </si>
  <si>
    <t>11165477</t>
  </si>
  <si>
    <t>OSTUABI OÜ</t>
  </si>
  <si>
    <t>11894271</t>
  </si>
  <si>
    <t>HANSADOOR HOOLDUS OÜ</t>
  </si>
  <si>
    <t>12146074</t>
  </si>
  <si>
    <t>DVR MET OÜ</t>
  </si>
  <si>
    <t>10141196</t>
  </si>
  <si>
    <t>HANSA MEEDIA, OÜ</t>
  </si>
  <si>
    <t>11399034</t>
  </si>
  <si>
    <t>UNIFRAME, OÜ</t>
  </si>
  <si>
    <t>11512861</t>
  </si>
  <si>
    <t>MACBOND, OÜ</t>
  </si>
  <si>
    <t>12346270</t>
  </si>
  <si>
    <t>RS BUILDING OÜ</t>
  </si>
  <si>
    <t>12489093</t>
  </si>
  <si>
    <t>SOO RESTO OÜ</t>
  </si>
  <si>
    <t>12655597</t>
  </si>
  <si>
    <t>KRAAVISPETS OÜ</t>
  </si>
  <si>
    <t>12363570</t>
  </si>
  <si>
    <t>RR SOFTWARE SERVICES OÜ</t>
  </si>
  <si>
    <t>10710375</t>
  </si>
  <si>
    <t>STAR INVEST OÜ</t>
  </si>
  <si>
    <t>12396227</t>
  </si>
  <si>
    <t>SPETSPROJEKT OÜ</t>
  </si>
  <si>
    <t>12424768</t>
  </si>
  <si>
    <t>TELEDIALOG GROUP OÜ</t>
  </si>
  <si>
    <t>11276716</t>
  </si>
  <si>
    <t>MIKSAB PLUSS OÜ</t>
  </si>
  <si>
    <t>11468522</t>
  </si>
  <si>
    <t>TP CLEAN OÜ</t>
  </si>
  <si>
    <t>10608300</t>
  </si>
  <si>
    <t>FRANCONE, OÜ</t>
  </si>
  <si>
    <t>11953654</t>
  </si>
  <si>
    <t>AKM METALL, OÜ</t>
  </si>
  <si>
    <t>12173065</t>
  </si>
  <si>
    <t>JEANS HOME OÜ</t>
  </si>
  <si>
    <t>10240188</t>
  </si>
  <si>
    <t>EVOSEVEN OÜ</t>
  </si>
  <si>
    <t>12523921</t>
  </si>
  <si>
    <t>CONSULAR OÜ</t>
  </si>
  <si>
    <t>10918414</t>
  </si>
  <si>
    <t>RAVEX TRANS OÜ</t>
  </si>
  <si>
    <t>12408870</t>
  </si>
  <si>
    <t>SILVERSTYLE OÜ</t>
  </si>
  <si>
    <t>12596222</t>
  </si>
  <si>
    <t>STROYTEC OÜ</t>
  </si>
  <si>
    <t>11145919</t>
  </si>
  <si>
    <t>EASYRENT OÜ</t>
  </si>
  <si>
    <t>12316760</t>
  </si>
  <si>
    <t>MUMMU, OÜ</t>
  </si>
  <si>
    <t>12008780</t>
  </si>
  <si>
    <t>RSAUTO OÜ</t>
  </si>
  <si>
    <t>80138356</t>
  </si>
  <si>
    <t>VILJANDI RATTAKLUBI</t>
  </si>
  <si>
    <t>11330663</t>
  </si>
  <si>
    <t>AVAMEISTRI GRUPP OÜ</t>
  </si>
  <si>
    <t>12033944</t>
  </si>
  <si>
    <t>ROTHBACH OÜ</t>
  </si>
  <si>
    <t>12359686</t>
  </si>
  <si>
    <t>TECHNIKAL TRADE OÜ</t>
  </si>
  <si>
    <t>12489495</t>
  </si>
  <si>
    <t>TUHKATRIINU PESUMAJA OÜ</t>
  </si>
  <si>
    <t>11986808</t>
  </si>
  <si>
    <t>DIISLIABI OÜ</t>
  </si>
  <si>
    <t>12010794</t>
  </si>
  <si>
    <t>VIXSAUX FASHION OÜ</t>
  </si>
  <si>
    <t>11487005</t>
  </si>
  <si>
    <t>ZEUS &amp; REY OÜ</t>
  </si>
  <si>
    <t>10084593</t>
  </si>
  <si>
    <t>KIHAR, OÜ</t>
  </si>
  <si>
    <t>11929130</t>
  </si>
  <si>
    <t>KESKLINNA HOOLDUS, OÜ</t>
  </si>
  <si>
    <t>10436299</t>
  </si>
  <si>
    <t>VALLER VT, OÜ</t>
  </si>
  <si>
    <t>12331601</t>
  </si>
  <si>
    <t>TANTSIVAD MULGID OÜ</t>
  </si>
  <si>
    <t>12233904</t>
  </si>
  <si>
    <t>RAHVA AUTORENT OÜ</t>
  </si>
  <si>
    <t>12476897</t>
  </si>
  <si>
    <t>EHITUSMAN OÜ</t>
  </si>
  <si>
    <t>11478578</t>
  </si>
  <si>
    <t>AUTO ILURAVI EXPERT OÜ</t>
  </si>
  <si>
    <t>12193518</t>
  </si>
  <si>
    <t>KM TORUVELLED OÜ</t>
  </si>
  <si>
    <t>10343636</t>
  </si>
  <si>
    <t>1 TREST OÜ</t>
  </si>
  <si>
    <t>10546378</t>
  </si>
  <si>
    <t>ANOBION HULGIMÜÜGI OÜ</t>
  </si>
  <si>
    <t>12151098</t>
  </si>
  <si>
    <t>PERGELSON OÜ</t>
  </si>
  <si>
    <t>12278255</t>
  </si>
  <si>
    <t>AXMEN FOREST OÜ (LIKVIDEERIMISEL)</t>
  </si>
  <si>
    <t>11318863</t>
  </si>
  <si>
    <t>JUNGEFER OÜ</t>
  </si>
  <si>
    <t>12200253</t>
  </si>
  <si>
    <t>GRAUHAUS OÜ</t>
  </si>
  <si>
    <t>12317297</t>
  </si>
  <si>
    <t>VILL&amp;NAHK OÜ</t>
  </si>
  <si>
    <t>10007523</t>
  </si>
  <si>
    <t>MARGUTTA OÜ</t>
  </si>
  <si>
    <t>11262855</t>
  </si>
  <si>
    <t>SOLA INTEGRA, OÜ</t>
  </si>
  <si>
    <t>12519948</t>
  </si>
  <si>
    <t>PARABELLUM INVEST OÜ</t>
  </si>
  <si>
    <t>12550929</t>
  </si>
  <si>
    <t>E&amp;K PARTNERID OÜ</t>
  </si>
  <si>
    <t>12042038</t>
  </si>
  <si>
    <t>REKISTERIKESKUS OÜ</t>
  </si>
  <si>
    <t>10892152</t>
  </si>
  <si>
    <t>PRINTING PARTNERS OÜ (LIKVIDEERIMISEL)</t>
  </si>
  <si>
    <t>11371308</t>
  </si>
  <si>
    <t>77 OAKS OÜ</t>
  </si>
  <si>
    <t>12572925</t>
  </si>
  <si>
    <t>SENSE CONCEPT OÜ</t>
  </si>
  <si>
    <t>60194561</t>
  </si>
  <si>
    <t>EM CONCERT LTD</t>
  </si>
  <si>
    <t>12314324</t>
  </si>
  <si>
    <t>NORDFIELD OÜ</t>
  </si>
  <si>
    <t>10939273</t>
  </si>
  <si>
    <t>CVH KAPITAL OÜ (LIKVIDEERIMISEL)</t>
  </si>
  <si>
    <t>11031699</t>
  </si>
  <si>
    <t>ARVENTE, OÜ</t>
  </si>
  <si>
    <t>12397706</t>
  </si>
  <si>
    <t>FEMINI OÜ</t>
  </si>
  <si>
    <t>12537478</t>
  </si>
  <si>
    <t>GOOD FOREST TRADE AND PRODUCTION OÜ</t>
  </si>
  <si>
    <t>12333362</t>
  </si>
  <si>
    <t>UDEVA TRANSPORT OÜ</t>
  </si>
  <si>
    <t>11726929</t>
  </si>
  <si>
    <t>TÕNU EHITUS, OÜ</t>
  </si>
  <si>
    <t>12042601</t>
  </si>
  <si>
    <t>MOOVOO, OÜ</t>
  </si>
  <si>
    <t>11447431</t>
  </si>
  <si>
    <t>BALTI VIIMISTLUS OÜ</t>
  </si>
  <si>
    <t>12521141</t>
  </si>
  <si>
    <t>SCAFFO FINLAND OY EESTI FILIAAL</t>
  </si>
  <si>
    <t>12092065</t>
  </si>
  <si>
    <t>KOHVIMEISTER OÜ</t>
  </si>
  <si>
    <t>12072097</t>
  </si>
  <si>
    <t>PÕHJALA, OÜ</t>
  </si>
  <si>
    <t>12648404</t>
  </si>
  <si>
    <t>BATADOR, OÜ</t>
  </si>
  <si>
    <t>11421242</t>
  </si>
  <si>
    <t>MATUURA EHITUS, OÜ</t>
  </si>
  <si>
    <t>12440193</t>
  </si>
  <si>
    <t>PAULSAAR BALTIC OÜ</t>
  </si>
  <si>
    <t>11475501</t>
  </si>
  <si>
    <t>TAMMERAJA, OÜ</t>
  </si>
  <si>
    <t>10684063</t>
  </si>
  <si>
    <t>AUTOMARKET SERVIS OÜ</t>
  </si>
  <si>
    <t>12525771</t>
  </si>
  <si>
    <t>LASTING MUSIC OÜ</t>
  </si>
  <si>
    <t>11260904</t>
  </si>
  <si>
    <t>DERMA LOGISTICS AS</t>
  </si>
  <si>
    <t>12629648</t>
  </si>
  <si>
    <t>KAVERELL OÜ</t>
  </si>
  <si>
    <t>12613110</t>
  </si>
  <si>
    <t>RUBBEX HOLDING OÜ</t>
  </si>
  <si>
    <t>12169158</t>
  </si>
  <si>
    <t>CORFU MEEDIA OÜ</t>
  </si>
  <si>
    <t>11344292</t>
  </si>
  <si>
    <t>NOTES GROUP, OÜ</t>
  </si>
  <si>
    <t>11771522</t>
  </si>
  <si>
    <t>OLIVIO INVEST OÜ</t>
  </si>
  <si>
    <t>12581634</t>
  </si>
  <si>
    <t>ELKOSET INVEST OÜ</t>
  </si>
  <si>
    <t>11265291</t>
  </si>
  <si>
    <t>AVERS SPORT FACTORY OÜ (PANKROTIS)</t>
  </si>
  <si>
    <t>11223890</t>
  </si>
  <si>
    <t>COUGAR, OÜ</t>
  </si>
  <si>
    <t>12628991</t>
  </si>
  <si>
    <t>PIRITA SUSHI OÜ</t>
  </si>
  <si>
    <t>12621546</t>
  </si>
  <si>
    <t>TITANMETAL OÜ</t>
  </si>
  <si>
    <t>11966734</t>
  </si>
  <si>
    <t>DATATRADE OÜ</t>
  </si>
  <si>
    <t>10481880</t>
  </si>
  <si>
    <t>KC KINNISVARA, AS</t>
  </si>
  <si>
    <t>11780395</t>
  </si>
  <si>
    <t>ROSWOOD MET OÜ</t>
  </si>
  <si>
    <t>12562105</t>
  </si>
  <si>
    <t>SALESPIRE OÜ</t>
  </si>
  <si>
    <t>11066404</t>
  </si>
  <si>
    <t>LNG GRUPP OÜ</t>
  </si>
  <si>
    <t>10928594</t>
  </si>
  <si>
    <t>REBEKS, OÜ</t>
  </si>
  <si>
    <t>12588205</t>
  </si>
  <si>
    <t>KAAPIIR OÜ</t>
  </si>
  <si>
    <t>11624985</t>
  </si>
  <si>
    <t>NEW DIRECTION OÜ</t>
  </si>
  <si>
    <t>10946712</t>
  </si>
  <si>
    <t>ALAMO NORDICA, OÜ</t>
  </si>
  <si>
    <t>12066044</t>
  </si>
  <si>
    <t>WOODLAND HOMES OÜ</t>
  </si>
  <si>
    <t>12347016</t>
  </si>
  <si>
    <t>SAKU TEED HOOLDUSTÖÖD OÜ</t>
  </si>
  <si>
    <t>11332337</t>
  </si>
  <si>
    <t>INTERTAKSO OÜ</t>
  </si>
  <si>
    <t>12468501</t>
  </si>
  <si>
    <t>EIJA OÜ</t>
  </si>
  <si>
    <t>12440052</t>
  </si>
  <si>
    <t>CARMENTURUNDUS OÜ</t>
  </si>
  <si>
    <t>10606583</t>
  </si>
  <si>
    <t>HELIMEES, OÜ</t>
  </si>
  <si>
    <t>11362108</t>
  </si>
  <si>
    <t>MILORD, OÜ</t>
  </si>
  <si>
    <t>10265372</t>
  </si>
  <si>
    <t>FRESELLE OÜ</t>
  </si>
  <si>
    <t>11687916</t>
  </si>
  <si>
    <t>VIRUMAA KOOLITOIT, OÜ</t>
  </si>
  <si>
    <t>12535723</t>
  </si>
  <si>
    <t>HIINALINNA OÜ</t>
  </si>
  <si>
    <t>12197806</t>
  </si>
  <si>
    <t>MAASTIK OÜ</t>
  </si>
  <si>
    <t>11934289</t>
  </si>
  <si>
    <t>BRASTECOL OÜ</t>
  </si>
  <si>
    <t>10337870</t>
  </si>
  <si>
    <t>SAABAS, TÜH</t>
  </si>
  <si>
    <t>11090271</t>
  </si>
  <si>
    <t>KOMINI TEENINDUSMAJA, OÜ</t>
  </si>
  <si>
    <t>10776532</t>
  </si>
  <si>
    <t>CONROS INVEST, OÜ</t>
  </si>
  <si>
    <t>11713453</t>
  </si>
  <si>
    <t>BKT NORDIC OÜ</t>
  </si>
  <si>
    <t>12024098</t>
  </si>
  <si>
    <t>LENOUVE TRADING OÜ</t>
  </si>
  <si>
    <t>12301190</t>
  </si>
  <si>
    <t>SYSTEM ANALYST, OÜ</t>
  </si>
  <si>
    <t>12084628</t>
  </si>
  <si>
    <t>AFTERTRADE OÜ</t>
  </si>
  <si>
    <t>10392691</t>
  </si>
  <si>
    <t>RADAMAN, OÜ</t>
  </si>
  <si>
    <t>12563659</t>
  </si>
  <si>
    <t>KATMAILM OÜ</t>
  </si>
  <si>
    <t>12383511</t>
  </si>
  <si>
    <t>RELEWEST OÜ</t>
  </si>
  <si>
    <t>10938517</t>
  </si>
  <si>
    <t>TRISTANO GRUPP, OÜ</t>
  </si>
  <si>
    <t>11415595</t>
  </si>
  <si>
    <t>KLM BUILER, OÜ</t>
  </si>
  <si>
    <t>11117892</t>
  </si>
  <si>
    <t>MK KRAANAD, AS</t>
  </si>
  <si>
    <t>11949144</t>
  </si>
  <si>
    <t>NEVADA OÜ</t>
  </si>
  <si>
    <t>12021482</t>
  </si>
  <si>
    <t>CURLANDY OÜ</t>
  </si>
  <si>
    <t>11283811</t>
  </si>
  <si>
    <t>FLOWCRETE ESTONIA OÜ</t>
  </si>
  <si>
    <t>12628695</t>
  </si>
  <si>
    <t>TARTU SUSHI OÜ</t>
  </si>
  <si>
    <t>12248024</t>
  </si>
  <si>
    <t>VILMIROL OÜ</t>
  </si>
  <si>
    <t>12431426</t>
  </si>
  <si>
    <t>GT4U INFRA OÜ</t>
  </si>
  <si>
    <t>11127910</t>
  </si>
  <si>
    <t>STEN MANSEN, OÜ</t>
  </si>
  <si>
    <t>11921401</t>
  </si>
  <si>
    <t>ZNT - EUROPE, OÜ</t>
  </si>
  <si>
    <t>11459730</t>
  </si>
  <si>
    <t>NORDFIN GRUPP OÜ</t>
  </si>
  <si>
    <t>12493433</t>
  </si>
  <si>
    <t>OÜ FOTOTAR</t>
  </si>
  <si>
    <t>11918110</t>
  </si>
  <si>
    <t>THAKUR &amp; COMPANY OÜ</t>
  </si>
  <si>
    <t>11952502</t>
  </si>
  <si>
    <t>PLAYLUGGAGE OÜ</t>
  </si>
  <si>
    <t>11607188</t>
  </si>
  <si>
    <t>RACAIRO OÜ</t>
  </si>
  <si>
    <t>11348522</t>
  </si>
  <si>
    <t>M.E. AUTOTRANS OÜ</t>
  </si>
  <si>
    <t>12186375</t>
  </si>
  <si>
    <t>BOATART, OÜ</t>
  </si>
  <si>
    <t>12565078</t>
  </si>
  <si>
    <t>KLAASIKAHJU OÜ</t>
  </si>
  <si>
    <t>11256205</t>
  </si>
  <si>
    <t>GEO MK, OÜ</t>
  </si>
  <si>
    <t>12367875</t>
  </si>
  <si>
    <t>MAALRIPOISID, OÜ</t>
  </si>
  <si>
    <t>12377388</t>
  </si>
  <si>
    <t>VR VEISEKASVATUS OÜ</t>
  </si>
  <si>
    <t>12143685</t>
  </si>
  <si>
    <t>TRAVIANA OÜ</t>
  </si>
  <si>
    <t>12383101</t>
  </si>
  <si>
    <t>ALSVER GRUPP, OÜ</t>
  </si>
  <si>
    <t>11911495</t>
  </si>
  <si>
    <t>PRO METALL INVEST OÜ</t>
  </si>
  <si>
    <t>12606038</t>
  </si>
  <si>
    <t>PROMNORD INVESTEERINGUD OÜ</t>
  </si>
  <si>
    <t>11103973</t>
  </si>
  <si>
    <t>TAMTIK, OÜ</t>
  </si>
  <si>
    <t>12650967</t>
  </si>
  <si>
    <t>RELLU JA KALLEKE OÜ</t>
  </si>
  <si>
    <t>12077002</t>
  </si>
  <si>
    <t>BALTIC SOYBEAN GROUP OÜ</t>
  </si>
  <si>
    <t>12441850</t>
  </si>
  <si>
    <t>VEEBIPROJEKTID OÜ</t>
  </si>
  <si>
    <t>12603488</t>
  </si>
  <si>
    <t>ESTSCAN OÜ</t>
  </si>
  <si>
    <t>12429524</t>
  </si>
  <si>
    <t>CLEAN PLUS OÜ</t>
  </si>
  <si>
    <t>11428379</t>
  </si>
  <si>
    <t>HALJASTUSLUX, OÜ</t>
  </si>
  <si>
    <t>12088796</t>
  </si>
  <si>
    <t>HARPI OÜ</t>
  </si>
  <si>
    <t>12231259</t>
  </si>
  <si>
    <t>CENTRAL INVESTMENTS GROUP OÜ</t>
  </si>
  <si>
    <t>10863400</t>
  </si>
  <si>
    <t>VIKINGBÜROO, OÜ</t>
  </si>
  <si>
    <t>12381941</t>
  </si>
  <si>
    <t>LILITH TECNOLOGIES OÜ</t>
  </si>
  <si>
    <t>12273950</t>
  </si>
  <si>
    <t>FUTU OÜ</t>
  </si>
  <si>
    <t>12420753</t>
  </si>
  <si>
    <t>PROJEKT ALUTEX OSAÜHING</t>
  </si>
  <si>
    <t>12316642</t>
  </si>
  <si>
    <t>ROOF SYSTEM ESTONIA OÜ</t>
  </si>
  <si>
    <t>12033536</t>
  </si>
  <si>
    <t>MPM LAHENDUSED OÜ</t>
  </si>
  <si>
    <t>11969690</t>
  </si>
  <si>
    <t>MAIAS MUNK OÜ</t>
  </si>
  <si>
    <t>12577182</t>
  </si>
  <si>
    <t>PERSONNEL RENT OÜ</t>
  </si>
  <si>
    <t>12005282</t>
  </si>
  <si>
    <t>EURO CANDY &amp; EVENTS OÜ</t>
  </si>
  <si>
    <t>11411574</t>
  </si>
  <si>
    <t>URGE RESTAUREERIMISKODA OÜ</t>
  </si>
  <si>
    <t>11390010</t>
  </si>
  <si>
    <t>TERRALUX, OÜ (LIKVIDEERIMISEL)</t>
  </si>
  <si>
    <t>12107513</t>
  </si>
  <si>
    <t>JP LOGISTICS OÜ</t>
  </si>
  <si>
    <t>11531338</t>
  </si>
  <si>
    <t>BARBADOS INVEST, OÜ</t>
  </si>
  <si>
    <t>10426941</t>
  </si>
  <si>
    <t>DEMENSA GROUP OÜ</t>
  </si>
  <si>
    <t>11897743</t>
  </si>
  <si>
    <t>RANTAK OÜ</t>
  </si>
  <si>
    <t>12473910</t>
  </si>
  <si>
    <t>GZK COMPANY OÜ</t>
  </si>
  <si>
    <t>10872244</t>
  </si>
  <si>
    <t>PIXEL GRUPP, OÜ</t>
  </si>
  <si>
    <t>11042148</t>
  </si>
  <si>
    <t>SIMONTEC OÜ</t>
  </si>
  <si>
    <t>12681324</t>
  </si>
  <si>
    <t>VOORE RENT OÜ</t>
  </si>
  <si>
    <t>12694025</t>
  </si>
  <si>
    <t>ITBS VENTURES OÜ</t>
  </si>
  <si>
    <t>11994937</t>
  </si>
  <si>
    <t>UUS TECHNIC OÜ</t>
  </si>
  <si>
    <t>10373417</t>
  </si>
  <si>
    <t>STV GROUP, OÜ</t>
  </si>
  <si>
    <t>12617482</t>
  </si>
  <si>
    <t>TESMES OÜ</t>
  </si>
  <si>
    <t>11692900</t>
  </si>
  <si>
    <t>MASKINERS MOVABLE OÜ</t>
  </si>
  <si>
    <t>12072648</t>
  </si>
  <si>
    <t>FLEXI-CARE, OÜ</t>
  </si>
  <si>
    <t>10959318</t>
  </si>
  <si>
    <t>BERLOBALT, OÜ</t>
  </si>
  <si>
    <t>10551586</t>
  </si>
  <si>
    <t>ZUNT, OÜ</t>
  </si>
  <si>
    <t>12221002</t>
  </si>
  <si>
    <t>BUSINESSMANIA OÜ</t>
  </si>
  <si>
    <t>12184229</t>
  </si>
  <si>
    <t>FINMERK, OÜ</t>
  </si>
  <si>
    <t>12093416</t>
  </si>
  <si>
    <t>PARRISH LOGISTICS OÜ</t>
  </si>
  <si>
    <t>12408189</t>
  </si>
  <si>
    <t>WFAD HOLDINGS ESTONIA OÜ</t>
  </si>
  <si>
    <t>11487620</t>
  </si>
  <si>
    <t>BLACKSTONE OÜ</t>
  </si>
  <si>
    <t>12373640</t>
  </si>
  <si>
    <t>MELANGE OÜ</t>
  </si>
  <si>
    <t>12136093</t>
  </si>
  <si>
    <t>NORDIC FRONTAL OÜ</t>
  </si>
  <si>
    <t>12071790</t>
  </si>
  <si>
    <t>AGENCY HOUSE OÜ</t>
  </si>
  <si>
    <t>10250382</t>
  </si>
  <si>
    <t>K.A.T. &amp; KO, AS</t>
  </si>
  <si>
    <t>11061499</t>
  </si>
  <si>
    <t>SURA ENTERPRISE OÜ</t>
  </si>
  <si>
    <t>12475041</t>
  </si>
  <si>
    <t>RGD GRUPP OÜ (LIKVIDEERIMISEL)</t>
  </si>
  <si>
    <t>12286504</t>
  </si>
  <si>
    <t>IT PROFI OÜ</t>
  </si>
  <si>
    <t>12644576</t>
  </si>
  <si>
    <t>PI PROJECT OÜ</t>
  </si>
  <si>
    <t>12467341</t>
  </si>
  <si>
    <t>MARSHALL GROUP OÜ</t>
  </si>
  <si>
    <t>12126568</t>
  </si>
  <si>
    <t>MKBUILD OÜ</t>
  </si>
  <si>
    <t>11419475</t>
  </si>
  <si>
    <t>GARDENER OÜ</t>
  </si>
  <si>
    <t>12023615</t>
  </si>
  <si>
    <t>STIILIMEES OÜ</t>
  </si>
  <si>
    <t>11591808</t>
  </si>
  <si>
    <t>ARTFAL GRUPP OÜ</t>
  </si>
  <si>
    <t>12306388</t>
  </si>
  <si>
    <t>CAMORKA OÜ</t>
  </si>
  <si>
    <t>10492694</t>
  </si>
  <si>
    <t>HANSAPARTNER, OÜ</t>
  </si>
  <si>
    <t>11667687</t>
  </si>
  <si>
    <t>ESTIC PUIT OÜ</t>
  </si>
  <si>
    <t>12515695</t>
  </si>
  <si>
    <t>UKSEABI OÜ</t>
  </si>
  <si>
    <t>12611631</t>
  </si>
  <si>
    <t>TERVISEKS OÜ</t>
  </si>
  <si>
    <t>10815772</t>
  </si>
  <si>
    <t>METSASIHT, OÜ</t>
  </si>
  <si>
    <t>12000726</t>
  </si>
  <si>
    <t>NAVARRA IMPEX OÜ</t>
  </si>
  <si>
    <t>12191689</t>
  </si>
  <si>
    <t>NORDBUILD GRUPP, OÜ</t>
  </si>
  <si>
    <t>10441797</t>
  </si>
  <si>
    <t>SUISLEPA VILI, OÜ</t>
  </si>
  <si>
    <t>12035624</t>
  </si>
  <si>
    <t>OÜ PAPETAPO</t>
  </si>
  <si>
    <t>11513487</t>
  </si>
  <si>
    <t>AGROTALU, OÜ</t>
  </si>
  <si>
    <t>10347408</t>
  </si>
  <si>
    <t>NENELL, OÜ</t>
  </si>
  <si>
    <t>12545147</t>
  </si>
  <si>
    <t>AFORISM OÜ</t>
  </si>
  <si>
    <t>11214767</t>
  </si>
  <si>
    <t>TRUIJA INVESTEERINGUD OÜ</t>
  </si>
  <si>
    <t>12614049</t>
  </si>
  <si>
    <t>STONEST GRUPP OÜ</t>
  </si>
  <si>
    <t>12242642</t>
  </si>
  <si>
    <t>HAYLANE GRUPP OÜ</t>
  </si>
  <si>
    <t>12076132</t>
  </si>
  <si>
    <t>POLAREC OÜ</t>
  </si>
  <si>
    <t>12232046</t>
  </si>
  <si>
    <t>BEREX MARKETING OÜ</t>
  </si>
  <si>
    <t>10569267</t>
  </si>
  <si>
    <t>SUURLINNA AS</t>
  </si>
  <si>
    <t>10072756</t>
  </si>
  <si>
    <t>BALT-KOMZ-SERVICE, AS</t>
  </si>
  <si>
    <t>11647302</t>
  </si>
  <si>
    <t>VAGRA PUIT OÜ</t>
  </si>
  <si>
    <t>11902154</t>
  </si>
  <si>
    <t>OSAÜHING GLOXY METALL</t>
  </si>
  <si>
    <t>11638668</t>
  </si>
  <si>
    <t>LUSCHER&amp;MATIESEN OÜ</t>
  </si>
  <si>
    <t>11478390</t>
  </si>
  <si>
    <t>PARTICIA, OÜ</t>
  </si>
  <si>
    <t>11478762</t>
  </si>
  <si>
    <t>DECO STUUDIO OÜ</t>
  </si>
  <si>
    <t>11937371</t>
  </si>
  <si>
    <t>HARLAN TRANSPORT OÜ</t>
  </si>
  <si>
    <t>11605048</t>
  </si>
  <si>
    <t>GELSIM OÜ</t>
  </si>
  <si>
    <t>10637112</t>
  </si>
  <si>
    <t>TALNALUS, OÜ</t>
  </si>
  <si>
    <t>10462150</t>
  </si>
  <si>
    <t>NORDWEST ELCOM, OÜ</t>
  </si>
  <si>
    <t>12280720</t>
  </si>
  <si>
    <t>TORN JA SILD OÜ</t>
  </si>
  <si>
    <t>11274232</t>
  </si>
  <si>
    <t>DORIOONE, OÜ</t>
  </si>
  <si>
    <t>12664722</t>
  </si>
  <si>
    <t>EVIFEX OÜ</t>
  </si>
  <si>
    <t>12630410</t>
  </si>
  <si>
    <t>PROVICT, OÜ</t>
  </si>
  <si>
    <t>11035444</t>
  </si>
  <si>
    <t>BALTCONS OÜ</t>
  </si>
  <si>
    <t>10535682</t>
  </si>
  <si>
    <t>SAPO KARRI, OÜ</t>
  </si>
  <si>
    <t>12433566</t>
  </si>
  <si>
    <t>BALTICON GROUP OÜ</t>
  </si>
  <si>
    <t>10919796</t>
  </si>
  <si>
    <t>MUUGA SOJATEHAS, AS (PANKROTIS)</t>
  </si>
  <si>
    <t>10380558</t>
  </si>
  <si>
    <t>UNIVERSAL TRADING T.S. EESTI AS</t>
  </si>
  <si>
    <t>11013402</t>
  </si>
  <si>
    <t>GOLFEST AS</t>
  </si>
  <si>
    <t>10937995</t>
  </si>
  <si>
    <t>GRAHAM KINNISVARA, OÜ</t>
  </si>
  <si>
    <t>11124320</t>
  </si>
  <si>
    <t>IMMACULATE, OÜ</t>
  </si>
  <si>
    <t>10002170</t>
  </si>
  <si>
    <t>HARTO, AS</t>
  </si>
  <si>
    <t>60082123</t>
  </si>
  <si>
    <t>COASTLINES FINANCE LTD</t>
  </si>
  <si>
    <t>10709509</t>
  </si>
  <si>
    <t>HARTUM OÜ</t>
  </si>
  <si>
    <t>10259957</t>
  </si>
  <si>
    <t>NORMAN ARENDUSE OÜ</t>
  </si>
  <si>
    <t>12190336</t>
  </si>
  <si>
    <t>EVROMETOD, OÜ</t>
  </si>
  <si>
    <t>BB000219</t>
  </si>
  <si>
    <t>CREMO CAPITAL LLC</t>
  </si>
  <si>
    <t>10161974</t>
  </si>
  <si>
    <t>VERTRAG, OÜ</t>
  </si>
  <si>
    <t>11185304</t>
  </si>
  <si>
    <t>RIISI TURISMITALU OÜ</t>
  </si>
  <si>
    <t>10536434</t>
  </si>
  <si>
    <t>ERISISU, OÜ</t>
  </si>
  <si>
    <t>11483125</t>
  </si>
  <si>
    <t>AVIES MAINTENANCE, AS</t>
  </si>
  <si>
    <t>12503404</t>
  </si>
  <si>
    <t>SPECTRUM SUPPORT OÜ</t>
  </si>
  <si>
    <t>11395605</t>
  </si>
  <si>
    <t>A.R. TRANSTER OÜ</t>
  </si>
  <si>
    <t>10491401</t>
  </si>
  <si>
    <t>TURUKAUBANDUSE AS</t>
  </si>
  <si>
    <t>11453199</t>
  </si>
  <si>
    <t>NURMAK OÜ</t>
  </si>
  <si>
    <t>12700553</t>
  </si>
  <si>
    <t>ABREZOOM OÜ</t>
  </si>
  <si>
    <t>12709608</t>
  </si>
  <si>
    <t>BCC LEGMAN OÜ</t>
  </si>
  <si>
    <t>10976618</t>
  </si>
  <si>
    <t>MÄNNIMÄE EHITUS, OÜ</t>
  </si>
  <si>
    <t>11969916</t>
  </si>
  <si>
    <t>NORDEN OÜ</t>
  </si>
  <si>
    <t>12566149</t>
  </si>
  <si>
    <t>SAFRAN DEKOOR OÜ</t>
  </si>
  <si>
    <t>11160221</t>
  </si>
  <si>
    <t>SOFA EXPRESS OÜ</t>
  </si>
  <si>
    <t>11742070</t>
  </si>
  <si>
    <t>HOLTERMAN GRUPP OÜ</t>
  </si>
  <si>
    <t>11538866</t>
  </si>
  <si>
    <t>KARU LASTEHOID, OÜ</t>
  </si>
  <si>
    <t>11506872</t>
  </si>
  <si>
    <t>HENDRY HOLDING OÜ</t>
  </si>
  <si>
    <t>12380321</t>
  </si>
  <si>
    <t>KRULL OÜ</t>
  </si>
  <si>
    <t>11929733</t>
  </si>
  <si>
    <t>TELEPORT OÜ</t>
  </si>
  <si>
    <t>10951216</t>
  </si>
  <si>
    <t>TERRONA, OÜ</t>
  </si>
  <si>
    <t>12660256</t>
  </si>
  <si>
    <t>PROFASSAAD OÜ</t>
  </si>
  <si>
    <t>12592170</t>
  </si>
  <si>
    <t>ÜLDEHITUSE OÜ</t>
  </si>
  <si>
    <t>10770224</t>
  </si>
  <si>
    <t>VARRIK VEOD, OÜ</t>
  </si>
  <si>
    <t>12498235</t>
  </si>
  <si>
    <t>CORPORATE SERVICES INTERNATIONAL OÜ</t>
  </si>
  <si>
    <t>12638133</t>
  </si>
  <si>
    <t>TALLINNA RÄTSEPAD JA KARUSNAHA MEISTRID OÜ</t>
  </si>
  <si>
    <t>10626657</t>
  </si>
  <si>
    <t>JÄRVETÄHE, OÜ</t>
  </si>
  <si>
    <t>12394912</t>
  </si>
  <si>
    <t>SCANDINAVIAN STEEL CONSTRUCTION OÜ</t>
  </si>
  <si>
    <t>11332314</t>
  </si>
  <si>
    <t>SENSUAL OÜ</t>
  </si>
  <si>
    <t>12193145</t>
  </si>
  <si>
    <t>SWEDGROUP OÜ</t>
  </si>
  <si>
    <t>12404441</t>
  </si>
  <si>
    <t>GERBEROS OÜ</t>
  </si>
  <si>
    <t>12352052</t>
  </si>
  <si>
    <t>NORDWAY LOGISTICS OÜ</t>
  </si>
  <si>
    <t>11883646</t>
  </si>
  <si>
    <t>WESTERN PROJECT OÜ</t>
  </si>
  <si>
    <t>11164868</t>
  </si>
  <si>
    <t>ASTAROT KINNISVARA, OÜ</t>
  </si>
  <si>
    <t>11493193</t>
  </si>
  <si>
    <t>INGLI PUUDUTUS OÜ</t>
  </si>
  <si>
    <t>10888771</t>
  </si>
  <si>
    <t>LI INFOSÜSTEEMID OÜ</t>
  </si>
  <si>
    <t>10089805</t>
  </si>
  <si>
    <t>BETO, OÜ</t>
  </si>
  <si>
    <t>11107994</t>
  </si>
  <si>
    <t>1SG EHITUS, OÜ</t>
  </si>
  <si>
    <t>12518587</t>
  </si>
  <si>
    <t>OSAÜHING AG VENDER GROUP</t>
  </si>
  <si>
    <t>11530215</t>
  </si>
  <si>
    <t>EUROPEAN BUILDERS, OÜ</t>
  </si>
  <si>
    <t>12422025</t>
  </si>
  <si>
    <t>GREXU OÜ</t>
  </si>
  <si>
    <t>11987669</t>
  </si>
  <si>
    <t>BENEFIT CAPITAL OÜ (LIKVIDEERIMISEL)</t>
  </si>
  <si>
    <t>12647534</t>
  </si>
  <si>
    <t>MFF 1 OÜ</t>
  </si>
  <si>
    <t>10717584</t>
  </si>
  <si>
    <t>JURISSA GRUPP, OÜ</t>
  </si>
  <si>
    <t>12531292</t>
  </si>
  <si>
    <t>M&amp;M RAKENNUS OÜ</t>
  </si>
  <si>
    <t>10761102</t>
  </si>
  <si>
    <t>SAFFARINO, OÜ</t>
  </si>
  <si>
    <t>10136096</t>
  </si>
  <si>
    <t>TAMEO MT OÜ</t>
  </si>
  <si>
    <t>11247428</t>
  </si>
  <si>
    <t>MHJ OÜ</t>
  </si>
  <si>
    <t>12699465</t>
  </si>
  <si>
    <t>K7 OÜ</t>
  </si>
  <si>
    <t>12648189</t>
  </si>
  <si>
    <t>PKI PROJEKT OÜ</t>
  </si>
  <si>
    <t>12651783</t>
  </si>
  <si>
    <t>WORLD EXPERT WOOD OÜ</t>
  </si>
  <si>
    <t>12704574</t>
  </si>
  <si>
    <t>KO PUHASTUS OÜ</t>
  </si>
  <si>
    <t>11480380</t>
  </si>
  <si>
    <t>URGE AGRO, OÜ</t>
  </si>
  <si>
    <t>11242137</t>
  </si>
  <si>
    <t>BORNIT EESTI OSAÜHING</t>
  </si>
  <si>
    <t>12309286</t>
  </si>
  <si>
    <t>ROOSIMARI OÜ</t>
  </si>
  <si>
    <t>11049430</t>
  </si>
  <si>
    <t>VINGE EHITUS, OÜ</t>
  </si>
  <si>
    <t>11273936</t>
  </si>
  <si>
    <t>BERTON GRUPP, OÜ</t>
  </si>
  <si>
    <t>11920761</t>
  </si>
  <si>
    <t>SAN PARTNER OÜ</t>
  </si>
  <si>
    <t>11622331</t>
  </si>
  <si>
    <t>PARTNER-EUROPE OÜ</t>
  </si>
  <si>
    <t>12610784</t>
  </si>
  <si>
    <t>BYGGPROJECT OÜ</t>
  </si>
  <si>
    <t>11142140</t>
  </si>
  <si>
    <t>SECOND BEST OÜ</t>
  </si>
  <si>
    <t>12656013</t>
  </si>
  <si>
    <t>SAN-MERK OÜ</t>
  </si>
  <si>
    <t>12394524</t>
  </si>
  <si>
    <t>TOPIT FACADES OÜ</t>
  </si>
  <si>
    <t>11558691</t>
  </si>
  <si>
    <t>WOODIMPEKS OÜ</t>
  </si>
  <si>
    <t>12517487</t>
  </si>
  <si>
    <t>KERTER OÜ</t>
  </si>
  <si>
    <t>11291294</t>
  </si>
  <si>
    <t>MMB EHITUS OÜ</t>
  </si>
  <si>
    <t>11096291</t>
  </si>
  <si>
    <t>ARIXMEES, OÜ</t>
  </si>
  <si>
    <t>12482582</t>
  </si>
  <si>
    <t>TELESCAN AS</t>
  </si>
  <si>
    <t>11377239</t>
  </si>
  <si>
    <t>SENSE TRUST OÜ</t>
  </si>
  <si>
    <t>12186174</t>
  </si>
  <si>
    <t>VIP SALES OÜ</t>
  </si>
  <si>
    <t>12436694</t>
  </si>
  <si>
    <t>CORRECT HALDUS OÜ</t>
  </si>
  <si>
    <t>12439209</t>
  </si>
  <si>
    <t>RC SERVICE OÜ</t>
  </si>
  <si>
    <t>10643093</t>
  </si>
  <si>
    <t>JPCARS, OÜ</t>
  </si>
  <si>
    <t>60177779</t>
  </si>
  <si>
    <t>NELSON &amp; VECCHIO LIMITED</t>
  </si>
  <si>
    <t>12673520</t>
  </si>
  <si>
    <t>OÜ AT TIMMU EHITUS</t>
  </si>
  <si>
    <t>11632418</t>
  </si>
  <si>
    <t>DIGILAND OÜ</t>
  </si>
  <si>
    <t>10912334</t>
  </si>
  <si>
    <t>KALEVIKIVI OÜ</t>
  </si>
  <si>
    <t>12029902</t>
  </si>
  <si>
    <t>TORNIDE SERVICE OÜ</t>
  </si>
  <si>
    <t>11990543</t>
  </si>
  <si>
    <t>HATCAM OÜ</t>
  </si>
  <si>
    <t>11952212</t>
  </si>
  <si>
    <t>KAIGU SP OÜ</t>
  </si>
  <si>
    <t>12577058</t>
  </si>
  <si>
    <t>KÄNNUPOISS OÜ</t>
  </si>
  <si>
    <t>11034798</t>
  </si>
  <si>
    <t>OBERSTEIN OÜ</t>
  </si>
  <si>
    <t>10807040</t>
  </si>
  <si>
    <t>POOL KAHEKSA, OÜ</t>
  </si>
  <si>
    <t>12646150</t>
  </si>
  <si>
    <t>KOHILA BAG OÜ</t>
  </si>
  <si>
    <t>10103043</t>
  </si>
  <si>
    <t>ANDRESE KLAASI AS</t>
  </si>
  <si>
    <t>10192710</t>
  </si>
  <si>
    <t>REINU TOIDUKAUBAD, OÜ</t>
  </si>
  <si>
    <t>12007846</t>
  </si>
  <si>
    <t>DILECTIO OÜ</t>
  </si>
  <si>
    <t>12253870</t>
  </si>
  <si>
    <t>VIRUPUU OÜ</t>
  </si>
  <si>
    <t>11551140</t>
  </si>
  <si>
    <t>VINDHEM OÜ</t>
  </si>
  <si>
    <t>12446994</t>
  </si>
  <si>
    <t>ALU PRODUCTION OÜ</t>
  </si>
  <si>
    <t>12227217</t>
  </si>
  <si>
    <t>CL PUHASTUS OÜ</t>
  </si>
  <si>
    <t>11519254</t>
  </si>
  <si>
    <t>TEEME PROJEKT OÜ</t>
  </si>
  <si>
    <t>12174171</t>
  </si>
  <si>
    <t>AVETI GRUPP, OÜ</t>
  </si>
  <si>
    <t>12618857</t>
  </si>
  <si>
    <t>TIFT EHITUS OÜ</t>
  </si>
  <si>
    <t>12034760</t>
  </si>
  <si>
    <t>TRANSERPER OÜ</t>
  </si>
  <si>
    <t>11714524</t>
  </si>
  <si>
    <t>SILVESTER METS OÜ</t>
  </si>
  <si>
    <t>11666541</t>
  </si>
  <si>
    <t>AIDAT TEAM OÜ</t>
  </si>
  <si>
    <t>11502360</t>
  </si>
  <si>
    <t>HOLMES&amp;MEYERS OÜ</t>
  </si>
  <si>
    <t>10451927</t>
  </si>
  <si>
    <t>TOOTEM MIX, OÜ</t>
  </si>
  <si>
    <t>12010216</t>
  </si>
  <si>
    <t>ARGO SECURITY OÜ</t>
  </si>
  <si>
    <t>12662054</t>
  </si>
  <si>
    <t>BROBERG OÜ</t>
  </si>
  <si>
    <t>11541393</t>
  </si>
  <si>
    <t>MEIDACO, OÜ</t>
  </si>
  <si>
    <t>12044342</t>
  </si>
  <si>
    <t>QUICK UÜ</t>
  </si>
  <si>
    <t>11875894</t>
  </si>
  <si>
    <t>TSA STOCK OÜ</t>
  </si>
  <si>
    <t>11677059</t>
  </si>
  <si>
    <t>VISBEST OÜ</t>
  </si>
  <si>
    <t>12295710</t>
  </si>
  <si>
    <t>KIM EHITUS OÜ</t>
  </si>
  <si>
    <t>12558894</t>
  </si>
  <si>
    <t>EUROSKY AIRWAYS OÜ</t>
  </si>
  <si>
    <t>12323470</t>
  </si>
  <si>
    <t>VITALLA GRUPP OÜ</t>
  </si>
  <si>
    <t>12410766</t>
  </si>
  <si>
    <t>WTL OÜ</t>
  </si>
  <si>
    <t>11088044</t>
  </si>
  <si>
    <t>MAREC, OÜ</t>
  </si>
  <si>
    <t>11224961</t>
  </si>
  <si>
    <t>TEHNOLTE, OÜ</t>
  </si>
  <si>
    <t>12475257</t>
  </si>
  <si>
    <t>DEM SOLUTION OÜ</t>
  </si>
  <si>
    <t>11355410</t>
  </si>
  <si>
    <t>PROBALT EHITUS OÜ</t>
  </si>
  <si>
    <t>12502882</t>
  </si>
  <si>
    <t>LAMARCO GROUP OÜ</t>
  </si>
  <si>
    <t>12251718</t>
  </si>
  <si>
    <t>LEX BUSINESS SOLUTIONS OÜ</t>
  </si>
  <si>
    <t>12705929</t>
  </si>
  <si>
    <t>VIKI BL OÜ</t>
  </si>
  <si>
    <t>12698141</t>
  </si>
  <si>
    <t>DIENSTEN OÜ</t>
  </si>
  <si>
    <t>12075434</t>
  </si>
  <si>
    <t>ÖSEL RAKENNUS OÜ</t>
  </si>
  <si>
    <t>10617173</t>
  </si>
  <si>
    <t>KVIBEK TRADE, OÜ</t>
  </si>
  <si>
    <t>11479589</t>
  </si>
  <si>
    <t>RIGIDO GRUPP, OÜ</t>
  </si>
  <si>
    <t>60265115</t>
  </si>
  <si>
    <t>REDHILL MARKETING OY</t>
  </si>
  <si>
    <t>10291346</t>
  </si>
  <si>
    <t>TERMO EKSPRESS, OÜ</t>
  </si>
  <si>
    <t>12659483</t>
  </si>
  <si>
    <t>KITSING OÜ</t>
  </si>
  <si>
    <t>12539247</t>
  </si>
  <si>
    <t>BEGLEITEN OÜ</t>
  </si>
  <si>
    <t>10525471</t>
  </si>
  <si>
    <t>HELIX GROUP, OÜ</t>
  </si>
  <si>
    <t>12372273</t>
  </si>
  <si>
    <t>KOHALA EHITUSTEENUSED OÜ</t>
  </si>
  <si>
    <t>12333149</t>
  </si>
  <si>
    <t>BALTIC TOOLMARKET OÜ</t>
  </si>
  <si>
    <t>12133120</t>
  </si>
  <si>
    <t>MILLENNIUM GROUP, OÜ</t>
  </si>
  <si>
    <t>12245988</t>
  </si>
  <si>
    <t>VALDIMBERG OÜ</t>
  </si>
  <si>
    <t>12485416</t>
  </si>
  <si>
    <t>TORUMEHED OÜ</t>
  </si>
  <si>
    <t>12611370</t>
  </si>
  <si>
    <t>FKW TRADING ESTONIA</t>
  </si>
  <si>
    <t>12323955</t>
  </si>
  <si>
    <t>NURGA POOD OÜ</t>
  </si>
  <si>
    <t>11989505</t>
  </si>
  <si>
    <t>ÕNNEPÄRL, OÜ</t>
  </si>
  <si>
    <t>11117538</t>
  </si>
  <si>
    <t>VIIMSI MÕIS, OÜ</t>
  </si>
  <si>
    <t>12701084</t>
  </si>
  <si>
    <t>GREEN STONE OÜ</t>
  </si>
  <si>
    <t>11921097</t>
  </si>
  <si>
    <t>URAL INVEST OÜ</t>
  </si>
  <si>
    <t>12211512</t>
  </si>
  <si>
    <t>PEREARST SIRJE LINNTAM, OÜ</t>
  </si>
  <si>
    <t>10955214</t>
  </si>
  <si>
    <t>DIGITEX MEEDIA OÜ</t>
  </si>
  <si>
    <t>12029121</t>
  </si>
  <si>
    <t>HOTDEAL OÜ</t>
  </si>
  <si>
    <t>12372528</t>
  </si>
  <si>
    <t>GREENMOTION OÜ</t>
  </si>
  <si>
    <t>12623189</t>
  </si>
  <si>
    <t>BALTIC TRANSIT OIL OÜ</t>
  </si>
  <si>
    <t>11902668</t>
  </si>
  <si>
    <t>MEGIDOMINO OÜ</t>
  </si>
  <si>
    <t>10890012</t>
  </si>
  <si>
    <t>LENSI GRUPP OÜ</t>
  </si>
  <si>
    <t>11760168</t>
  </si>
  <si>
    <t>VIP CREW, OÜ</t>
  </si>
  <si>
    <t>12462668</t>
  </si>
  <si>
    <t>GST-STEEL SPOLKA Z OGRANICZONA ODPOWIEDZIALNOSCIA EESTI FILIAAL</t>
  </si>
  <si>
    <t>10228767</t>
  </si>
  <si>
    <t>NARVA-JÕESUU SANATOORIUM, AS</t>
  </si>
  <si>
    <t>12206920</t>
  </si>
  <si>
    <t>MAICEL OÜ</t>
  </si>
  <si>
    <t>12557096</t>
  </si>
  <si>
    <t>KE EHITUSMEESKOND OÜ</t>
  </si>
  <si>
    <t>11294370</t>
  </si>
  <si>
    <t>RAST INVEST, OÜ</t>
  </si>
  <si>
    <t>12033660</t>
  </si>
  <si>
    <t>VENNAD INVEST OÜ</t>
  </si>
  <si>
    <t>11070222</t>
  </si>
  <si>
    <t>BALTEST MARKET, OÜ</t>
  </si>
  <si>
    <t>11512559</t>
  </si>
  <si>
    <t>AUDACER, OÜ</t>
  </si>
  <si>
    <t>12532073</t>
  </si>
  <si>
    <t>BESTMET W OÜ</t>
  </si>
  <si>
    <t>12636938</t>
  </si>
  <si>
    <t>ANMERC EHITUS OÜ</t>
  </si>
  <si>
    <t>12256408</t>
  </si>
  <si>
    <t>NORDSTEEL OÜ</t>
  </si>
  <si>
    <t>12130908</t>
  </si>
  <si>
    <t>ETSI GRUPP, OÜ</t>
  </si>
  <si>
    <t>12076600</t>
  </si>
  <si>
    <t>TAADITARE OÜ</t>
  </si>
  <si>
    <t>12223142</t>
  </si>
  <si>
    <t>CLEANWORK OÜ</t>
  </si>
  <si>
    <t>11506493</t>
  </si>
  <si>
    <t>LUMEN ART OÜ</t>
  </si>
  <si>
    <t>11320334</t>
  </si>
  <si>
    <t>ASMO TRADING OÜ</t>
  </si>
  <si>
    <t>12070709</t>
  </si>
  <si>
    <t>T-TERMINAL OÜ</t>
  </si>
  <si>
    <t>10899763</t>
  </si>
  <si>
    <t>HANSAARENDUS, OÜ</t>
  </si>
  <si>
    <t>12534913</t>
  </si>
  <si>
    <t>EEA MAJAD OÜ</t>
  </si>
  <si>
    <t>11368884</t>
  </si>
  <si>
    <t>WORKSERVICE OÜ</t>
  </si>
  <si>
    <t>10811113</t>
  </si>
  <si>
    <t>EXXTON, OÜ</t>
  </si>
  <si>
    <t>12705510</t>
  </si>
  <si>
    <t>MARK EHITUS OÜ</t>
  </si>
  <si>
    <t>12452859</t>
  </si>
  <si>
    <t>BW GRUPP OÜ</t>
  </si>
  <si>
    <t>11473977</t>
  </si>
  <si>
    <t>USALDUSPROJEKT OÜ</t>
  </si>
  <si>
    <t>11354764</t>
  </si>
  <si>
    <t>WELLNESS REISID OÜ</t>
  </si>
  <si>
    <t>12394725</t>
  </si>
  <si>
    <t>KODUTEENINDUSE OÜ</t>
  </si>
  <si>
    <t>12127705</t>
  </si>
  <si>
    <t>FENNEX TRADE OÜ</t>
  </si>
  <si>
    <t>12180585</t>
  </si>
  <si>
    <t>DEFTRADE OÜ</t>
  </si>
  <si>
    <t>12178499</t>
  </si>
  <si>
    <t>CLIMET OÜ</t>
  </si>
  <si>
    <t>12345106</t>
  </si>
  <si>
    <t>C- EHITUS OÜ</t>
  </si>
  <si>
    <t>12703623</t>
  </si>
  <si>
    <t>MK IMPEERIUM OÜ</t>
  </si>
  <si>
    <t>10916786</t>
  </si>
  <si>
    <t>GROSSING, OÜ</t>
  </si>
  <si>
    <t>12511071</t>
  </si>
  <si>
    <t>DATA TRADING OÜ</t>
  </si>
  <si>
    <t>12115369</t>
  </si>
  <si>
    <t>ERHA INTERNATIONAL OÜ</t>
  </si>
  <si>
    <t>11222086</t>
  </si>
  <si>
    <t>AKORDA-BALT, OÜ</t>
  </si>
  <si>
    <t>12486491</t>
  </si>
  <si>
    <t>MWEB LAHENDUSED OÜ</t>
  </si>
  <si>
    <t>11580578</t>
  </si>
  <si>
    <t>KALALE OÜ</t>
  </si>
  <si>
    <t>11570930</t>
  </si>
  <si>
    <t>AIVAN OÜ</t>
  </si>
  <si>
    <t>11766722</t>
  </si>
  <si>
    <t>SLAID OÜ</t>
  </si>
  <si>
    <t>12520495</t>
  </si>
  <si>
    <t>TIMO KATUSED OÜ</t>
  </si>
  <si>
    <t>11518289</t>
  </si>
  <si>
    <t>BTC INVEST GRUPP OÜ</t>
  </si>
  <si>
    <t>11373365</t>
  </si>
  <si>
    <t>AMAREEN, OÜ</t>
  </si>
  <si>
    <t>12463136</t>
  </si>
  <si>
    <t>ODIAK GRUPP OÜ</t>
  </si>
  <si>
    <t>12248805</t>
  </si>
  <si>
    <t>APR OÜ</t>
  </si>
  <si>
    <t>10946926</t>
  </si>
  <si>
    <t>CONSULT, OÜ</t>
  </si>
  <si>
    <t>11747966</t>
  </si>
  <si>
    <t>BALTIC FESTIVALS OÜ</t>
  </si>
  <si>
    <t>11639478</t>
  </si>
  <si>
    <t>ZIMUS OÜ</t>
  </si>
  <si>
    <t>12028274</t>
  </si>
  <si>
    <t>JUST DRIVE OÜ</t>
  </si>
  <si>
    <t>12690791</t>
  </si>
  <si>
    <t>VIISELA OÜ</t>
  </si>
  <si>
    <t>12182182</t>
  </si>
  <si>
    <t>FINIXTECH OÜ</t>
  </si>
  <si>
    <t>12236506</t>
  </si>
  <si>
    <t>JUNONA COMPANI OÜ</t>
  </si>
  <si>
    <t>12484569</t>
  </si>
  <si>
    <t>FF TOOTMINE OÜ</t>
  </si>
  <si>
    <t>10461624</t>
  </si>
  <si>
    <t>AENIGMA, OÜ</t>
  </si>
  <si>
    <t>12144170</t>
  </si>
  <si>
    <t>INSULCON OÜ</t>
  </si>
  <si>
    <t>11374057</t>
  </si>
  <si>
    <t>FIDELMAN OÜ</t>
  </si>
  <si>
    <t>12390408</t>
  </si>
  <si>
    <t>METAL POT OÜ</t>
  </si>
  <si>
    <t>12213540</t>
  </si>
  <si>
    <t>INCPROIT OÜ</t>
  </si>
  <si>
    <t>10078138</t>
  </si>
  <si>
    <t>FEBA, OÜ</t>
  </si>
  <si>
    <t>11998668</t>
  </si>
  <si>
    <t>KASE FURNITURE OÜ</t>
  </si>
  <si>
    <t>12507098</t>
  </si>
  <si>
    <t>AJAGA SAMMU UÜ</t>
  </si>
  <si>
    <t>12723904</t>
  </si>
  <si>
    <t>ALMANDER GRUPP OÜ</t>
  </si>
  <si>
    <t>11303948</t>
  </si>
  <si>
    <t>KELTIC GLOBAL ESTONIA OÜ</t>
  </si>
  <si>
    <t>12048124</t>
  </si>
  <si>
    <t>SKYSPEED, OÜ</t>
  </si>
  <si>
    <t>12368604</t>
  </si>
  <si>
    <t>RSK AGRO OÜ</t>
  </si>
  <si>
    <t>11552671</t>
  </si>
  <si>
    <t>COMBAT ARMORING GROUP, AS</t>
  </si>
  <si>
    <t>12343030</t>
  </si>
  <si>
    <t>EUNOMIA OÜ</t>
  </si>
  <si>
    <t>11439874</t>
  </si>
  <si>
    <t>STARC INVEST UÜ</t>
  </si>
  <si>
    <t>12512060</t>
  </si>
  <si>
    <t>B.EST PIPE SYSTEMS OÜ</t>
  </si>
  <si>
    <t>11932215</t>
  </si>
  <si>
    <t>STONEMAN OÜ</t>
  </si>
  <si>
    <t>12548878</t>
  </si>
  <si>
    <t>SS SALES OÜ</t>
  </si>
  <si>
    <t>12690279</t>
  </si>
  <si>
    <t>SABIR KVE OÜ</t>
  </si>
  <si>
    <t>10440020</t>
  </si>
  <si>
    <t>HABEREK, OÜ</t>
  </si>
  <si>
    <t>10361555</t>
  </si>
  <si>
    <t>VIKOLO, AS</t>
  </si>
  <si>
    <t>12429777</t>
  </si>
  <si>
    <t>B2F FACTORY OÜ</t>
  </si>
  <si>
    <t>11880333</t>
  </si>
  <si>
    <t>CONET HOLDING OÜ</t>
  </si>
  <si>
    <t>12083310</t>
  </si>
  <si>
    <t>VETRICON, OÜ</t>
  </si>
  <si>
    <t>12672609</t>
  </si>
  <si>
    <t>OÜ SKYTAN &amp; HENCUS</t>
  </si>
  <si>
    <t>12082581</t>
  </si>
  <si>
    <t>CARINOX METAL OÜ</t>
  </si>
  <si>
    <t>12347482</t>
  </si>
  <si>
    <t>FYKENET OÜ</t>
  </si>
  <si>
    <t>12308737</t>
  </si>
  <si>
    <t>T-TRAILERS BALTIC OÜ</t>
  </si>
  <si>
    <t>12232129</t>
  </si>
  <si>
    <t>CONTRACT SECURITY HOOLDUS OÜ</t>
  </si>
  <si>
    <t>12557145</t>
  </si>
  <si>
    <t>EA MEDIA CONSULT OÜ</t>
  </si>
  <si>
    <t>12640259</t>
  </si>
  <si>
    <t>LEJAR OÜ</t>
  </si>
  <si>
    <t>11318716</t>
  </si>
  <si>
    <t>EBG OÜ</t>
  </si>
  <si>
    <t>10814590</t>
  </si>
  <si>
    <t>HARRIER, OÜ</t>
  </si>
  <si>
    <t>11202637</t>
  </si>
  <si>
    <t>AMCOM EHITUS OÜ</t>
  </si>
  <si>
    <t>11610925</t>
  </si>
  <si>
    <t>TAVATRANSPORT OÜ</t>
  </si>
  <si>
    <t>12249207</t>
  </si>
  <si>
    <t>TAVILI BALTIC OÜ</t>
  </si>
  <si>
    <t>10232705</t>
  </si>
  <si>
    <t>KIIVITAJA, OÜ</t>
  </si>
  <si>
    <t>12627715</t>
  </si>
  <si>
    <t>SOLLADY PÄRNU OÜ</t>
  </si>
  <si>
    <t>12272608</t>
  </si>
  <si>
    <t>BCC INVEST KAPITAL OÜ</t>
  </si>
  <si>
    <t>10316035</t>
  </si>
  <si>
    <t>MULTON OÜ</t>
  </si>
  <si>
    <t>12614894</t>
  </si>
  <si>
    <t>OÜ IMPLEMENT BALTIC</t>
  </si>
  <si>
    <t>12221290</t>
  </si>
  <si>
    <t>TURUVARA OÜ</t>
  </si>
  <si>
    <t>10298762</t>
  </si>
  <si>
    <t>SAEMET, OÜ</t>
  </si>
  <si>
    <t>12193955</t>
  </si>
  <si>
    <t>METS &amp; MURU OÜ</t>
  </si>
  <si>
    <t>12593689</t>
  </si>
  <si>
    <t>JÄRVA TAKSO OÜ</t>
  </si>
  <si>
    <t>12492184</t>
  </si>
  <si>
    <t>CARGOWERK OÜ</t>
  </si>
  <si>
    <t>12734316</t>
  </si>
  <si>
    <t>REAALNE EHITUS OÜ</t>
  </si>
  <si>
    <t>11964327</t>
  </si>
  <si>
    <t>KINGAKE, OÜ</t>
  </si>
  <si>
    <t>12072708</t>
  </si>
  <si>
    <t>MERKAN PARTNERS OÜ</t>
  </si>
  <si>
    <t>11677556</t>
  </si>
  <si>
    <t>JANMAR CONSTRUCTION OÜ</t>
  </si>
  <si>
    <t>12256779</t>
  </si>
  <si>
    <t>BERENTAL OÜ</t>
  </si>
  <si>
    <t>11610799</t>
  </si>
  <si>
    <t>OÜ KAMYON LV</t>
  </si>
  <si>
    <t>12184732</t>
  </si>
  <si>
    <t>SPECIAL STAFF OÜ</t>
  </si>
  <si>
    <t>12307525</t>
  </si>
  <si>
    <t>NATUFACE OÜ</t>
  </si>
  <si>
    <t>11522256</t>
  </si>
  <si>
    <t>ANIKS OÜ</t>
  </si>
  <si>
    <t>10141842</t>
  </si>
  <si>
    <t>CAMDEN INVEST, OÜ</t>
  </si>
  <si>
    <t>12606096</t>
  </si>
  <si>
    <t>BENEDIVES OÜ</t>
  </si>
  <si>
    <t>11960737</t>
  </si>
  <si>
    <t>LUUCO OÜ</t>
  </si>
  <si>
    <t>12218224</t>
  </si>
  <si>
    <t>CITYGROUP OÜ</t>
  </si>
  <si>
    <t>10070444</t>
  </si>
  <si>
    <t>KU-HI, OÜ</t>
  </si>
  <si>
    <t>12578885</t>
  </si>
  <si>
    <t>PUHASTUSMEISTRID.EE OÜ</t>
  </si>
  <si>
    <t>10509420</t>
  </si>
  <si>
    <t>EFFIE OÜ</t>
  </si>
  <si>
    <t>12031678</t>
  </si>
  <si>
    <t>MOONYARD OÜ</t>
  </si>
  <si>
    <t>12432101</t>
  </si>
  <si>
    <t>OÜ AKTSIAHOIDJA</t>
  </si>
  <si>
    <t>12197019</t>
  </si>
  <si>
    <t>AINSAM OÜ</t>
  </si>
  <si>
    <t>11529620</t>
  </si>
  <si>
    <t>PILOOT EHITUS OÜ</t>
  </si>
  <si>
    <t>11704922</t>
  </si>
  <si>
    <t>MARKSI MAJA OÜ</t>
  </si>
  <si>
    <t>12603614</t>
  </si>
  <si>
    <t>SIMETRA TÖÖJÕUD OÜ</t>
  </si>
  <si>
    <t>11607283</t>
  </si>
  <si>
    <t>REVALSTUDIO, OÜ</t>
  </si>
  <si>
    <t>10881071</t>
  </si>
  <si>
    <t>NISUTERA, OÜ</t>
  </si>
  <si>
    <t>12029144</t>
  </si>
  <si>
    <t>MEXER BUILDING OÜ</t>
  </si>
  <si>
    <t>10827108</t>
  </si>
  <si>
    <t>PROTEENINDUS OSAÜHING</t>
  </si>
  <si>
    <t>12132020</t>
  </si>
  <si>
    <t>MEHHAANIK OÜ</t>
  </si>
  <si>
    <t>11511519</t>
  </si>
  <si>
    <t>LIVINGSHOP OÜ</t>
  </si>
  <si>
    <t>10311043</t>
  </si>
  <si>
    <t>EU STALLMET IMPORT OÜ</t>
  </si>
  <si>
    <t>10864581</t>
  </si>
  <si>
    <t>JÜRI TEHNOPARGI OÜ</t>
  </si>
  <si>
    <t>11550123</t>
  </si>
  <si>
    <t>TEHNIKALADU, OÜ</t>
  </si>
  <si>
    <t>11196816</t>
  </si>
  <si>
    <t>STABIL INVEST, OÜ</t>
  </si>
  <si>
    <t>10440473</t>
  </si>
  <si>
    <t>BENETOR, OÜ</t>
  </si>
  <si>
    <t>11141732</t>
  </si>
  <si>
    <t>CROSSBALT, OÜ</t>
  </si>
  <si>
    <t>10241963</t>
  </si>
  <si>
    <t>METSAEKSPERT, OÜ</t>
  </si>
  <si>
    <t>12079065</t>
  </si>
  <si>
    <t>IMPROFMET OÜ</t>
  </si>
  <si>
    <t>11954116</t>
  </si>
  <si>
    <t>TALKOM EHITUS OÜ</t>
  </si>
  <si>
    <t>11878029</t>
  </si>
  <si>
    <t>ANS NETWORK OÜ</t>
  </si>
  <si>
    <t>12279361</t>
  </si>
  <si>
    <t>KULDKALA OÜ</t>
  </si>
  <si>
    <t>11339121</t>
  </si>
  <si>
    <t>MEIE VEDU, OÜ</t>
  </si>
  <si>
    <t>12229096</t>
  </si>
  <si>
    <t>INNOFEX MEDIA OÜ</t>
  </si>
  <si>
    <t>11396998</t>
  </si>
  <si>
    <t>ANDRI SISUSTUS, OÜ</t>
  </si>
  <si>
    <t>12547425</t>
  </si>
  <si>
    <t>POLOTAR OÜ</t>
  </si>
  <si>
    <t>11711247</t>
  </si>
  <si>
    <t>EDCAR AUTO OÜ</t>
  </si>
  <si>
    <t>12269753</t>
  </si>
  <si>
    <t>TRESTO OÜ</t>
  </si>
  <si>
    <t>12613436</t>
  </si>
  <si>
    <t>ICEMARK OÜ</t>
  </si>
  <si>
    <t>10101080</t>
  </si>
  <si>
    <t>OÜ HYDROWHEELS</t>
  </si>
  <si>
    <t>11983508</t>
  </si>
  <si>
    <t>LGM REKLAAMITEENUSED OÜ</t>
  </si>
  <si>
    <t>11196242</t>
  </si>
  <si>
    <t>ASRAAUTOD, OÜ</t>
  </si>
  <si>
    <t>11344441</t>
  </si>
  <si>
    <t>ESTECH IMPORT OÜ</t>
  </si>
  <si>
    <t>12436010</t>
  </si>
  <si>
    <t>LINKPLUS OÜ</t>
  </si>
  <si>
    <t>12671395</t>
  </si>
  <si>
    <t>OÜ WOLTZ</t>
  </si>
  <si>
    <t>11231912</t>
  </si>
  <si>
    <t>VAHER GRUPP OÜ</t>
  </si>
  <si>
    <t>10938196</t>
  </si>
  <si>
    <t>STEKKOR, OÜ</t>
  </si>
  <si>
    <t>12067972</t>
  </si>
  <si>
    <t>KÕLAKODA, OÜ</t>
  </si>
  <si>
    <t>11698989</t>
  </si>
  <si>
    <t>ARX CAR OÜ</t>
  </si>
  <si>
    <t>12361269</t>
  </si>
  <si>
    <t>EHITEX GRUPP OÜ</t>
  </si>
  <si>
    <t>11937460</t>
  </si>
  <si>
    <t>ESTONIA MODUL EXPORT OÜ</t>
  </si>
  <si>
    <t>11526521</t>
  </si>
  <si>
    <t>NORSE WOOD OÜ</t>
  </si>
  <si>
    <t>11414816</t>
  </si>
  <si>
    <t>LEDNET OÜ</t>
  </si>
  <si>
    <t>12384046</t>
  </si>
  <si>
    <t>NORD TRAPPA OÜ</t>
  </si>
  <si>
    <t>12165539</t>
  </si>
  <si>
    <t>NORDIC FUND OÜ</t>
  </si>
  <si>
    <t>12429501</t>
  </si>
  <si>
    <t>KV CONSULT OÜ</t>
  </si>
  <si>
    <t>11231174</t>
  </si>
  <si>
    <t>ART KÜTTESEADMED, OÜ</t>
  </si>
  <si>
    <t>11324556</t>
  </si>
  <si>
    <t>VARE &amp; JAAKKOLA OÜ</t>
  </si>
  <si>
    <t>11468953</t>
  </si>
  <si>
    <t>SEVOS IS, OÜ</t>
  </si>
  <si>
    <t>12062294</t>
  </si>
  <si>
    <t>VIRTRUNA OÜ</t>
  </si>
  <si>
    <t>12495981</t>
  </si>
  <si>
    <t>GALDIM GRUPP OÜ</t>
  </si>
  <si>
    <t>10714858</t>
  </si>
  <si>
    <t>PIZZA GRANDE, OÜ</t>
  </si>
  <si>
    <t>12038858</t>
  </si>
  <si>
    <t>GERKON OÜ</t>
  </si>
  <si>
    <t>10813371</t>
  </si>
  <si>
    <t>HAVERCOM, OÜ</t>
  </si>
  <si>
    <t>11952790</t>
  </si>
  <si>
    <t>OPC GROUP OÜ</t>
  </si>
  <si>
    <t>12360519</t>
  </si>
  <si>
    <t>JH TRANSPORT OÜ</t>
  </si>
  <si>
    <t>12347708</t>
  </si>
  <si>
    <t>ART SOLD-OUT OÜ</t>
  </si>
  <si>
    <t>12167797</t>
  </si>
  <si>
    <t>ARVE PLUSS OÜ</t>
  </si>
  <si>
    <t>12657455</t>
  </si>
  <si>
    <t>DOMINIC TRANS OÜ</t>
  </si>
  <si>
    <t>12630798</t>
  </si>
  <si>
    <t>KENPRO OÜ</t>
  </si>
  <si>
    <t>11217607</t>
  </si>
  <si>
    <t>KURROTAJA, OÜ</t>
  </si>
  <si>
    <t>12243771</t>
  </si>
  <si>
    <t>LCERI OÜ</t>
  </si>
  <si>
    <t>12178393</t>
  </si>
  <si>
    <t>BUSINESS MEDIA OÜ</t>
  </si>
  <si>
    <t>12624912</t>
  </si>
  <si>
    <t>VINEDA ENGINEERING OÜ</t>
  </si>
  <si>
    <t>11601122</t>
  </si>
  <si>
    <t>MÜÜGIEKSPERT INVEST, OÜ</t>
  </si>
  <si>
    <t>11035800</t>
  </si>
  <si>
    <t>SUNECO OÜ</t>
  </si>
  <si>
    <t>11161769</t>
  </si>
  <si>
    <t>FREEMIND OÜ</t>
  </si>
  <si>
    <t>12182762</t>
  </si>
  <si>
    <t>MIHKLI METALL OÜ</t>
  </si>
  <si>
    <t>10677778</t>
  </si>
  <si>
    <t>ILL &amp; RO OÜ</t>
  </si>
  <si>
    <t>12533440</t>
  </si>
  <si>
    <t>SEASIDE OÜ</t>
  </si>
  <si>
    <t>10898717</t>
  </si>
  <si>
    <t>NITT, OÜ</t>
  </si>
  <si>
    <t>11293465</t>
  </si>
  <si>
    <t>KUMELY TEENUSED OÜ</t>
  </si>
  <si>
    <t>12730488</t>
  </si>
  <si>
    <t>TOMPSON EHITUS OÜ</t>
  </si>
  <si>
    <t>12151164</t>
  </si>
  <si>
    <t>TTGROUP OÜ</t>
  </si>
  <si>
    <t>12177652</t>
  </si>
  <si>
    <t>EVEMAR GRUPP, OÜ</t>
  </si>
  <si>
    <t>10081904</t>
  </si>
  <si>
    <t>SUWEM, AS</t>
  </si>
  <si>
    <t>10933589</t>
  </si>
  <si>
    <t>EVENT CENTER OÜ</t>
  </si>
  <si>
    <t>11122640</t>
  </si>
  <si>
    <t>KILIKIA, OÜ</t>
  </si>
  <si>
    <t>11111760</t>
  </si>
  <si>
    <t>DEC.ART OÜ</t>
  </si>
  <si>
    <t>12436180</t>
  </si>
  <si>
    <t>BOSSMANTRADE OÜ</t>
  </si>
  <si>
    <t>11336128</t>
  </si>
  <si>
    <t>TAVEL INVEST, OÜ</t>
  </si>
  <si>
    <t>10142118</t>
  </si>
  <si>
    <t>3 AAA OÜ</t>
  </si>
  <si>
    <t>11323657</t>
  </si>
  <si>
    <t>PALMVER OÜ</t>
  </si>
  <si>
    <t>11512849</t>
  </si>
  <si>
    <t>MM AGENTUUR GRUPP OÜ</t>
  </si>
  <si>
    <t>11047039</t>
  </si>
  <si>
    <t>CRISSOM, OÜ</t>
  </si>
  <si>
    <t>12413629</t>
  </si>
  <si>
    <t>PRIBEN OÜ</t>
  </si>
  <si>
    <t>11429255</t>
  </si>
  <si>
    <t>FLASHPOINT, OÜ</t>
  </si>
  <si>
    <t>12374616</t>
  </si>
  <si>
    <t>BLACK INVESTMENT OÜ</t>
  </si>
  <si>
    <t>12292574</t>
  </si>
  <si>
    <t>PANEMI OÜ</t>
  </si>
  <si>
    <t>12172261</t>
  </si>
  <si>
    <t>GREY GECKO, OÜ</t>
  </si>
  <si>
    <t>12449165</t>
  </si>
  <si>
    <t>ERILOGISTIKA OÜ</t>
  </si>
  <si>
    <t>12687605</t>
  </si>
  <si>
    <t>NORHUT OÜ</t>
  </si>
  <si>
    <t>10221860</t>
  </si>
  <si>
    <t>STEMARI INTERIOR OÜ</t>
  </si>
  <si>
    <t>12351963</t>
  </si>
  <si>
    <t>ARISON, OÜ</t>
  </si>
  <si>
    <t>12525386</t>
  </si>
  <si>
    <t>ROCKET INVEST OÜ</t>
  </si>
  <si>
    <t>12534882</t>
  </si>
  <si>
    <t>RENOSTAL OÜ</t>
  </si>
  <si>
    <t>11231955</t>
  </si>
  <si>
    <t>GAMINTUS INVEST, OÜ</t>
  </si>
  <si>
    <t>11877858</t>
  </si>
  <si>
    <t>GARANT SPORT, OÜ</t>
  </si>
  <si>
    <t>10146578</t>
  </si>
  <si>
    <t>TESTFILM, AS</t>
  </si>
  <si>
    <t>12138057</t>
  </si>
  <si>
    <t>AF5 GRUPP OÜ</t>
  </si>
  <si>
    <t>11740585</t>
  </si>
  <si>
    <t>EURONORDIC TRANS OÜ</t>
  </si>
  <si>
    <t>11467391</t>
  </si>
  <si>
    <t>GLADIUS BALTIC OÜ</t>
  </si>
  <si>
    <t>11255921</t>
  </si>
  <si>
    <t>UNOTRADE, OÜ</t>
  </si>
  <si>
    <t>12188919</t>
  </si>
  <si>
    <t>SCHOFFA ESTONIA OÜ</t>
  </si>
  <si>
    <t>11254347</t>
  </si>
  <si>
    <t>TSIKURAAT, OÜ</t>
  </si>
  <si>
    <t>12493315</t>
  </si>
  <si>
    <t>ABMG, OÜ</t>
  </si>
  <si>
    <t>11200375</t>
  </si>
  <si>
    <t>TURMBERG OÜ</t>
  </si>
  <si>
    <t>12513650</t>
  </si>
  <si>
    <t>SIGNATURE HOUSE OÜ</t>
  </si>
  <si>
    <t>12325523</t>
  </si>
  <si>
    <t>JT STAFFING GROUP OÜ</t>
  </si>
  <si>
    <t>11603724</t>
  </si>
  <si>
    <t>MALITON OÜ</t>
  </si>
  <si>
    <t>12476446</t>
  </si>
  <si>
    <t>KIVINK OÜ</t>
  </si>
  <si>
    <t>90010806</t>
  </si>
  <si>
    <t>VÄNDRA TERVISEKESKUS, SIHTASUTUS</t>
  </si>
  <si>
    <t>12474525</t>
  </si>
  <si>
    <t>720 KRAADI OÜ</t>
  </si>
  <si>
    <t>10846011</t>
  </si>
  <si>
    <t>BSE INDUSTRIES OSAÜHING</t>
  </si>
  <si>
    <t>12317373</t>
  </si>
  <si>
    <t>KÄSUKOERAD OÜ</t>
  </si>
  <si>
    <t>12454812</t>
  </si>
  <si>
    <t>PÄRVEL OÜ</t>
  </si>
  <si>
    <t>12249644</t>
  </si>
  <si>
    <t>TAF GRUPP OÜ</t>
  </si>
  <si>
    <t>10558045</t>
  </si>
  <si>
    <t>TRADEBALT OÜ</t>
  </si>
  <si>
    <t>12642241</t>
  </si>
  <si>
    <t>4KALA OÜ</t>
  </si>
  <si>
    <t>11078005</t>
  </si>
  <si>
    <t>ARIPALTE, OÜ</t>
  </si>
  <si>
    <t>10082358</t>
  </si>
  <si>
    <t>VELIIR, OÜ</t>
  </si>
  <si>
    <t>11927585</t>
  </si>
  <si>
    <t>SHARK FASHION HOUSE OÜ</t>
  </si>
  <si>
    <t>12222148</t>
  </si>
  <si>
    <t>KALEVI SERVICE OÜ</t>
  </si>
  <si>
    <t>12732949</t>
  </si>
  <si>
    <t>DEKMAR100 OÜ</t>
  </si>
  <si>
    <t>10468276</t>
  </si>
  <si>
    <t>NET CONSULT, OÜ</t>
  </si>
  <si>
    <t>11527383</t>
  </si>
  <si>
    <t>MIXPOWER, OÜ</t>
  </si>
  <si>
    <t>12358416</t>
  </si>
  <si>
    <t>OKEI PROJEKT OÜ</t>
  </si>
  <si>
    <t>11712175</t>
  </si>
  <si>
    <t>GLOBALEX EUROPE OÜ</t>
  </si>
  <si>
    <t>11537507</t>
  </si>
  <si>
    <t>PENTAFOR EHITUS, OÜ</t>
  </si>
  <si>
    <t>11883876</t>
  </si>
  <si>
    <t>REINSON &amp; PARTNERID ÕIGUSBÜROO OÜ</t>
  </si>
  <si>
    <t>10670368</t>
  </si>
  <si>
    <t>MAATÖÖDE OÜ</t>
  </si>
  <si>
    <t>12194204</t>
  </si>
  <si>
    <t>DVM-KATTO OÜ</t>
  </si>
  <si>
    <t>10305924</t>
  </si>
  <si>
    <t>PIRSER, OÜ</t>
  </si>
  <si>
    <t>12740400</t>
  </si>
  <si>
    <t>MAKOSWATER OÜ</t>
  </si>
  <si>
    <t>12132801</t>
  </si>
  <si>
    <t>XECTRO OÜ</t>
  </si>
  <si>
    <t>11640470</t>
  </si>
  <si>
    <t>AIA-JA MAASTIKUKUJUNDUSE OÜ</t>
  </si>
  <si>
    <t>11948015</t>
  </si>
  <si>
    <t>RANNAVESI RENT, OÜ</t>
  </si>
  <si>
    <t>10676454</t>
  </si>
  <si>
    <t>RODAK-E, OÜ</t>
  </si>
  <si>
    <t>10906575</t>
  </si>
  <si>
    <t>MILIAM REISID OÜ</t>
  </si>
  <si>
    <t>12496147</t>
  </si>
  <si>
    <t>ROOFOX OÜ</t>
  </si>
  <si>
    <t>10933537</t>
  </si>
  <si>
    <t>MIKRO KINNISVARA, OÜ</t>
  </si>
  <si>
    <t>11636043</t>
  </si>
  <si>
    <t>ALTVÄLJA, OÜ</t>
  </si>
  <si>
    <t>11686957</t>
  </si>
  <si>
    <t>KRISMAR TEKSTIIL, OÜ</t>
  </si>
  <si>
    <t>11182470</t>
  </si>
  <si>
    <t>SOMMERVENT, OÜ</t>
  </si>
  <si>
    <t>10839264</t>
  </si>
  <si>
    <t>DATAINTERNATIONAL GROUP OÜ</t>
  </si>
  <si>
    <t>12233595</t>
  </si>
  <si>
    <t>PR KEEVITUSE OÜ</t>
  </si>
  <si>
    <t>11398069</t>
  </si>
  <si>
    <t>PILTILUS OÜ</t>
  </si>
  <si>
    <t>10751121</t>
  </si>
  <si>
    <t>KARSUMM, OÜ</t>
  </si>
  <si>
    <t>12299062</t>
  </si>
  <si>
    <t>AKVATECH OÜ</t>
  </si>
  <si>
    <t>10371039</t>
  </si>
  <si>
    <t>JÕHVI VIKS, OÜ</t>
  </si>
  <si>
    <t>12027234</t>
  </si>
  <si>
    <t>GRAVERDE VO, OÜ</t>
  </si>
  <si>
    <t>12568591</t>
  </si>
  <si>
    <t>PLASTIRING OÜ</t>
  </si>
  <si>
    <t>12150288</t>
  </si>
  <si>
    <t>GENIAALNE OÜ</t>
  </si>
  <si>
    <t>12333072</t>
  </si>
  <si>
    <t>MINERKS OÜ</t>
  </si>
  <si>
    <t>11976454</t>
  </si>
  <si>
    <t>KARLOGISTIK, OÜ</t>
  </si>
  <si>
    <t>10448380</t>
  </si>
  <si>
    <t>VIGALA PIIMATÖÖSTUS, OÜ</t>
  </si>
  <si>
    <t>11898174</t>
  </si>
  <si>
    <t>FRENS CATERING OÜ</t>
  </si>
  <si>
    <t>12370423</t>
  </si>
  <si>
    <t>OÜ C-TOONER</t>
  </si>
  <si>
    <t>10401763</t>
  </si>
  <si>
    <t>CONIERY, OÜ</t>
  </si>
  <si>
    <t>11386474</t>
  </si>
  <si>
    <t>TEHNIKA ARENDUS, OÜ</t>
  </si>
  <si>
    <t>12634034</t>
  </si>
  <si>
    <t>KALASTUSKAUPLUS VOBLA OÜ</t>
  </si>
  <si>
    <t>12296460</t>
  </si>
  <si>
    <t>UUS MÄRJAMAA GRUPP OÜ</t>
  </si>
  <si>
    <t>12199188</t>
  </si>
  <si>
    <t>ARCTICELEMENTS OÜ</t>
  </si>
  <si>
    <t>11885102</t>
  </si>
  <si>
    <t>TIRIN OÜ</t>
  </si>
  <si>
    <t>11918416</t>
  </si>
  <si>
    <t>NATTELCO EHITUS, OÜ</t>
  </si>
  <si>
    <t>12281903</t>
  </si>
  <si>
    <t>LASERAUTO OÜ</t>
  </si>
  <si>
    <t>12303415</t>
  </si>
  <si>
    <t>VOLTA LUMEN OÜ</t>
  </si>
  <si>
    <t>11670608</t>
  </si>
  <si>
    <t>CALPE, OÜ</t>
  </si>
  <si>
    <t>11713200</t>
  </si>
  <si>
    <t>KE HALDUSTEENUSED OÜ</t>
  </si>
  <si>
    <t>12378778</t>
  </si>
  <si>
    <t>BAS, OÜ</t>
  </si>
  <si>
    <t>10855145</t>
  </si>
  <si>
    <t>ORVEK, OÜ</t>
  </si>
  <si>
    <t>80228792</t>
  </si>
  <si>
    <t>BC RAKVERE TARVAS, MITTETULUNDUSÜHING</t>
  </si>
  <si>
    <t>11092407</t>
  </si>
  <si>
    <t>STARTRADE BALTIC, OÜ</t>
  </si>
  <si>
    <t>12292083</t>
  </si>
  <si>
    <t>SK MEDIA EESTI, OÜ</t>
  </si>
  <si>
    <t>12240904</t>
  </si>
  <si>
    <t>KIMURO OÜ</t>
  </si>
  <si>
    <t>11063699</t>
  </si>
  <si>
    <t>NORDLINE BALTIC OÜ</t>
  </si>
  <si>
    <t>12293645</t>
  </si>
  <si>
    <t>VENUTEC INVEST OÜ</t>
  </si>
  <si>
    <t>12475211</t>
  </si>
  <si>
    <t>OÜ LISNET</t>
  </si>
  <si>
    <t>11051584</t>
  </si>
  <si>
    <t>HANSAMETS, OÜ</t>
  </si>
  <si>
    <t>12232750</t>
  </si>
  <si>
    <t>HRA OÜ</t>
  </si>
  <si>
    <t>12504208</t>
  </si>
  <si>
    <t>ANDES PRO OÜ</t>
  </si>
  <si>
    <t>11533366</t>
  </si>
  <si>
    <t>ABC ELEMENT, OÜ</t>
  </si>
  <si>
    <t>11106977</t>
  </si>
  <si>
    <t>RADANI GRUPP, OÜ</t>
  </si>
  <si>
    <t>10477453</t>
  </si>
  <si>
    <t>SUNTEE, OÜ</t>
  </si>
  <si>
    <t>10956188</t>
  </si>
  <si>
    <t>POME GRUPP, OÜ</t>
  </si>
  <si>
    <t>10496137</t>
  </si>
  <si>
    <t>IT FIRMA OÜ</t>
  </si>
  <si>
    <t>10809091</t>
  </si>
  <si>
    <t>BENNUR, OÜ</t>
  </si>
  <si>
    <t>10313071</t>
  </si>
  <si>
    <t>VILJANDI KAPRI, OÜ</t>
  </si>
  <si>
    <t>11076408</t>
  </si>
  <si>
    <t>TEMPOS GRUPP, OÜ</t>
  </si>
  <si>
    <t>12443464</t>
  </si>
  <si>
    <t>RED DONKEY AD OÜ</t>
  </si>
  <si>
    <t>11091313</t>
  </si>
  <si>
    <t>TUNINGSTYLE, OÜ</t>
  </si>
  <si>
    <t>11954043</t>
  </si>
  <si>
    <t>TOETAJA AGRO OÜ</t>
  </si>
  <si>
    <t>12220422</t>
  </si>
  <si>
    <t>LUKSWEL, OÜ</t>
  </si>
  <si>
    <t>11995977</t>
  </si>
  <si>
    <t>AULESMAN, OÜ</t>
  </si>
  <si>
    <t>12324587</t>
  </si>
  <si>
    <t>NMKRUUM OÜ</t>
  </si>
  <si>
    <t>12390325</t>
  </si>
  <si>
    <t>KURTNA PM OÜ</t>
  </si>
  <si>
    <t>12480548</t>
  </si>
  <si>
    <t>CLOUDSCALE OÜ</t>
  </si>
  <si>
    <t>11449105</t>
  </si>
  <si>
    <t>NONSTOP ENTERTAINMENT OÜ</t>
  </si>
  <si>
    <t>11427397</t>
  </si>
  <si>
    <t>ELFLUIDO OÜ</t>
  </si>
  <si>
    <t>12297442</t>
  </si>
  <si>
    <t>EUROCHEM TRANS OÜ</t>
  </si>
  <si>
    <t>11520582</t>
  </si>
  <si>
    <t>SPECIALIST OÜ</t>
  </si>
  <si>
    <t>10980264</t>
  </si>
  <si>
    <t>MASTRIX PREX OÜ</t>
  </si>
  <si>
    <t>11761699</t>
  </si>
  <si>
    <t>TELECOM CONSULTING OÜ</t>
  </si>
  <si>
    <t>11488571</t>
  </si>
  <si>
    <t>KEMP GRUPP OÜ</t>
  </si>
  <si>
    <t>12495107</t>
  </si>
  <si>
    <t>FASSAADIKESKUS GRUPP, OÜ</t>
  </si>
  <si>
    <t>11774779</t>
  </si>
  <si>
    <t>RAVELIN, OÜ</t>
  </si>
  <si>
    <t>10988975</t>
  </si>
  <si>
    <t>REDAMO, OÜ</t>
  </si>
  <si>
    <t>11910053</t>
  </si>
  <si>
    <t>NAUDI INVEST OÜ</t>
  </si>
  <si>
    <t>12472595</t>
  </si>
  <si>
    <t>ORCINUS GROUP OÜ</t>
  </si>
  <si>
    <t>11316479</t>
  </si>
  <si>
    <t>JUSTINO ARENDUS OÜ</t>
  </si>
  <si>
    <t>11333101</t>
  </si>
  <si>
    <t>ELEGANTS O&amp;I, OÜ</t>
  </si>
  <si>
    <t>60257741</t>
  </si>
  <si>
    <t>SIA HANSA PAINTERS DIVISION</t>
  </si>
  <si>
    <t>12424641</t>
  </si>
  <si>
    <t>UPK TRADE OÜ</t>
  </si>
  <si>
    <t>10863481</t>
  </si>
  <si>
    <t>I.S.E. PUIT OÜ</t>
  </si>
  <si>
    <t>12534126</t>
  </si>
  <si>
    <t>A-FIXAUS OÜ</t>
  </si>
  <si>
    <t>11442250</t>
  </si>
  <si>
    <t>ROADRUNNER OÜ</t>
  </si>
  <si>
    <t>10560295</t>
  </si>
  <si>
    <t>NEXT LEVEL AGENCY OÜ</t>
  </si>
  <si>
    <t>12316725</t>
  </si>
  <si>
    <t>TERMASFERA GRUPP OÜ</t>
  </si>
  <si>
    <t>12335295</t>
  </si>
  <si>
    <t>HK GROUP OÜ</t>
  </si>
  <si>
    <t>11420521</t>
  </si>
  <si>
    <t>NIINEKAD OÜ</t>
  </si>
  <si>
    <t>11130409</t>
  </si>
  <si>
    <t>KELLUVABRIK, OÜ</t>
  </si>
  <si>
    <t>11314730</t>
  </si>
  <si>
    <t>JK MUSIC TEAM OÜ</t>
  </si>
  <si>
    <t>10665752</t>
  </si>
  <si>
    <t>STARBRAND, OÜ</t>
  </si>
  <si>
    <t>11464599</t>
  </si>
  <si>
    <t>KREDIIDIKORRALDUS OÜ</t>
  </si>
  <si>
    <t>11732373</t>
  </si>
  <si>
    <t>PROFORMEST, OÜ</t>
  </si>
  <si>
    <t>11996907</t>
  </si>
  <si>
    <t>T-REIS, OÜ</t>
  </si>
  <si>
    <t>12119373</t>
  </si>
  <si>
    <t>JET-LOGISTICS OÜ</t>
  </si>
  <si>
    <t>11554304</t>
  </si>
  <si>
    <t>1VIIMISTLUSGRUPP OÜ</t>
  </si>
  <si>
    <t>12531049</t>
  </si>
  <si>
    <t>NATURAL OILS OÜ</t>
  </si>
  <si>
    <t>10701531</t>
  </si>
  <si>
    <t>VAGEMER GRUPP, OÜ</t>
  </si>
  <si>
    <t>11590022</t>
  </si>
  <si>
    <t>METALLIABI, OÜ</t>
  </si>
  <si>
    <t>11998786</t>
  </si>
  <si>
    <t>KAEVETEHNIKA, OÜ</t>
  </si>
  <si>
    <t>11703199</t>
  </si>
  <si>
    <t>RACING PUB OÜ</t>
  </si>
  <si>
    <t>12090638</t>
  </si>
  <si>
    <t>GUSTO RESTORAN OÜ</t>
  </si>
  <si>
    <t>11076650</t>
  </si>
  <si>
    <t>AABA KINNISVARA, OÜ</t>
  </si>
  <si>
    <t>10882047</t>
  </si>
  <si>
    <t>LINEPRINT, OÜ</t>
  </si>
  <si>
    <t>12560017</t>
  </si>
  <si>
    <t>ROHELINE TULETORN OÜ</t>
  </si>
  <si>
    <t>11621596</t>
  </si>
  <si>
    <t>GRANDTOTAL, OÜ</t>
  </si>
  <si>
    <t>12103627</t>
  </si>
  <si>
    <t>MIRISTINA PRODUCTION GROUP OÜ</t>
  </si>
  <si>
    <t>11604617</t>
  </si>
  <si>
    <t>SNURRUS OÜ</t>
  </si>
  <si>
    <t>12684191</t>
  </si>
  <si>
    <t>REBECCA TRANS OÜ</t>
  </si>
  <si>
    <t>10343480</t>
  </si>
  <si>
    <t>MARINESTER, AS</t>
  </si>
  <si>
    <t>10560800</t>
  </si>
  <si>
    <t>METSINVEST, OÜ</t>
  </si>
  <si>
    <t>12123529</t>
  </si>
  <si>
    <t>DORIOONE TIMBER OÜ</t>
  </si>
  <si>
    <t>60208703</t>
  </si>
  <si>
    <t>MEETINCS S.A. (MEETINGS, TRANSLATIONS  &amp; INCENTIVES SERVICES)</t>
  </si>
  <si>
    <t>12050753</t>
  </si>
  <si>
    <t>MECTUS EHITUS OÜ</t>
  </si>
  <si>
    <t>11991429</t>
  </si>
  <si>
    <t>FIRST INVESTMENT HOLDING, OÜ</t>
  </si>
  <si>
    <t>12382701</t>
  </si>
  <si>
    <t>EC PRODUKTSIOON OÜ</t>
  </si>
  <si>
    <t>12610502</t>
  </si>
  <si>
    <t>EFERT INVEST OÜ</t>
  </si>
  <si>
    <t>11538910</t>
  </si>
  <si>
    <t>EASCO EHITUSE OÜ</t>
  </si>
  <si>
    <t>12002671</t>
  </si>
  <si>
    <t>EMODE OÜ</t>
  </si>
  <si>
    <t>10464367</t>
  </si>
  <si>
    <t>STILT, OÜ</t>
  </si>
  <si>
    <t>10387632</t>
  </si>
  <si>
    <t>RASINA PÕLLUMAJANDUSÜHISTU</t>
  </si>
  <si>
    <t>11453532</t>
  </si>
  <si>
    <t>FINANCE HOUSE OÜ</t>
  </si>
  <si>
    <t>11495281</t>
  </si>
  <si>
    <t>NORDSAFE OÜ</t>
  </si>
  <si>
    <t>11908990</t>
  </si>
  <si>
    <t>VIEW TRADING, OÜ</t>
  </si>
  <si>
    <t>10235017</t>
  </si>
  <si>
    <t>KARUMAA, AS</t>
  </si>
  <si>
    <t>10502458</t>
  </si>
  <si>
    <t>HANSAWORLD ESTONIA AS</t>
  </si>
  <si>
    <t>12336455</t>
  </si>
  <si>
    <t>RUKIS OÜ</t>
  </si>
  <si>
    <t>12186791</t>
  </si>
  <si>
    <t>KEKO CONSTRUCTION OÜ</t>
  </si>
  <si>
    <t>11040066</t>
  </si>
  <si>
    <t>VARAMAAD KINNISVARA OÜ</t>
  </si>
  <si>
    <t>12637754</t>
  </si>
  <si>
    <t>FOSTAI, OÜ</t>
  </si>
  <si>
    <t>12652202</t>
  </si>
  <si>
    <t>FRESH PUB OÜ</t>
  </si>
  <si>
    <t>11209743</t>
  </si>
  <si>
    <t>EIK GRUPP OÜ</t>
  </si>
  <si>
    <t>12286935</t>
  </si>
  <si>
    <t>SATEMONT OÜ</t>
  </si>
  <si>
    <t>12542456</t>
  </si>
  <si>
    <t>ESTONIAN WOOD TRADING OÜ</t>
  </si>
  <si>
    <t>10177366</t>
  </si>
  <si>
    <t>EVMET-MEHAANIK, AS</t>
  </si>
  <si>
    <t>12221114</t>
  </si>
  <si>
    <t>BIOHOUSE OÜ</t>
  </si>
  <si>
    <t>10117111</t>
  </si>
  <si>
    <t>RAUNDER, OÜ</t>
  </si>
  <si>
    <t>12217845</t>
  </si>
  <si>
    <t>GISSOFT OÜ</t>
  </si>
  <si>
    <t>10928306</t>
  </si>
  <si>
    <t>KUNREX, OÜ</t>
  </si>
  <si>
    <t>12664484</t>
  </si>
  <si>
    <t>FLO TEENUSED OÜ</t>
  </si>
  <si>
    <t>12262018</t>
  </si>
  <si>
    <t>KR TRANS OÜ</t>
  </si>
  <si>
    <t>12149888</t>
  </si>
  <si>
    <t>VINNAL PRODUCTION OÜ</t>
  </si>
  <si>
    <t>12323688</t>
  </si>
  <si>
    <t>ML PUHASTUS OÜ</t>
  </si>
  <si>
    <t>11346569</t>
  </si>
  <si>
    <t>LATBORD-EST OÜ</t>
  </si>
  <si>
    <t>12430214</t>
  </si>
  <si>
    <t>MODULE PIPES OÜ</t>
  </si>
  <si>
    <t>11632921</t>
  </si>
  <si>
    <t>PUUKAST, OÜ</t>
  </si>
  <si>
    <t>12504065</t>
  </si>
  <si>
    <t>QPC ELECTRONICS OÜ</t>
  </si>
  <si>
    <t>12103596</t>
  </si>
  <si>
    <t>ESSE TRANSPORT OÜ</t>
  </si>
  <si>
    <t>12318144</t>
  </si>
  <si>
    <t>ATSTI, OÜ</t>
  </si>
  <si>
    <t>11910805</t>
  </si>
  <si>
    <t>PAKKEKAST, OÜ</t>
  </si>
  <si>
    <t>12579815</t>
  </si>
  <si>
    <t>MARJAVESKI OÜ</t>
  </si>
  <si>
    <t>11260690</t>
  </si>
  <si>
    <t>D.R. SANITAARTEHNIKA OÜ</t>
  </si>
  <si>
    <t>10009671</t>
  </si>
  <si>
    <t>ELSTAR, OÜ</t>
  </si>
  <si>
    <t>11973450</t>
  </si>
  <si>
    <t>EV EHITUSGRUPP OÜ</t>
  </si>
  <si>
    <t>10242891</t>
  </si>
  <si>
    <t>T-STYLE, OÜ</t>
  </si>
  <si>
    <t>11064747</t>
  </si>
  <si>
    <t>ARTS LONDON OÜ</t>
  </si>
  <si>
    <t>11981550</t>
  </si>
  <si>
    <t>FINDERLY, OÜ</t>
  </si>
  <si>
    <t>11926930</t>
  </si>
  <si>
    <t>LEGEND HOLDING OÜ</t>
  </si>
  <si>
    <t>11761558</t>
  </si>
  <si>
    <t>NORDECO VÄRV OÜ</t>
  </si>
  <si>
    <t>11370065</t>
  </si>
  <si>
    <t>REDMOND, OÜ</t>
  </si>
  <si>
    <t>11319495</t>
  </si>
  <si>
    <t>MULGI KINNISVARA, OÜ</t>
  </si>
  <si>
    <t>12518727</t>
  </si>
  <si>
    <t>ADISTAR OÜ</t>
  </si>
  <si>
    <t>12493189</t>
  </si>
  <si>
    <t>EMAVEST OÜ</t>
  </si>
  <si>
    <t>12423102</t>
  </si>
  <si>
    <t>RESTORAN RIVER OÜ</t>
  </si>
  <si>
    <t>11865246</t>
  </si>
  <si>
    <t>MAHARAJA CATERING OÜ</t>
  </si>
  <si>
    <t>11222867</t>
  </si>
  <si>
    <t>ASTRI ARENDUS, OÜ</t>
  </si>
  <si>
    <t>12349819</t>
  </si>
  <si>
    <t>FRANCE IMPORT OÜ</t>
  </si>
  <si>
    <t>11659676</t>
  </si>
  <si>
    <t>HOFRAD UÜ</t>
  </si>
  <si>
    <t>10983699</t>
  </si>
  <si>
    <t>CLAY PROCESSING SERVICES OÜ</t>
  </si>
  <si>
    <t>12006309</t>
  </si>
  <si>
    <t>AR TRANS GROUP OÜ</t>
  </si>
  <si>
    <t>12558693</t>
  </si>
  <si>
    <t>STONEFUL OÜ</t>
  </si>
  <si>
    <t>10837006</t>
  </si>
  <si>
    <t>ARSON INVESTEERINGUD, OÜ</t>
  </si>
  <si>
    <t>12288791</t>
  </si>
  <si>
    <t>ROOSBAUM OÜ</t>
  </si>
  <si>
    <t>10522432</t>
  </si>
  <si>
    <t>ROOSIKRANTSI ILUSALONG, OÜ</t>
  </si>
  <si>
    <t>10305551</t>
  </si>
  <si>
    <t>VIHUR-AUTO, OÜ</t>
  </si>
  <si>
    <t>10623512</t>
  </si>
  <si>
    <t>BRAUF OÜ</t>
  </si>
  <si>
    <t>10788495</t>
  </si>
  <si>
    <t>ACTARUS, OÜ</t>
  </si>
  <si>
    <t>10533128</t>
  </si>
  <si>
    <t>ESREI &amp; VEPE OÜ</t>
  </si>
  <si>
    <t>10576882</t>
  </si>
  <si>
    <t>HANSAMAAKLERI OÜ</t>
  </si>
  <si>
    <t>12334775</t>
  </si>
  <si>
    <t>DELIKATESS COMPANY OÜ</t>
  </si>
  <si>
    <t>11266764</t>
  </si>
  <si>
    <t>KILOMEETER, OÜ</t>
  </si>
  <si>
    <t>11570551</t>
  </si>
  <si>
    <t>SILA OÜ</t>
  </si>
  <si>
    <t>11499965</t>
  </si>
  <si>
    <t>LOGOMANDIA, OÜ</t>
  </si>
  <si>
    <t>11008306</t>
  </si>
  <si>
    <t>METSAEKSPERDI METSAKORRALDUSE OÜ</t>
  </si>
  <si>
    <t>10541524</t>
  </si>
  <si>
    <t>VOX COATING OÜ</t>
  </si>
  <si>
    <t>12111704</t>
  </si>
  <si>
    <t>HEPE PUIT OÜ</t>
  </si>
  <si>
    <t>12354967</t>
  </si>
  <si>
    <t>VESTMENT GRUPP OÜ</t>
  </si>
  <si>
    <t>11183251</t>
  </si>
  <si>
    <t>MAHARAJA ASP, OÜ</t>
  </si>
  <si>
    <t>10647286</t>
  </si>
  <si>
    <t>ACTUAL GROUP, OÜ</t>
  </si>
  <si>
    <t>10026383</t>
  </si>
  <si>
    <t>OSORAN, AS</t>
  </si>
  <si>
    <t>11940717</t>
  </si>
  <si>
    <t>RKONTOR OÜ</t>
  </si>
  <si>
    <t>11291822</t>
  </si>
  <si>
    <t>AUTOGRUPP MS, OÜ</t>
  </si>
  <si>
    <t>12019341</t>
  </si>
  <si>
    <t>ÖKOMEISTER, OÜ</t>
  </si>
  <si>
    <t>11476941</t>
  </si>
  <si>
    <t>AUDIOGRUPP OÜ</t>
  </si>
  <si>
    <t>11313268</t>
  </si>
  <si>
    <t>RAIVO AUTO OÜ</t>
  </si>
  <si>
    <t>11691668</t>
  </si>
  <si>
    <t>BUY IT OÜ</t>
  </si>
  <si>
    <t>11251610</t>
  </si>
  <si>
    <t>GLOBALCAPITAL, OÜ</t>
  </si>
  <si>
    <t>12407283</t>
  </si>
  <si>
    <t>OÜ VIRU PLAST JA TAASKASUTUS</t>
  </si>
  <si>
    <t>80132282</t>
  </si>
  <si>
    <t>LÄÄNEMAA PSÜHHOSOTSIAALSE REHABILITATSIOONI KESKUS</t>
  </si>
  <si>
    <t>11917173</t>
  </si>
  <si>
    <t>NYT GLOBAL, OÜ</t>
  </si>
  <si>
    <t>12392933</t>
  </si>
  <si>
    <t>VANNITUBA JA SAUN, OÜ</t>
  </si>
  <si>
    <t>11233486</t>
  </si>
  <si>
    <t>HÜTI KONVERENTSITALU, OÜ</t>
  </si>
  <si>
    <t>10917372</t>
  </si>
  <si>
    <t>REDFORD TRADE OÜ</t>
  </si>
  <si>
    <t>12343886</t>
  </si>
  <si>
    <t>NORMEX TEAM OÜ</t>
  </si>
  <si>
    <t>10603567</t>
  </si>
  <si>
    <t>RAMATEL PUIT, OÜ</t>
  </si>
  <si>
    <t>10097756</t>
  </si>
  <si>
    <t>HESIAN, OÜ</t>
  </si>
  <si>
    <t>12037675</t>
  </si>
  <si>
    <t>MELOST OÜ</t>
  </si>
  <si>
    <t>10033911</t>
  </si>
  <si>
    <t>DENARIUS, OÜ</t>
  </si>
  <si>
    <t>11311973</t>
  </si>
  <si>
    <t>CONTILORA OÜ</t>
  </si>
  <si>
    <t>11236817</t>
  </si>
  <si>
    <t>PROPIPE, OÜ</t>
  </si>
  <si>
    <t>12527072</t>
  </si>
  <si>
    <t>HELIOLINE OÜ</t>
  </si>
  <si>
    <t>80335973</t>
  </si>
  <si>
    <t>TOOTMISE ÄRIINKUBAATOR NOORUS, MITTETULUNDUSÜHING</t>
  </si>
  <si>
    <t>11644605</t>
  </si>
  <si>
    <t>BERG INTERIORS OÜ</t>
  </si>
  <si>
    <t>11331510</t>
  </si>
  <si>
    <t>CONSTRUCTIVE OÜ</t>
  </si>
  <si>
    <t>11466144</t>
  </si>
  <si>
    <t>FASHION INVEST OÜ</t>
  </si>
  <si>
    <t>12328042</t>
  </si>
  <si>
    <t>GANALAXMI OÜ</t>
  </si>
  <si>
    <t>10505652</t>
  </si>
  <si>
    <t>MÄEALUSE MAJA, OÜ</t>
  </si>
  <si>
    <t>12335668</t>
  </si>
  <si>
    <t>IMAGE WOOD OÜ</t>
  </si>
  <si>
    <t>11587497</t>
  </si>
  <si>
    <t>INSPIRE GRUPP OÜ</t>
  </si>
  <si>
    <t>12242122</t>
  </si>
  <si>
    <t>KOOSTÖÖPARTNER OÜ</t>
  </si>
  <si>
    <t>12698784</t>
  </si>
  <si>
    <t>OÜ KLAUS KÖÖK</t>
  </si>
  <si>
    <t>12172456</t>
  </si>
  <si>
    <t>ALFR.WILEN&amp;CO OÜ</t>
  </si>
  <si>
    <t>11396165</t>
  </si>
  <si>
    <t>VESTORIN OÜ</t>
  </si>
  <si>
    <t>12040772</t>
  </si>
  <si>
    <t>MONARGO OÜ</t>
  </si>
  <si>
    <t>11078689</t>
  </si>
  <si>
    <t>PROINKASSO, OÜ</t>
  </si>
  <si>
    <t>12089710</t>
  </si>
  <si>
    <t>ELTRAKS JUNIOR OÜ</t>
  </si>
  <si>
    <t>12074802</t>
  </si>
  <si>
    <t>VS VIIMISTLUS GRUPP OÜ</t>
  </si>
  <si>
    <t>11497400</t>
  </si>
  <si>
    <t>RULLI SEEME, OÜ</t>
  </si>
  <si>
    <t>12595926</t>
  </si>
  <si>
    <t>RENIIV, OÜ</t>
  </si>
  <si>
    <t>12359232</t>
  </si>
  <si>
    <t>ELSERV OÜ</t>
  </si>
  <si>
    <t>11696358</t>
  </si>
  <si>
    <t>AUTOHOSPIDAL OÜ</t>
  </si>
  <si>
    <t>11004857</t>
  </si>
  <si>
    <t>BRILJANTKÄSI, OÜ</t>
  </si>
  <si>
    <t>12211908</t>
  </si>
  <si>
    <t>KÕIK KÜLMAKS OÜ</t>
  </si>
  <si>
    <t>12587849</t>
  </si>
  <si>
    <t>CONRAM OÜ</t>
  </si>
  <si>
    <t>11743388</t>
  </si>
  <si>
    <t>SILDREM OÜ</t>
  </si>
  <si>
    <t>10176071</t>
  </si>
  <si>
    <t>FARKAM, OÜ</t>
  </si>
  <si>
    <t>10162672</t>
  </si>
  <si>
    <t>KALIIF, OÜ</t>
  </si>
  <si>
    <t>11917799</t>
  </si>
  <si>
    <t>W KOLMGRUPP OÜ</t>
  </si>
  <si>
    <t>12501428</t>
  </si>
  <si>
    <t>PAVA OÜ</t>
  </si>
  <si>
    <t>12569879</t>
  </si>
  <si>
    <t>LEBOIS OÜ</t>
  </si>
  <si>
    <t>11590039</t>
  </si>
  <si>
    <t>ODAV AKEN GRUPP OÜ</t>
  </si>
  <si>
    <t>11147031</t>
  </si>
  <si>
    <t>HANNOBALT OÜ</t>
  </si>
  <si>
    <t>10096403</t>
  </si>
  <si>
    <t>KINAVER, OÜ</t>
  </si>
  <si>
    <t>12627321</t>
  </si>
  <si>
    <t>BAU24 OÜ</t>
  </si>
  <si>
    <t>10476583</t>
  </si>
  <si>
    <t>VISARI METALLITÖÖD, OÜ</t>
  </si>
  <si>
    <t>11073025</t>
  </si>
  <si>
    <t>TEILMAA, OÜ</t>
  </si>
  <si>
    <t>11473687</t>
  </si>
  <si>
    <t>GREEN NATURE OÜ</t>
  </si>
  <si>
    <t>11542833</t>
  </si>
  <si>
    <t>HOUSER OÜ</t>
  </si>
  <si>
    <t>11695755</t>
  </si>
  <si>
    <t>FENRIGHT OÜ</t>
  </si>
  <si>
    <t>12323151</t>
  </si>
  <si>
    <t>KB CATERING OÜ</t>
  </si>
  <si>
    <t>12288822</t>
  </si>
  <si>
    <t>LINSI TALU, OÜ</t>
  </si>
  <si>
    <t>10785338</t>
  </si>
  <si>
    <t>SIKANA VEOD, OÜ</t>
  </si>
  <si>
    <t>12479427</t>
  </si>
  <si>
    <t>KIDS RETAIL OÜ</t>
  </si>
  <si>
    <t>12326391</t>
  </si>
  <si>
    <t>VIRUTEX OÜ</t>
  </si>
  <si>
    <t>11382281</t>
  </si>
  <si>
    <t>WESTSERVIS, OÜ</t>
  </si>
  <si>
    <t>10672226</t>
  </si>
  <si>
    <t>BALTIC OUTLET, OÜ</t>
  </si>
  <si>
    <t>12038516</t>
  </si>
  <si>
    <t>ALAMBRE OÜ</t>
  </si>
  <si>
    <t>11409212</t>
  </si>
  <si>
    <t>DEMANTAS OÜ</t>
  </si>
  <si>
    <t>12253031</t>
  </si>
  <si>
    <t>SINU ELEKTRITÖÖD OÜ</t>
  </si>
  <si>
    <t>11313067</t>
  </si>
  <si>
    <t>BOBSTAR GRUPP, OÜ</t>
  </si>
  <si>
    <t>11717149</t>
  </si>
  <si>
    <t>BLUE HARBOR OÜ</t>
  </si>
  <si>
    <t>12602253</t>
  </si>
  <si>
    <t>PROMOODUL OÜ</t>
  </si>
  <si>
    <t>11387386</t>
  </si>
  <si>
    <t>ARSADIS GRUPP OÜ</t>
  </si>
  <si>
    <t>10275347</t>
  </si>
  <si>
    <t>GUUDMAN KAUP, OÜ</t>
  </si>
  <si>
    <t>10536517</t>
  </si>
  <si>
    <t>AARDLA KAUBANDUS OÜ</t>
  </si>
  <si>
    <t>11406389</t>
  </si>
  <si>
    <t>JANNE ORRO LOOMAKLIINIK, OÜ</t>
  </si>
  <si>
    <t>10375511</t>
  </si>
  <si>
    <t>UNICO GRUPP, OÜ</t>
  </si>
  <si>
    <t>10618646</t>
  </si>
  <si>
    <t>KUIVOJA PUHKEKESKUS, OÜ</t>
  </si>
  <si>
    <t>10646186</t>
  </si>
  <si>
    <t>HINDRIKU, OÜ</t>
  </si>
  <si>
    <t>11690717</t>
  </si>
  <si>
    <t>HÄRMA BUSS, OÜ</t>
  </si>
  <si>
    <t>10306645</t>
  </si>
  <si>
    <t>A.URVA, OÜ</t>
  </si>
  <si>
    <t>10548265</t>
  </si>
  <si>
    <t>AKNAMEISTER, OÜ</t>
  </si>
  <si>
    <t>11158492</t>
  </si>
  <si>
    <t>MERTILIA, OÜ</t>
  </si>
  <si>
    <t>10379325</t>
  </si>
  <si>
    <t>LINUM, OÜ</t>
  </si>
  <si>
    <t>11810825</t>
  </si>
  <si>
    <t>PIIP JA TUUT MÄNGUMAJAD OÜ</t>
  </si>
  <si>
    <t>10981275</t>
  </si>
  <si>
    <t>SILVERNET OÜ</t>
  </si>
  <si>
    <t>10501039</t>
  </si>
  <si>
    <t>ANVELT HAMABARAVI, OÜ</t>
  </si>
  <si>
    <t>12322447</t>
  </si>
  <si>
    <t>GEOSTRON ESTONIA OÜ</t>
  </si>
  <si>
    <t>11257386</t>
  </si>
  <si>
    <t>AUREA STUUDIOD, OÜ</t>
  </si>
  <si>
    <t>11879981</t>
  </si>
  <si>
    <t>MEDIASTER OÜ</t>
  </si>
  <si>
    <t>10287617</t>
  </si>
  <si>
    <t>K.M.J. AUTO, OÜ</t>
  </si>
  <si>
    <t>12105371</t>
  </si>
  <si>
    <t>FREETINGS OÜ</t>
  </si>
  <si>
    <t>11334916</t>
  </si>
  <si>
    <t>TAMMIKU AUTOKESKUS, OÜ</t>
  </si>
  <si>
    <t>11409407</t>
  </si>
  <si>
    <t>EXTCROSS, OÜ</t>
  </si>
  <si>
    <t>11060548</t>
  </si>
  <si>
    <t>GOODKAARMA, OÜ</t>
  </si>
  <si>
    <t>10180836</t>
  </si>
  <si>
    <t>MESIMAI, OÜ</t>
  </si>
  <si>
    <t>11332188</t>
  </si>
  <si>
    <t>VSV TEXTILES OÜ</t>
  </si>
  <si>
    <t>12572500</t>
  </si>
  <si>
    <t>OÜ KALANTE</t>
  </si>
  <si>
    <t>11736419</t>
  </si>
  <si>
    <t>HELLER KAUBANDUS, OÜ</t>
  </si>
  <si>
    <t>11540550</t>
  </si>
  <si>
    <t>PACAVS OÜ</t>
  </si>
  <si>
    <t>11345469</t>
  </si>
  <si>
    <t>SEADISTAJA, OÜ</t>
  </si>
  <si>
    <t>12116015</t>
  </si>
  <si>
    <t>KRASLON GRUPP OÜ</t>
  </si>
  <si>
    <t>10298064</t>
  </si>
  <si>
    <t>KONSULTATSIOONIBÜROO TOOMPERE JA OTTENDER, OÜ</t>
  </si>
  <si>
    <t>12701883</t>
  </si>
  <si>
    <t>IRONPROFF OÜ</t>
  </si>
  <si>
    <t>11589220</t>
  </si>
  <si>
    <t>J&amp;E ELECTRIC OÜ</t>
  </si>
  <si>
    <t>11447371</t>
  </si>
  <si>
    <t>BUENA TRADE OÜ</t>
  </si>
  <si>
    <t>11273631</t>
  </si>
  <si>
    <t>MOLESPOL, OÜ</t>
  </si>
  <si>
    <t>12156500</t>
  </si>
  <si>
    <t>JÄRVE-AUTOHOOLDUS OÜ</t>
  </si>
  <si>
    <t>10549552</t>
  </si>
  <si>
    <t>AKRA MAJA, OÜ</t>
  </si>
  <si>
    <t>10490206</t>
  </si>
  <si>
    <t>ESTBUS OÜ</t>
  </si>
  <si>
    <t>10252398</t>
  </si>
  <si>
    <t>DOZ OÜ</t>
  </si>
  <si>
    <t>10828148</t>
  </si>
  <si>
    <t>REHE KINNISVARA OÜ</t>
  </si>
  <si>
    <t>11374293</t>
  </si>
  <si>
    <t>REFEX TEHNIKA OÜ</t>
  </si>
  <si>
    <t>11747593</t>
  </si>
  <si>
    <t>IDEAMILL, OÜ</t>
  </si>
  <si>
    <t>11546475</t>
  </si>
  <si>
    <t>MARIMARTA OÜ</t>
  </si>
  <si>
    <t>11987162</t>
  </si>
  <si>
    <t>BRASSIUS OÜ</t>
  </si>
  <si>
    <t>11731988</t>
  </si>
  <si>
    <t>KAIDO VEOD OÜ</t>
  </si>
  <si>
    <t>12127295</t>
  </si>
  <si>
    <t>M&amp;G TOITLUSTUS OÜ</t>
  </si>
  <si>
    <t>12036204</t>
  </si>
  <si>
    <t>POSTIMAJA SÖÖGITUBA, OÜ</t>
  </si>
  <si>
    <t>11405830</t>
  </si>
  <si>
    <t>ARTRUUM DISAIN OÜ</t>
  </si>
  <si>
    <t>12149523</t>
  </si>
  <si>
    <t>UKUARU HALDUS OÜ</t>
  </si>
  <si>
    <t>11606533</t>
  </si>
  <si>
    <t>STARCLEAN OÜ</t>
  </si>
  <si>
    <t>11171124</t>
  </si>
  <si>
    <t>RIHMERK, OÜ</t>
  </si>
  <si>
    <t>10232013</t>
  </si>
  <si>
    <t>TRANS IMPEX, OÜ</t>
  </si>
  <si>
    <t>10119728</t>
  </si>
  <si>
    <t>KAIMON, OÜ</t>
  </si>
  <si>
    <t>12354789</t>
  </si>
  <si>
    <t>FINIX INVEST OÜ</t>
  </si>
  <si>
    <t>12729692</t>
  </si>
  <si>
    <t>MMJS OÜ</t>
  </si>
  <si>
    <t>12164853</t>
  </si>
  <si>
    <t>KAUBA TRANS OÜ</t>
  </si>
  <si>
    <t>11016872</t>
  </si>
  <si>
    <t>PAUNVERE PT OÜ</t>
  </si>
  <si>
    <t>11533811</t>
  </si>
  <si>
    <t>T&amp;M PLEKIMEISTER OÜ</t>
  </si>
  <si>
    <t>12501635</t>
  </si>
  <si>
    <t>BESTREM TEAM OÜ</t>
  </si>
  <si>
    <t>12108323</t>
  </si>
  <si>
    <t>AUTOCITY OÜ</t>
  </si>
  <si>
    <t>12181231</t>
  </si>
  <si>
    <t>ABC TRANSPORT OÜ</t>
  </si>
  <si>
    <t>12055644</t>
  </si>
  <si>
    <t>FOXEXPRESS OÜ</t>
  </si>
  <si>
    <t>12168963</t>
  </si>
  <si>
    <t>EESTI AKNAKESKUS OÜ</t>
  </si>
  <si>
    <t>11504850</t>
  </si>
  <si>
    <t>BAULINER OÜ</t>
  </si>
  <si>
    <t>10915901</t>
  </si>
  <si>
    <t>MP MEEDIA, OÜ</t>
  </si>
  <si>
    <t>10207908</t>
  </si>
  <si>
    <t>KÕPU PUIT, OÜ</t>
  </si>
  <si>
    <t>11985631</t>
  </si>
  <si>
    <t>CONECO BALTIC OÜ</t>
  </si>
  <si>
    <t>12542858</t>
  </si>
  <si>
    <t>JANCOM PUHASTUS OÜ</t>
  </si>
  <si>
    <t>11962423</t>
  </si>
  <si>
    <t>REIDAR, OÜ</t>
  </si>
  <si>
    <t>12491339</t>
  </si>
  <si>
    <t>TSIIM OÜ</t>
  </si>
  <si>
    <t>11062837</t>
  </si>
  <si>
    <t>SAARE PARTNER, OÜ</t>
  </si>
  <si>
    <t>12295816</t>
  </si>
  <si>
    <t>EESTI KOHVIKUD OÜ</t>
  </si>
  <si>
    <t>11742213</t>
  </si>
  <si>
    <t>MARNELLO OÜ</t>
  </si>
  <si>
    <t>11148711</t>
  </si>
  <si>
    <t>TRINWEST, OÜ</t>
  </si>
  <si>
    <t>12614428</t>
  </si>
  <si>
    <t>XCORE SYSTEMS OÜ</t>
  </si>
  <si>
    <t>10771483</t>
  </si>
  <si>
    <t>TOOMPUIT, OÜ</t>
  </si>
  <si>
    <t>11703687</t>
  </si>
  <si>
    <t>MARIKSO, OÜ</t>
  </si>
  <si>
    <t>12011807</t>
  </si>
  <si>
    <t>VENTELLI OÜ</t>
  </si>
  <si>
    <t>11759202</t>
  </si>
  <si>
    <t>DINAKSAUTO, OÜ</t>
  </si>
  <si>
    <t>10702855</t>
  </si>
  <si>
    <t>S.S. VIGALA PUU OÜ</t>
  </si>
  <si>
    <t>12651567</t>
  </si>
  <si>
    <t>PARTY PRODUCTION OÜ</t>
  </si>
  <si>
    <t>11257831</t>
  </si>
  <si>
    <t>ASTROTEL, OÜ</t>
  </si>
  <si>
    <t>10700164</t>
  </si>
  <si>
    <t>RAMBUUR TOITLUSTUS, OÜ</t>
  </si>
  <si>
    <t>10891537</t>
  </si>
  <si>
    <t>FINISSAGE, OÜ</t>
  </si>
  <si>
    <t>11639923</t>
  </si>
  <si>
    <t>PANTERTRANS, OÜ</t>
  </si>
  <si>
    <t>12365959</t>
  </si>
  <si>
    <t>EWE TECHNOLOGIES AND SOLUTIONS, OÜ</t>
  </si>
  <si>
    <t>12295408</t>
  </si>
  <si>
    <t>ELECTO INVEST OÜ</t>
  </si>
  <si>
    <t>11627624</t>
  </si>
  <si>
    <t>KOHVIBAAR OÜ</t>
  </si>
  <si>
    <t>10640781</t>
  </si>
  <si>
    <t>SLG GROUP, OÜ</t>
  </si>
  <si>
    <t>12614925</t>
  </si>
  <si>
    <t>K&amp;S TORUTÖÖD OÜ</t>
  </si>
  <si>
    <t>10060842</t>
  </si>
  <si>
    <t>RUVETTUS, OÜ</t>
  </si>
  <si>
    <t>10315489</t>
  </si>
  <si>
    <t>AUTO KILINGI-NÕMME, OÜ</t>
  </si>
  <si>
    <t>11410273</t>
  </si>
  <si>
    <t>SOUND GROUP, OÜ</t>
  </si>
  <si>
    <t>12473092</t>
  </si>
  <si>
    <t>ROOSIKRANTSI OÜ</t>
  </si>
  <si>
    <t>12491925</t>
  </si>
  <si>
    <t>RENTACREW OÜ</t>
  </si>
  <si>
    <t>10084481</t>
  </si>
  <si>
    <t>AVALLONE LÕUNA-EESTI, OÜ</t>
  </si>
  <si>
    <t>12095023</t>
  </si>
  <si>
    <t>TINDOR GRUPP OÜ</t>
  </si>
  <si>
    <t>11041545</t>
  </si>
  <si>
    <t>RONEMET, OÜ</t>
  </si>
  <si>
    <t>10095674</t>
  </si>
  <si>
    <t>MAARDU UNISERV, OÜ</t>
  </si>
  <si>
    <t>12675298</t>
  </si>
  <si>
    <t>ARTVEOD OÜ</t>
  </si>
  <si>
    <t>11983017</t>
  </si>
  <si>
    <t>METROOJAAM OÜ</t>
  </si>
  <si>
    <t>11352819</t>
  </si>
  <si>
    <t>VANATOA TURISMITALU, OÜ</t>
  </si>
  <si>
    <t>10793409</t>
  </si>
  <si>
    <t>TRANS ATLAS, OÜ</t>
  </si>
  <si>
    <t>11514535</t>
  </si>
  <si>
    <t>EX DESIGN TEAM OÜ</t>
  </si>
  <si>
    <t>11904035</t>
  </si>
  <si>
    <t>RAIVO TABRI ARHITEKTUURIBÜROO OÜ</t>
  </si>
  <si>
    <t>12093645</t>
  </si>
  <si>
    <t>TALUMEES, OÜ</t>
  </si>
  <si>
    <t>10767889</t>
  </si>
  <si>
    <t>MAJEST SERVICE, OÜ</t>
  </si>
  <si>
    <t>11476409</t>
  </si>
  <si>
    <t>JEMELLE, OÜ</t>
  </si>
  <si>
    <t>11787434</t>
  </si>
  <si>
    <t>KONSTRUKT OÜ</t>
  </si>
  <si>
    <t>12227542</t>
  </si>
  <si>
    <t>INEXPORT OÜ</t>
  </si>
  <si>
    <t>10863877</t>
  </si>
  <si>
    <t>STROMLING, OÜ</t>
  </si>
  <si>
    <t>12089850</t>
  </si>
  <si>
    <t>LÕUNALAUD OÜ</t>
  </si>
  <si>
    <t>10835253</t>
  </si>
  <si>
    <t>MOONLORD OÜ</t>
  </si>
  <si>
    <t>11321368</t>
  </si>
  <si>
    <t>MUHU VARAHALDUSE OÜ</t>
  </si>
  <si>
    <t>12683889</t>
  </si>
  <si>
    <t>ULME ACTION OÜ</t>
  </si>
  <si>
    <t>11522724</t>
  </si>
  <si>
    <t>KAZAKOV TRANS, OÜ</t>
  </si>
  <si>
    <t>12206913</t>
  </si>
  <si>
    <t>CONTEXTUM EU OÜ</t>
  </si>
  <si>
    <t>11581557</t>
  </si>
  <si>
    <t>NORDTRAFFIC, OÜ</t>
  </si>
  <si>
    <t>12348104</t>
  </si>
  <si>
    <t>AR CONSTRUCTION OÜ</t>
  </si>
  <si>
    <t>10479392</t>
  </si>
  <si>
    <t>GHIMEL, OÜ</t>
  </si>
  <si>
    <t>11511442</t>
  </si>
  <si>
    <t>TERRAMONT EHITUS, OÜ</t>
  </si>
  <si>
    <t>11114215</t>
  </si>
  <si>
    <t>PRIVAAT ARHITEKTUUR OÜ</t>
  </si>
  <si>
    <t>12250989</t>
  </si>
  <si>
    <t>CLEANLINE OÜ</t>
  </si>
  <si>
    <t>10485292</t>
  </si>
  <si>
    <t>OKKERVILL, OÜ</t>
  </si>
  <si>
    <t>10731806</t>
  </si>
  <si>
    <t>STREETMOTO, OÜ</t>
  </si>
  <si>
    <t>10898982</t>
  </si>
  <si>
    <t>MARMOR, OÜ</t>
  </si>
  <si>
    <t>11995894</t>
  </si>
  <si>
    <t>PERT PROJECT OÜ</t>
  </si>
  <si>
    <t>11729170</t>
  </si>
  <si>
    <t>MALIGAYA OÜ</t>
  </si>
  <si>
    <t>10399552</t>
  </si>
  <si>
    <t>SOLNESSI ARHITEKTUURIKIRJASTUSE OÜ</t>
  </si>
  <si>
    <t>11964132</t>
  </si>
  <si>
    <t>ÕLLE 17, OÜ</t>
  </si>
  <si>
    <t>12136265</t>
  </si>
  <si>
    <t>TEDRELILL OÜ</t>
  </si>
  <si>
    <t>11959444</t>
  </si>
  <si>
    <t>ELIKOR TRANSPORT OÜ</t>
  </si>
  <si>
    <t>12134645</t>
  </si>
  <si>
    <t>LEHT MEDIA CENTER OÜ</t>
  </si>
  <si>
    <t>11013135</t>
  </si>
  <si>
    <t>ENDOWI EHITUS, OÜ</t>
  </si>
  <si>
    <t>11498434</t>
  </si>
  <si>
    <t>FORMISTA OÜ</t>
  </si>
  <si>
    <t>10197570</t>
  </si>
  <si>
    <t>TONESI, OÜ</t>
  </si>
  <si>
    <t>11223128</t>
  </si>
  <si>
    <t>KEKO DIGI, OÜ</t>
  </si>
  <si>
    <t>11418027</t>
  </si>
  <si>
    <t>QUALIT KAUBANDUS OÜ</t>
  </si>
  <si>
    <t>11129228</t>
  </si>
  <si>
    <t>CURMEINEL OÜ</t>
  </si>
  <si>
    <t>11690887</t>
  </si>
  <si>
    <t>ECTER GRUPP, OÜ</t>
  </si>
  <si>
    <t>11335718</t>
  </si>
  <si>
    <t>VADSER GRUPP, OÜ</t>
  </si>
  <si>
    <t>11563491</t>
  </si>
  <si>
    <t>GAGERAGE, OÜ</t>
  </si>
  <si>
    <t>12259915</t>
  </si>
  <si>
    <t>RM CAPITAL OÜ</t>
  </si>
  <si>
    <t>12167461</t>
  </si>
  <si>
    <t>BRISTO EESTI OÜ</t>
  </si>
  <si>
    <t>12464443</t>
  </si>
  <si>
    <t>SIAL GRUPP OÜ</t>
  </si>
  <si>
    <t>11362462</t>
  </si>
  <si>
    <t>TREND OÜ</t>
  </si>
  <si>
    <t>11996764</t>
  </si>
  <si>
    <t>COMPACTOR GRUPP OÜ</t>
  </si>
  <si>
    <t>11367413</t>
  </si>
  <si>
    <t>HEAVALIK OÜ</t>
  </si>
  <si>
    <t>11233380</t>
  </si>
  <si>
    <t>KODUSOE GRUPP, OÜ</t>
  </si>
  <si>
    <t>11363409</t>
  </si>
  <si>
    <t>LIIVALAMMAS, OÜ</t>
  </si>
  <si>
    <t>10276482</t>
  </si>
  <si>
    <t>BIVARIX, OÜ</t>
  </si>
  <si>
    <t>12395423</t>
  </si>
  <si>
    <t>TM OPS OÜ</t>
  </si>
  <si>
    <t>12636453</t>
  </si>
  <si>
    <t>ABC AKNAD OÜ</t>
  </si>
  <si>
    <t>12235955</t>
  </si>
  <si>
    <t>STAT MOTORS OÜ</t>
  </si>
  <si>
    <t>12388185</t>
  </si>
  <si>
    <t>TORO OÜ</t>
  </si>
  <si>
    <t>12602448</t>
  </si>
  <si>
    <t>RAIDO TEENUSED OÜ</t>
  </si>
  <si>
    <t>11878071</t>
  </si>
  <si>
    <t>KRISSENTE OÜ</t>
  </si>
  <si>
    <t>10466596</t>
  </si>
  <si>
    <t>MALSCO LAW OFFICE OÜ</t>
  </si>
  <si>
    <t>11330203</t>
  </si>
  <si>
    <t>ALFAMAN OÜ</t>
  </si>
  <si>
    <t>12238112</t>
  </si>
  <si>
    <t>ORLAN TRANSSERVICE OÜ</t>
  </si>
  <si>
    <t>11934473</t>
  </si>
  <si>
    <t>DIMIR GROUP OÜ</t>
  </si>
  <si>
    <t>11612491</t>
  </si>
  <si>
    <t>IDEEXPRESS, OÜ</t>
  </si>
  <si>
    <t>10850604</t>
  </si>
  <si>
    <t>VÕÕPSTE PUIT, OÜ</t>
  </si>
  <si>
    <t>12155280</t>
  </si>
  <si>
    <t>AVANGARD+ OÜ</t>
  </si>
  <si>
    <t>12678457</t>
  </si>
  <si>
    <t>APL TEENUSED OÜ</t>
  </si>
  <si>
    <t>80352492</t>
  </si>
  <si>
    <t>MITTETULUNDUSÜHING LASTE JA NOORTE ÄRIKOOL</t>
  </si>
  <si>
    <t>11118911</t>
  </si>
  <si>
    <t>PLASTIMET EESTI OÜ</t>
  </si>
  <si>
    <t>12010446</t>
  </si>
  <si>
    <t>SPEEDWAY OÜ</t>
  </si>
  <si>
    <t>11647744</t>
  </si>
  <si>
    <t>CASA PLANEERINGUD OÜ</t>
  </si>
  <si>
    <t>12731387</t>
  </si>
  <si>
    <t>GRILLPAAT OÜ</t>
  </si>
  <si>
    <t>12555648</t>
  </si>
  <si>
    <t>TOKYO GROUP OÜ</t>
  </si>
  <si>
    <t>12560974</t>
  </si>
  <si>
    <t>LANRAI EHITUS OÜ</t>
  </si>
  <si>
    <t>12353100</t>
  </si>
  <si>
    <t>MANOLITO OÜ</t>
  </si>
  <si>
    <t>10752787</t>
  </si>
  <si>
    <t>R.E.Y. TRANS OÜ</t>
  </si>
  <si>
    <t>10632008</t>
  </si>
  <si>
    <t>GRANEL, OÜ</t>
  </si>
  <si>
    <t>10888587</t>
  </si>
  <si>
    <t>TAMMARU GRUPP OÜ</t>
  </si>
  <si>
    <t>11110520</t>
  </si>
  <si>
    <t>RENDIPARK, OÜ</t>
  </si>
  <si>
    <t>12343840</t>
  </si>
  <si>
    <t>KAGU VESI OÜ</t>
  </si>
  <si>
    <t>10283909</t>
  </si>
  <si>
    <t>BENGALIS, OÜ</t>
  </si>
  <si>
    <t>11398247</t>
  </si>
  <si>
    <t>DELTACOM GROUP OÜ</t>
  </si>
  <si>
    <t>12573362</t>
  </si>
  <si>
    <t>CLUB VIRU OÜ</t>
  </si>
  <si>
    <t>11944129</t>
  </si>
  <si>
    <t>LAANEHALDUSE OÜ</t>
  </si>
  <si>
    <t>12756482</t>
  </si>
  <si>
    <t>WOODEST TRADING OÜ</t>
  </si>
  <si>
    <t>11489103</t>
  </si>
  <si>
    <t>FLOAT PROJECT OÜ</t>
  </si>
  <si>
    <t>10664830</t>
  </si>
  <si>
    <t>SALTUS, OÜ</t>
  </si>
  <si>
    <t>10571005</t>
  </si>
  <si>
    <t>M.K. KONSULTATSIOONID, OÜ</t>
  </si>
  <si>
    <t>12301876</t>
  </si>
  <si>
    <t>STEENBOK LEONTICOR OÜ</t>
  </si>
  <si>
    <t>11449233</t>
  </si>
  <si>
    <t>VIISMA &amp; PARTNERID, OÜ</t>
  </si>
  <si>
    <t>10960333</t>
  </si>
  <si>
    <t>ARNEESIA OÜ</t>
  </si>
  <si>
    <t>12149351</t>
  </si>
  <si>
    <t>FX DIGITAL OÜ</t>
  </si>
  <si>
    <t>12089583</t>
  </si>
  <si>
    <t>SERGO TEENINDUS OÜ</t>
  </si>
  <si>
    <t>10656954</t>
  </si>
  <si>
    <t>KIRJASTUS MAJA, OÜ</t>
  </si>
  <si>
    <t>11073152</t>
  </si>
  <si>
    <t>WALTON EHITUS, OÜ</t>
  </si>
  <si>
    <t>11694827</t>
  </si>
  <si>
    <t>METALLIKUNINGAS, OÜ</t>
  </si>
  <si>
    <t>12271023</t>
  </si>
  <si>
    <t>AASA METS, OÜ</t>
  </si>
  <si>
    <t>11891752</t>
  </si>
  <si>
    <t>MAREARCA OÜ</t>
  </si>
  <si>
    <t>11551507</t>
  </si>
  <si>
    <t>FINT ELEMENT OÜ</t>
  </si>
  <si>
    <t>12608445</t>
  </si>
  <si>
    <t>FACEBRIDGE OÜ</t>
  </si>
  <si>
    <t>12626791</t>
  </si>
  <si>
    <t>MULTIPROFIIL TRASSID OÜ</t>
  </si>
  <si>
    <t>12660405</t>
  </si>
  <si>
    <t>HAIRDELUXE OÜ</t>
  </si>
  <si>
    <t>10181445</t>
  </si>
  <si>
    <t>GERTRUD, OÜ</t>
  </si>
  <si>
    <t>11293583</t>
  </si>
  <si>
    <t>MAKSIMETALL, OÜ</t>
  </si>
  <si>
    <t>11031452</t>
  </si>
  <si>
    <t>ARVUTIPROFF, OÜ</t>
  </si>
  <si>
    <t>10884230</t>
  </si>
  <si>
    <t>RABELIO INVEST, OÜ</t>
  </si>
  <si>
    <t>12509803</t>
  </si>
  <si>
    <t>MIRECO OÜ</t>
  </si>
  <si>
    <t>11895359</t>
  </si>
  <si>
    <t>ROBOTSYSTEM OÜ</t>
  </si>
  <si>
    <t>12164965</t>
  </si>
  <si>
    <t>MIMI OÜ</t>
  </si>
  <si>
    <t>10732342</t>
  </si>
  <si>
    <t>RIIVESE ELEKTRITÖÖD, OÜ</t>
  </si>
  <si>
    <t>12516312</t>
  </si>
  <si>
    <t>SÕSARAD OÜ</t>
  </si>
  <si>
    <t>10047310</t>
  </si>
  <si>
    <t>SAMEDOS, OÜ</t>
  </si>
  <si>
    <t>11171621</t>
  </si>
  <si>
    <t>FINENESS, OÜ</t>
  </si>
  <si>
    <t>12626992</t>
  </si>
  <si>
    <t>MSU OÜ</t>
  </si>
  <si>
    <t>11205372</t>
  </si>
  <si>
    <t>OÜ MÖLDRI KAUBANDUS</t>
  </si>
  <si>
    <t>12067535</t>
  </si>
  <si>
    <t>DINMARK LV, OÜ</t>
  </si>
  <si>
    <t>12671126</t>
  </si>
  <si>
    <t>INTRANET OÜ</t>
  </si>
  <si>
    <t>12551165</t>
  </si>
  <si>
    <t>OSAÜHING DENBORA</t>
  </si>
  <si>
    <t>12725843</t>
  </si>
  <si>
    <t>OSAÜHING KELMAR EHITUS</t>
  </si>
  <si>
    <t>12190075</t>
  </si>
  <si>
    <t>N.J. KOOLITUS OÜ</t>
  </si>
  <si>
    <t>11372549</t>
  </si>
  <si>
    <t>MEISTRID EHITUS OÜ</t>
  </si>
  <si>
    <t>11526596</t>
  </si>
  <si>
    <t>FINANCIAL ACCOUNTING COMPANY OÜ</t>
  </si>
  <si>
    <t>11479193</t>
  </si>
  <si>
    <t>RAGMAR AUTO OÜ</t>
  </si>
  <si>
    <t>12183951</t>
  </si>
  <si>
    <t>ROLANGSYSTEM OÜ</t>
  </si>
  <si>
    <t>10768432</t>
  </si>
  <si>
    <t>KARUPOEG OÜ</t>
  </si>
  <si>
    <t>10845655</t>
  </si>
  <si>
    <t>RIKA MOR, OÜ</t>
  </si>
  <si>
    <t>10818138</t>
  </si>
  <si>
    <t>SÕNUMITARKVARA, OÜ</t>
  </si>
  <si>
    <t>12358304</t>
  </si>
  <si>
    <t>EHITUSE PUIDUTÖÖD OÜ</t>
  </si>
  <si>
    <t>11672530</t>
  </si>
  <si>
    <t>OPTIMUM TRADE, OÜ</t>
  </si>
  <si>
    <t>11033630</t>
  </si>
  <si>
    <t>RUUT TRANTS, OÜ</t>
  </si>
  <si>
    <t>11526225</t>
  </si>
  <si>
    <t>NAAPO GRUPP, OÜ</t>
  </si>
  <si>
    <t>11030903</t>
  </si>
  <si>
    <t>NORVENTA, OÜ</t>
  </si>
  <si>
    <t>11424306</t>
  </si>
  <si>
    <t>TEHNIKARENT, OÜ</t>
  </si>
  <si>
    <t>12002263</t>
  </si>
  <si>
    <t>EUROPEIA SALONGID OÜ</t>
  </si>
  <si>
    <t>11940893</t>
  </si>
  <si>
    <t>RAPTEL OÜ</t>
  </si>
  <si>
    <t>12446072</t>
  </si>
  <si>
    <t>AJM GRUPP OÜ</t>
  </si>
  <si>
    <t>10041907</t>
  </si>
  <si>
    <t>FIDEERO, OÜ</t>
  </si>
  <si>
    <t>12666684</t>
  </si>
  <si>
    <t>OÜ ELM</t>
  </si>
  <si>
    <t>10528966</t>
  </si>
  <si>
    <t>WESTSTAR, OÜ</t>
  </si>
  <si>
    <t>10812986</t>
  </si>
  <si>
    <t>FRONT NET, OÜ</t>
  </si>
  <si>
    <t>12416193</t>
  </si>
  <si>
    <t>ŠPUNKA OÜ</t>
  </si>
  <si>
    <t>10169220</t>
  </si>
  <si>
    <t>NISOR, OÜ</t>
  </si>
  <si>
    <t>12673804</t>
  </si>
  <si>
    <t>VALMU OÜ</t>
  </si>
  <si>
    <t>11675379</t>
  </si>
  <si>
    <t>SINU RÕDU OÜ</t>
  </si>
  <si>
    <t>12029776</t>
  </si>
  <si>
    <t>EUROBOOK KEEPER OÜ</t>
  </si>
  <si>
    <t>11674405</t>
  </si>
  <si>
    <t>VIHMAVESI OÜ</t>
  </si>
  <si>
    <t>11882374</t>
  </si>
  <si>
    <t>STYLISH WAY OÜ</t>
  </si>
  <si>
    <t>11094990</t>
  </si>
  <si>
    <t>WILSTONE INTERNATIONAL, AS</t>
  </si>
  <si>
    <t>11059580</t>
  </si>
  <si>
    <t>MATSKAWA OÜ</t>
  </si>
  <si>
    <t>10789922</t>
  </si>
  <si>
    <t>BELL BOATS OÜ</t>
  </si>
  <si>
    <t>10171168</t>
  </si>
  <si>
    <t>KUMMIX, OÜ</t>
  </si>
  <si>
    <t>10964213</t>
  </si>
  <si>
    <t>OVEIDO, OÜ</t>
  </si>
  <si>
    <t>11910099</t>
  </si>
  <si>
    <t>REISIOSAKOND OÜ</t>
  </si>
  <si>
    <t>12340244</t>
  </si>
  <si>
    <t>INNOVER EHITUS OÜ</t>
  </si>
  <si>
    <t>11629847</t>
  </si>
  <si>
    <t>FLAT PRINT OÜ</t>
  </si>
  <si>
    <t>10569959</t>
  </si>
  <si>
    <t>SKRAJA ANGELS, OÜ</t>
  </si>
  <si>
    <t>12154122</t>
  </si>
  <si>
    <t>OÜ UNICORP</t>
  </si>
  <si>
    <t>11911880</t>
  </si>
  <si>
    <t>TS MOTORSPORT OÜ</t>
  </si>
  <si>
    <t>12444185</t>
  </si>
  <si>
    <t>ROCKSTOP, OÜ</t>
  </si>
  <si>
    <t>10176757</t>
  </si>
  <si>
    <t>TURVA, OÜ</t>
  </si>
  <si>
    <t>10853583</t>
  </si>
  <si>
    <t>VERBOSTAR OÜ</t>
  </si>
  <si>
    <t>12546282</t>
  </si>
  <si>
    <t>KÄTY OÜ</t>
  </si>
  <si>
    <t>10712492</t>
  </si>
  <si>
    <t>RDT LIISING OÜ</t>
  </si>
  <si>
    <t>11557504</t>
  </si>
  <si>
    <t>TIKKER DISAIN OÜ</t>
  </si>
  <si>
    <t>11655419</t>
  </si>
  <si>
    <t>VANKER OÜ</t>
  </si>
  <si>
    <t>12602069</t>
  </si>
  <si>
    <t>OÜ GB INVEST</t>
  </si>
  <si>
    <t>10343899</t>
  </si>
  <si>
    <t>AUGELLO, OÜ</t>
  </si>
  <si>
    <t>10943300</t>
  </si>
  <si>
    <t>KODUMÖÖBEL OÜ</t>
  </si>
  <si>
    <t>11933628</t>
  </si>
  <si>
    <t>SHNELL OÜ</t>
  </si>
  <si>
    <t>12711901</t>
  </si>
  <si>
    <t>POWERGRUPP BALTIC OÜ</t>
  </si>
  <si>
    <t>12063320</t>
  </si>
  <si>
    <t>PEREKÖÖK, OÜ</t>
  </si>
  <si>
    <t>10677086</t>
  </si>
  <si>
    <t>KERRINA, OÜ</t>
  </si>
  <si>
    <t>11700953</t>
  </si>
  <si>
    <t>GERI TRANS OÜ</t>
  </si>
  <si>
    <t>10775788</t>
  </si>
  <si>
    <t>TERASKO EHITUS, OÜ</t>
  </si>
  <si>
    <t>12642146</t>
  </si>
  <si>
    <t>TÖÖTÄHT OÜ</t>
  </si>
  <si>
    <t>11882233</t>
  </si>
  <si>
    <t>DIRECTPOWER OÜ</t>
  </si>
  <si>
    <t>11180137</t>
  </si>
  <si>
    <t>VIILUNG PUIT OÜ</t>
  </si>
  <si>
    <t>10326961</t>
  </si>
  <si>
    <t>ELVALDAANO, OÜ</t>
  </si>
  <si>
    <t>12476222</t>
  </si>
  <si>
    <t>GREAT NIGHTS OÜ</t>
  </si>
  <si>
    <t>12394961</t>
  </si>
  <si>
    <t>APTITUDE INVEST OÜ</t>
  </si>
  <si>
    <t>10224893</t>
  </si>
  <si>
    <t>POLAR-TRANS OÜ</t>
  </si>
  <si>
    <t>10815878</t>
  </si>
  <si>
    <t>EESTI METSNIK, OÜ</t>
  </si>
  <si>
    <t>10710599</t>
  </si>
  <si>
    <t>TIMBERSTON OÜ</t>
  </si>
  <si>
    <t>10171984</t>
  </si>
  <si>
    <t>AKTSIASELTS PAJUSI ABF</t>
  </si>
  <si>
    <t>10862814</t>
  </si>
  <si>
    <t>PROFESTER INVEST OÜ</t>
  </si>
  <si>
    <t>12676375</t>
  </si>
  <si>
    <t>JPPP TRADING OÜ</t>
  </si>
  <si>
    <t>10812383</t>
  </si>
  <si>
    <t>TRUCKPARTS EESTI OÜ</t>
  </si>
  <si>
    <t>10531307</t>
  </si>
  <si>
    <t>SARBUSS, AS</t>
  </si>
  <si>
    <t>11728153</t>
  </si>
  <si>
    <t>REME GRUPP OÜ</t>
  </si>
  <si>
    <t>11612137</t>
  </si>
  <si>
    <t>NB QUALITY GROUP OÜ</t>
  </si>
  <si>
    <t>11138629</t>
  </si>
  <si>
    <t>AIVOR OÜ</t>
  </si>
  <si>
    <t>10234265</t>
  </si>
  <si>
    <t>OSSMET, OÜ</t>
  </si>
  <si>
    <t>11673765</t>
  </si>
  <si>
    <t>TASANDUSVALU OÜ</t>
  </si>
  <si>
    <t>12166361</t>
  </si>
  <si>
    <t>MAKROS KAUBANDUSE OÜ</t>
  </si>
  <si>
    <t>12057956</t>
  </si>
  <si>
    <t>NOVAHOUSE BALTIC OÜ</t>
  </si>
  <si>
    <t>12235837</t>
  </si>
  <si>
    <t>KR STONE OÜ</t>
  </si>
  <si>
    <t>11127873</t>
  </si>
  <si>
    <t>GOLDLINE GROUP OÜ</t>
  </si>
  <si>
    <t>10104410</t>
  </si>
  <si>
    <t>HÜDROMEL, OÜ</t>
  </si>
  <si>
    <t>10111367</t>
  </si>
  <si>
    <t>EESTI METSAMAAKLER, OÜ</t>
  </si>
  <si>
    <t>11012749</t>
  </si>
  <si>
    <t>ARGO MÖÖBEL OÜ</t>
  </si>
  <si>
    <t>12078852</t>
  </si>
  <si>
    <t>ELITEX INT OÜ</t>
  </si>
  <si>
    <t>10740726</t>
  </si>
  <si>
    <t>VESMEL, OÜ</t>
  </si>
  <si>
    <t>10655204</t>
  </si>
  <si>
    <t>ENOS, OÜ</t>
  </si>
  <si>
    <t>10993249</t>
  </si>
  <si>
    <t>KLAXERON KAUBANDUS OÜ</t>
  </si>
  <si>
    <t>11734722</t>
  </si>
  <si>
    <t>PÄRNASALU OÜ</t>
  </si>
  <si>
    <t>11630454</t>
  </si>
  <si>
    <t>VISLA PUIT, OÜ</t>
  </si>
  <si>
    <t>12773960</t>
  </si>
  <si>
    <t>TRANS AGRO OÜ</t>
  </si>
  <si>
    <t>10964414</t>
  </si>
  <si>
    <t>TVC OÜ</t>
  </si>
  <si>
    <t>11786624</t>
  </si>
  <si>
    <t>EVERO PUIT, OÜ</t>
  </si>
  <si>
    <t>10721396</t>
  </si>
  <si>
    <t>GROSSI PUIT, OÜ</t>
  </si>
  <si>
    <t>12727523</t>
  </si>
  <si>
    <t>GOIMPORT OÜ</t>
  </si>
  <si>
    <t>10098483</t>
  </si>
  <si>
    <t>TELSET, AS</t>
  </si>
  <si>
    <t>10229034</t>
  </si>
  <si>
    <t>TMT-FASTENERS, OÜ</t>
  </si>
  <si>
    <t>11106109</t>
  </si>
  <si>
    <t>LÕUNA EHITUS, OÜ</t>
  </si>
  <si>
    <t>12012920</t>
  </si>
  <si>
    <t>FLAMANTA OÜ</t>
  </si>
  <si>
    <t>11892728</t>
  </si>
  <si>
    <t>ALANTEX OÜ</t>
  </si>
  <si>
    <t>12082730</t>
  </si>
  <si>
    <t>NORDBRICK OÜ</t>
  </si>
  <si>
    <t>10850872</t>
  </si>
  <si>
    <t>EMEKSEN, OÜ</t>
  </si>
  <si>
    <t>12139619</t>
  </si>
  <si>
    <t>ANFALL OÜ</t>
  </si>
  <si>
    <t>10635188</t>
  </si>
  <si>
    <t>SQA PARTNERS, OÜ</t>
  </si>
  <si>
    <t>11327106</t>
  </si>
  <si>
    <t>EXCLUSIVE STONE, OÜ</t>
  </si>
  <si>
    <t>12393714</t>
  </si>
  <si>
    <t>AVANDER OÜ</t>
  </si>
  <si>
    <t>10716656</t>
  </si>
  <si>
    <t>OLDE HANSA INTERNATIONAL OÜ</t>
  </si>
  <si>
    <t>12007021</t>
  </si>
  <si>
    <t>AK-EKSPORT OÜ</t>
  </si>
  <si>
    <t>12220942</t>
  </si>
  <si>
    <t>VERKOTEN EHITUS OÜ</t>
  </si>
  <si>
    <t>11513547</t>
  </si>
  <si>
    <t>KMT LANG &amp; BARNEY INVESTMENTS OÜ</t>
  </si>
  <si>
    <t>12357003</t>
  </si>
  <si>
    <t>ANDEK OÜ</t>
  </si>
  <si>
    <t>11210746</t>
  </si>
  <si>
    <t>RINGTAIL STUDIOS OÜ</t>
  </si>
  <si>
    <t>11334508</t>
  </si>
  <si>
    <t>POSITIVUS, OÜ</t>
  </si>
  <si>
    <t>10272716</t>
  </si>
  <si>
    <t>TAMEO GRUPP OÜ</t>
  </si>
  <si>
    <t>11075283</t>
  </si>
  <si>
    <t>SPLITWOOD OÜ</t>
  </si>
  <si>
    <t>11172402</t>
  </si>
  <si>
    <t>KONERAL OÜ</t>
  </si>
  <si>
    <t>12179530</t>
  </si>
  <si>
    <t>AKNASEPAD OÜ</t>
  </si>
  <si>
    <t>10932207</t>
  </si>
  <si>
    <t>NPG INVESTMENT OÜ</t>
  </si>
  <si>
    <t>10652229</t>
  </si>
  <si>
    <t>S.V.P. RESTORANID, OÜ</t>
  </si>
  <si>
    <t>11160511</t>
  </si>
  <si>
    <t>LETINS, OÜ</t>
  </si>
  <si>
    <t>12272979</t>
  </si>
  <si>
    <t>ELTEKS EHITUS OÜ</t>
  </si>
  <si>
    <t>10576474</t>
  </si>
  <si>
    <t>LINT TRADING, AS</t>
  </si>
  <si>
    <t>11059864</t>
  </si>
  <si>
    <t>ARENDVARA OÜ</t>
  </si>
  <si>
    <t>12022870</t>
  </si>
  <si>
    <t>ARARAT GRILL OÜ</t>
  </si>
  <si>
    <t>10004594</t>
  </si>
  <si>
    <t>PÕLVA MAAPARANDUS, AS</t>
  </si>
  <si>
    <t>12049997</t>
  </si>
  <si>
    <t>RESMA VEOD OÜ</t>
  </si>
  <si>
    <t>12344615</t>
  </si>
  <si>
    <t>TEMPERA OÜ</t>
  </si>
  <si>
    <t>11176618</t>
  </si>
  <si>
    <t>GAZNET OÜ</t>
  </si>
  <si>
    <t>11002930</t>
  </si>
  <si>
    <t>HERICOM PROJEKT, OÜ</t>
  </si>
  <si>
    <t>11895081</t>
  </si>
  <si>
    <t>TRIMENTE GROUP OÜ</t>
  </si>
  <si>
    <t>12605263</t>
  </si>
  <si>
    <t>1REMONT OÜ</t>
  </si>
  <si>
    <t>10474354</t>
  </si>
  <si>
    <t>ENTRI, OÜ</t>
  </si>
  <si>
    <t>12379080</t>
  </si>
  <si>
    <t>ENGINEERING SYSTEM OÜ</t>
  </si>
  <si>
    <t>10055456</t>
  </si>
  <si>
    <t>MARMORIN, OÜ</t>
  </si>
  <si>
    <t>11622727</t>
  </si>
  <si>
    <t>STUUDIO SEPPE OÜ</t>
  </si>
  <si>
    <t>10314188</t>
  </si>
  <si>
    <t>SAARE KINNISVARA, OÜ</t>
  </si>
  <si>
    <t>11423072</t>
  </si>
  <si>
    <t>RETLA EHITUS, OÜ</t>
  </si>
  <si>
    <t>12531240</t>
  </si>
  <si>
    <t>LESTROM, OÜ</t>
  </si>
  <si>
    <t>11398264</t>
  </si>
  <si>
    <t>BCA AUTOEKSPERT, OÜ</t>
  </si>
  <si>
    <t>12677831</t>
  </si>
  <si>
    <t>PALMVER EHITUS OÜ</t>
  </si>
  <si>
    <t>12636387</t>
  </si>
  <si>
    <t>OÜ VIISE</t>
  </si>
  <si>
    <t>11437197</t>
  </si>
  <si>
    <t>KENTAUR HALDUS OÜ</t>
  </si>
  <si>
    <t>11347480</t>
  </si>
  <si>
    <t>TAMATIIN OÜ</t>
  </si>
  <si>
    <t>11149449</t>
  </si>
  <si>
    <t>SPEEDLINE BALTIC OÜ</t>
  </si>
  <si>
    <t>12568059</t>
  </si>
  <si>
    <t>LA EHITUSTÖÖD OÜ</t>
  </si>
  <si>
    <t>10536173</t>
  </si>
  <si>
    <t>ELEX MUSIC GROUP, OÜ</t>
  </si>
  <si>
    <t>10931722</t>
  </si>
  <si>
    <t>DENOR EHITUS, OÜ</t>
  </si>
  <si>
    <t>10936257</t>
  </si>
  <si>
    <t>K.U. ORU AUTO OÜ</t>
  </si>
  <si>
    <t>11739464</t>
  </si>
  <si>
    <t>BALTIC TRANSPORT, OÜ</t>
  </si>
  <si>
    <t>11138411</t>
  </si>
  <si>
    <t>BORSA EESTI OÜ</t>
  </si>
  <si>
    <t>11500390</t>
  </si>
  <si>
    <t>L. AGRO OÜ</t>
  </si>
  <si>
    <t>11423212</t>
  </si>
  <si>
    <t>LINDEST TRADE, OÜ</t>
  </si>
  <si>
    <t>12650170</t>
  </si>
  <si>
    <t>KEKK OÜ</t>
  </si>
  <si>
    <t>12013746</t>
  </si>
  <si>
    <t>TIMBER CONSULT OÜ</t>
  </si>
  <si>
    <t>11064457</t>
  </si>
  <si>
    <t>INSENERIBÜROO PRINTSIIP OÜ</t>
  </si>
  <si>
    <t>12461321</t>
  </si>
  <si>
    <t>DIGILADU OÜ</t>
  </si>
  <si>
    <t>11879679</t>
  </si>
  <si>
    <t>FRENS OÜ</t>
  </si>
  <si>
    <t>10654984</t>
  </si>
  <si>
    <t>VOXEL, OÜ</t>
  </si>
  <si>
    <t>10850679</t>
  </si>
  <si>
    <t>SAKKOSE OÜ</t>
  </si>
  <si>
    <t>11785932</t>
  </si>
  <si>
    <t>ARTEURO OÜ</t>
  </si>
  <si>
    <t>11721820</t>
  </si>
  <si>
    <t>PERONA BEDDING OÜ</t>
  </si>
  <si>
    <t>12233420</t>
  </si>
  <si>
    <t>REDWALL OÜ</t>
  </si>
  <si>
    <t>10905245</t>
  </si>
  <si>
    <t>KRAVOND HULGI OÜ</t>
  </si>
  <si>
    <t>10300171</t>
  </si>
  <si>
    <t>TERVEMAJA OÜ</t>
  </si>
  <si>
    <t>12030756</t>
  </si>
  <si>
    <t>VISIOLINE INFRA OÜ</t>
  </si>
  <si>
    <t>10360768</t>
  </si>
  <si>
    <t>KESPRI ARHIIV OÜ</t>
  </si>
  <si>
    <t>11471033</t>
  </si>
  <si>
    <t>ABC NORDTRADE OÜ</t>
  </si>
  <si>
    <t>10787076</t>
  </si>
  <si>
    <t>ACTIVELY, OÜ</t>
  </si>
  <si>
    <t>12116819</t>
  </si>
  <si>
    <t>GREENFELDT BALTIC OÜ</t>
  </si>
  <si>
    <t>12195977</t>
  </si>
  <si>
    <t>STEPCOM KAUBANDUS OÜ</t>
  </si>
  <si>
    <t>11675959</t>
  </si>
  <si>
    <t>HEA-METALL OÜ</t>
  </si>
  <si>
    <t>12166852</t>
  </si>
  <si>
    <t>LAHEVIK, OÜ</t>
  </si>
  <si>
    <t>10866309</t>
  </si>
  <si>
    <t>NEXON TRANS OÜ</t>
  </si>
  <si>
    <t>11238526</t>
  </si>
  <si>
    <t>PARRA, OÜ</t>
  </si>
  <si>
    <t>11531574</t>
  </si>
  <si>
    <t>PSS SERVICE OÜ</t>
  </si>
  <si>
    <t>10908781</t>
  </si>
  <si>
    <t>REKKA TRANSPORT, OÜ</t>
  </si>
  <si>
    <t>10690000</t>
  </si>
  <si>
    <t>HILMAA, OÜ</t>
  </si>
  <si>
    <t>11954795</t>
  </si>
  <si>
    <t>O-LOGISTIC OÜ</t>
  </si>
  <si>
    <t>11466612</t>
  </si>
  <si>
    <t>WEKSTOL OÜ</t>
  </si>
  <si>
    <t>12431248</t>
  </si>
  <si>
    <t>CARFOX OÜ</t>
  </si>
  <si>
    <t>10686754</t>
  </si>
  <si>
    <t>FORT HOLDING, OÜ</t>
  </si>
  <si>
    <t>11722894</t>
  </si>
  <si>
    <t>VERNUS, OÜ</t>
  </si>
  <si>
    <t>12014622</t>
  </si>
  <si>
    <t>MARHOLD GRUPP OÜ</t>
  </si>
  <si>
    <t>10229519</t>
  </si>
  <si>
    <t>GL GROVER, OÜ</t>
  </si>
  <si>
    <t>11199588</t>
  </si>
  <si>
    <t>DUO-LINE OÜ</t>
  </si>
  <si>
    <t>12598020</t>
  </si>
  <si>
    <t>A-KÜTTE GRUPP OÜ</t>
  </si>
  <si>
    <t>11400984</t>
  </si>
  <si>
    <t>P&amp;B WELD OÜ</t>
  </si>
  <si>
    <t>12245215</t>
  </si>
  <si>
    <t>MIXRESTORAN, OÜ</t>
  </si>
  <si>
    <t>10194040</t>
  </si>
  <si>
    <t>ARELET, OÜ</t>
  </si>
  <si>
    <t>11225498</t>
  </si>
  <si>
    <t>ESTCOM EHITUS, OÜ</t>
  </si>
  <si>
    <t>10644543</t>
  </si>
  <si>
    <t>KANPOL KINNISVARA, OÜ</t>
  </si>
  <si>
    <t>11664192</t>
  </si>
  <si>
    <t>SOHVASEPP OÜ</t>
  </si>
  <si>
    <t>11297256</t>
  </si>
  <si>
    <t>OLMI GRUPP OÜ</t>
  </si>
  <si>
    <t>10813900</t>
  </si>
  <si>
    <t>KARIPLON, OÜ</t>
  </si>
  <si>
    <t>11079252</t>
  </si>
  <si>
    <t>ELDOLA, OÜ</t>
  </si>
  <si>
    <t>10321900</t>
  </si>
  <si>
    <t>THOMSON TRANSPORT, OÜ</t>
  </si>
  <si>
    <t>11954694</t>
  </si>
  <si>
    <t>LAMMUTUSABI OÜ</t>
  </si>
  <si>
    <t>10718862</t>
  </si>
  <si>
    <t>TODI, OÜ</t>
  </si>
  <si>
    <t>10886128</t>
  </si>
  <si>
    <t>KÄBI INVESTEERINGUD, OÜ</t>
  </si>
  <si>
    <t>10322213</t>
  </si>
  <si>
    <t>TORMOLEN, OÜ</t>
  </si>
  <si>
    <t>10626568</t>
  </si>
  <si>
    <t>JAAGER, OÜ</t>
  </si>
  <si>
    <t>10130318</t>
  </si>
  <si>
    <t>THEODOR VVH, OÜ</t>
  </si>
  <si>
    <t>12761796</t>
  </si>
  <si>
    <t>M &amp; R ENTERPRISES LTD. OÜ</t>
  </si>
  <si>
    <t>11284420</t>
  </si>
  <si>
    <t>VELLOX TRANS, OÜ</t>
  </si>
  <si>
    <t>11177233</t>
  </si>
  <si>
    <t>ESTMER EHITUS, OÜ</t>
  </si>
  <si>
    <t>11897482</t>
  </si>
  <si>
    <t>ESINDUSKOHVIK OÜ</t>
  </si>
  <si>
    <t>10743937</t>
  </si>
  <si>
    <t>FILE-EST OÜ</t>
  </si>
  <si>
    <t>10218869</t>
  </si>
  <si>
    <t>POLIMPEX, OÜ</t>
  </si>
  <si>
    <t>10620927</t>
  </si>
  <si>
    <t>SIMSONI GRUPP, OÜ</t>
  </si>
  <si>
    <t>10977701</t>
  </si>
  <si>
    <t>TANGARO OÜ</t>
  </si>
  <si>
    <t>10906670</t>
  </si>
  <si>
    <t>STAR BEAUTY, OÜ</t>
  </si>
  <si>
    <t>11334282</t>
  </si>
  <si>
    <t>RILUKA, OÜ</t>
  </si>
  <si>
    <t>11268289</t>
  </si>
  <si>
    <t>TWINTRANS, OÜ</t>
  </si>
  <si>
    <t>12305503</t>
  </si>
  <si>
    <t>ALLPRINT HM OÜ</t>
  </si>
  <si>
    <t>12288667</t>
  </si>
  <si>
    <t>EHITAL TÖÖ, OÜ</t>
  </si>
  <si>
    <t>12679155</t>
  </si>
  <si>
    <t>BLASTVENT OÜ</t>
  </si>
  <si>
    <t>10211821</t>
  </si>
  <si>
    <t>D.R., AS</t>
  </si>
  <si>
    <t>11947435</t>
  </si>
  <si>
    <t>KOSEVESKI ELEKTER, OÜ</t>
  </si>
  <si>
    <t>11007560</t>
  </si>
  <si>
    <t>KASTEMÄRG OÜ</t>
  </si>
  <si>
    <t>11116987</t>
  </si>
  <si>
    <t>CENTRALSERVICE, OÜ</t>
  </si>
  <si>
    <t>12010825</t>
  </si>
  <si>
    <t>TNHL OÜ</t>
  </si>
  <si>
    <t>12013551</t>
  </si>
  <si>
    <t>JOHNNY GRUPP OÜ</t>
  </si>
  <si>
    <t>10569474</t>
  </si>
  <si>
    <t>HERMANOS, OÜ</t>
  </si>
  <si>
    <t>11991896</t>
  </si>
  <si>
    <t>BEAUTYSKIN OÜ</t>
  </si>
  <si>
    <t>12049069</t>
  </si>
  <si>
    <t>HOUSEHOLD, OÜ</t>
  </si>
  <si>
    <t>12477049</t>
  </si>
  <si>
    <t>KATTOCENTER VILJANDI OÜ</t>
  </si>
  <si>
    <t>11429634</t>
  </si>
  <si>
    <t>TIMULITION, OÜ</t>
  </si>
  <si>
    <t>11016180</t>
  </si>
  <si>
    <t>KINGAPROF OÜ</t>
  </si>
  <si>
    <t>11333348</t>
  </si>
  <si>
    <t>MJ PRENNEX OÜ</t>
  </si>
  <si>
    <t>10938109</t>
  </si>
  <si>
    <t>GLOBAL MEDIA SYSTEMS OÜ</t>
  </si>
  <si>
    <t>10181882</t>
  </si>
  <si>
    <t>MOTO, AS</t>
  </si>
  <si>
    <t>11074579</t>
  </si>
  <si>
    <t>JKS DESIGNS EHITUS OÜ</t>
  </si>
  <si>
    <t>12236423</t>
  </si>
  <si>
    <t>TECHWORKS OÜ</t>
  </si>
  <si>
    <t>10729498</t>
  </si>
  <si>
    <t>AMERONE, OÜ</t>
  </si>
  <si>
    <t>11610753</t>
  </si>
  <si>
    <t>MARTINSON GRUPP OÜ</t>
  </si>
  <si>
    <t>12394671</t>
  </si>
  <si>
    <t>EXCLUSIVE TEAM OÜ</t>
  </si>
  <si>
    <t>11638585</t>
  </si>
  <si>
    <t>E.S.C ENGINEERING SERVICE CONSTRUCTION OÜ</t>
  </si>
  <si>
    <t>10921244</t>
  </si>
  <si>
    <t>NEALG, OÜ</t>
  </si>
  <si>
    <t>10891891</t>
  </si>
  <si>
    <t>BALTVENT OÜ</t>
  </si>
  <si>
    <t>10175999</t>
  </si>
  <si>
    <t>ACERRA, OÜ</t>
  </si>
  <si>
    <t>12153766</t>
  </si>
  <si>
    <t>CHANGEROOM OÜ</t>
  </si>
  <si>
    <t>11790459</t>
  </si>
  <si>
    <t>KEHRA SPORDIPUBI OÜ</t>
  </si>
  <si>
    <t>11775336</t>
  </si>
  <si>
    <t>WALTON, OÜ</t>
  </si>
  <si>
    <t>11656229</t>
  </si>
  <si>
    <t>Z-MODULE OÜ</t>
  </si>
  <si>
    <t>10157524</t>
  </si>
  <si>
    <t>REVAALIA SALONG, OÜ</t>
  </si>
  <si>
    <t>12116831</t>
  </si>
  <si>
    <t>ROYAL PARTS OÜ</t>
  </si>
  <si>
    <t>10049852</t>
  </si>
  <si>
    <t>P&amp;G GRUPP, AS</t>
  </si>
  <si>
    <t>10573955</t>
  </si>
  <si>
    <t>AP-TERMINAAL, OÜ</t>
  </si>
  <si>
    <t>11218386</t>
  </si>
  <si>
    <t>FRANMIR, OÜ</t>
  </si>
  <si>
    <t>12205478</t>
  </si>
  <si>
    <t>BALTI METSAHOOLDUS GRUPP OÜ</t>
  </si>
  <si>
    <t>12402689</t>
  </si>
  <si>
    <t>HOLFORS OÜ</t>
  </si>
  <si>
    <t>10265350</t>
  </si>
  <si>
    <t>RIENA GRUPP, OÜ</t>
  </si>
  <si>
    <t>11609494</t>
  </si>
  <si>
    <t>SOLIDARUM OÜ</t>
  </si>
  <si>
    <t>11668356</t>
  </si>
  <si>
    <t>TRAMET GROUP OÜ</t>
  </si>
  <si>
    <t>11427204</t>
  </si>
  <si>
    <t>CELLNET, OÜ</t>
  </si>
  <si>
    <t>12353376</t>
  </si>
  <si>
    <t>MK VARA OÜ</t>
  </si>
  <si>
    <t>11587942</t>
  </si>
  <si>
    <t>GELIKOID OÜ</t>
  </si>
  <si>
    <t>11482574</t>
  </si>
  <si>
    <t>ALVABORE, OÜ</t>
  </si>
  <si>
    <t>10376410</t>
  </si>
  <si>
    <t>LABKLAAS, OÜ</t>
  </si>
  <si>
    <t>10009717</t>
  </si>
  <si>
    <t>SUUR TRUMM &amp; POJAD, OÜ</t>
  </si>
  <si>
    <t>11711135</t>
  </si>
  <si>
    <t>GLOTERNA OÜ</t>
  </si>
  <si>
    <t>12285686</t>
  </si>
  <si>
    <t>NORDFAS GRUPP, OÜ</t>
  </si>
  <si>
    <t>12137626</t>
  </si>
  <si>
    <t>FRANCEST OÜ</t>
  </si>
  <si>
    <t>11486974</t>
  </si>
  <si>
    <t>MEE ESITLUSED OÜ</t>
  </si>
  <si>
    <t>12227559</t>
  </si>
  <si>
    <t>ELEWILL GRUPP OÜ</t>
  </si>
  <si>
    <t>BB000506</t>
  </si>
  <si>
    <t>SLOANE PRODUCTIONS LTD</t>
  </si>
  <si>
    <t>11011874</t>
  </si>
  <si>
    <t>PREMA ESTATE, OÜ</t>
  </si>
  <si>
    <t>12098620</t>
  </si>
  <si>
    <t>MAPPARTNER OÜ</t>
  </si>
  <si>
    <t>11321351</t>
  </si>
  <si>
    <t>BAYSUN, OÜ</t>
  </si>
  <si>
    <t>11692805</t>
  </si>
  <si>
    <t>VSOP OÜ</t>
  </si>
  <si>
    <t>11888187</t>
  </si>
  <si>
    <t>VASTHOLM WOOD OÜ</t>
  </si>
  <si>
    <t>11029805</t>
  </si>
  <si>
    <t>SÄRE, OÜ</t>
  </si>
  <si>
    <t>10192704</t>
  </si>
  <si>
    <t>OSAÜHING JÜRGENI KAUBAVEDU</t>
  </si>
  <si>
    <t>10110283</t>
  </si>
  <si>
    <t>HK &amp; RENT, OÜ</t>
  </si>
  <si>
    <t>11144334</t>
  </si>
  <si>
    <t>TREIVERSS, OÜ</t>
  </si>
  <si>
    <t>11623039</t>
  </si>
  <si>
    <t>BKP MARKETING OÜ</t>
  </si>
  <si>
    <t>10059750</t>
  </si>
  <si>
    <t>SMAKUS, AS</t>
  </si>
  <si>
    <t>10197825</t>
  </si>
  <si>
    <t>VESISERV, OÜ</t>
  </si>
  <si>
    <t>12749051</t>
  </si>
  <si>
    <t>OSAÜHING NORDKAT</t>
  </si>
  <si>
    <t>12205670</t>
  </si>
  <si>
    <t>EESTI METSAHALDUSE OÜ</t>
  </si>
  <si>
    <t>10378679</t>
  </si>
  <si>
    <t>HELKA KODUMASINAD, OÜ</t>
  </si>
  <si>
    <t>11311231</t>
  </si>
  <si>
    <t>NIIN INVEST OÜ</t>
  </si>
  <si>
    <t>11435646</t>
  </si>
  <si>
    <t>ARIMAKS GRUPP, OÜ</t>
  </si>
  <si>
    <t>10593001</t>
  </si>
  <si>
    <t>SUN TRADE, OÜ</t>
  </si>
  <si>
    <t>12332078</t>
  </si>
  <si>
    <t>BO SOODUS OÜ</t>
  </si>
  <si>
    <t>10182321</t>
  </si>
  <si>
    <t>JUSSI GRUPP, OÜ</t>
  </si>
  <si>
    <t>12185335</t>
  </si>
  <si>
    <t>A-KÜTTE OÜ</t>
  </si>
  <si>
    <t>12463001</t>
  </si>
  <si>
    <t>TRANS TEAM OÜ</t>
  </si>
  <si>
    <t>12391862</t>
  </si>
  <si>
    <t>MPI UÜ</t>
  </si>
  <si>
    <t>12743396</t>
  </si>
  <si>
    <t>RENO OÜ</t>
  </si>
  <si>
    <t>12603933</t>
  </si>
  <si>
    <t>JYRPU OÜ</t>
  </si>
  <si>
    <t>10922504</t>
  </si>
  <si>
    <t>HANSATARE, OÜ</t>
  </si>
  <si>
    <t>10123241</t>
  </si>
  <si>
    <t>PUIT, OÜ</t>
  </si>
  <si>
    <t>11185570</t>
  </si>
  <si>
    <t>TCS KOPATÖÖD OÜ</t>
  </si>
  <si>
    <t>12697222</t>
  </si>
  <si>
    <t>HMX TRANSPORT OÜ</t>
  </si>
  <si>
    <t>11225564</t>
  </si>
  <si>
    <t>CR SERVICE OÜ</t>
  </si>
  <si>
    <t>11221690</t>
  </si>
  <si>
    <t>CRD INVESTMENTS OÜ</t>
  </si>
  <si>
    <t>11638734</t>
  </si>
  <si>
    <t>KEVADEKALAD OÜ</t>
  </si>
  <si>
    <t>10144042</t>
  </si>
  <si>
    <t>TULI &amp; VESI, OÜ</t>
  </si>
  <si>
    <t>12372103</t>
  </si>
  <si>
    <t>NOSTRUM OÜ</t>
  </si>
  <si>
    <t>12311588</t>
  </si>
  <si>
    <t>HAKK AUTO OÜ</t>
  </si>
  <si>
    <t>12099179</t>
  </si>
  <si>
    <t>SINILILLE OÜ</t>
  </si>
  <si>
    <t>12278700</t>
  </si>
  <si>
    <t>PLEKIHUNT, OÜ</t>
  </si>
  <si>
    <t>12606854</t>
  </si>
  <si>
    <t>EUROCHEM OÜ</t>
  </si>
  <si>
    <t>12244581</t>
  </si>
  <si>
    <t>VETT GRUPP OÜ</t>
  </si>
  <si>
    <t>11750425</t>
  </si>
  <si>
    <t>PEEDU PUIDULADU OÜ</t>
  </si>
  <si>
    <t>12391328</t>
  </si>
  <si>
    <t>PIZZA HUNT OÜ</t>
  </si>
  <si>
    <t>11572320</t>
  </si>
  <si>
    <t>FOREST HOLDING OÜ</t>
  </si>
  <si>
    <t>11363958</t>
  </si>
  <si>
    <t>PROF PET CORPORATION ESTONIA OÜ</t>
  </si>
  <si>
    <t>10979048</t>
  </si>
  <si>
    <t>NOTES PRINT, OÜ</t>
  </si>
  <si>
    <t>12102846</t>
  </si>
  <si>
    <t>KH AUTO OÜ</t>
  </si>
  <si>
    <t>10724093</t>
  </si>
  <si>
    <t>AKTIVA EKSPERT, OÜ</t>
  </si>
  <si>
    <t>11437929</t>
  </si>
  <si>
    <t>CONEXIO, OÜ</t>
  </si>
  <si>
    <t>10587748</t>
  </si>
  <si>
    <t>DAFU TRANS, OÜ</t>
  </si>
  <si>
    <t>10702022</t>
  </si>
  <si>
    <t>VIITMAA IPF, OÜ</t>
  </si>
  <si>
    <t>11174559</t>
  </si>
  <si>
    <t>PRIMORIS, OÜ</t>
  </si>
  <si>
    <t>12401916</t>
  </si>
  <si>
    <t>EOT GRUPP OÜ</t>
  </si>
  <si>
    <t>10396039</t>
  </si>
  <si>
    <t>LIGNOTOC, OÜ</t>
  </si>
  <si>
    <t>11109680</t>
  </si>
  <si>
    <t>FRAM PUIT, OÜ</t>
  </si>
  <si>
    <t>10481940</t>
  </si>
  <si>
    <t>ON VARAD OÜ</t>
  </si>
  <si>
    <t>12384974</t>
  </si>
  <si>
    <t>HYPERNET OÜ</t>
  </si>
  <si>
    <t>11209648</t>
  </si>
  <si>
    <t>ARINBERD, OÜ</t>
  </si>
  <si>
    <t>10220330</t>
  </si>
  <si>
    <t>VIKSERRA, OÜ</t>
  </si>
  <si>
    <t>11356272</t>
  </si>
  <si>
    <t>TREISTING, OÜ</t>
  </si>
  <si>
    <t>12429895</t>
  </si>
  <si>
    <t>MEDIAGOAL OÜ</t>
  </si>
  <si>
    <t>10671089</t>
  </si>
  <si>
    <t>HABENTES HOMINES, OÜ</t>
  </si>
  <si>
    <t>12213020</t>
  </si>
  <si>
    <t>372 STUDIO OÜ</t>
  </si>
  <si>
    <t>11214721</t>
  </si>
  <si>
    <t>IG KARROD OÜ</t>
  </si>
  <si>
    <t>11704098</t>
  </si>
  <si>
    <t>ERKA INVEST, OÜ</t>
  </si>
  <si>
    <t>12576863</t>
  </si>
  <si>
    <t>HALDUSJUHT OÜ</t>
  </si>
  <si>
    <t>11418381</t>
  </si>
  <si>
    <t>DUO PILDIRAAM, OÜ</t>
  </si>
  <si>
    <t>11203605</t>
  </si>
  <si>
    <t>TELA KONE, OÜ</t>
  </si>
  <si>
    <t>12563048</t>
  </si>
  <si>
    <t>GREENWORLD OÜ</t>
  </si>
  <si>
    <t>11916707</t>
  </si>
  <si>
    <t>PAIGALDUSEKSPERT OÜ</t>
  </si>
  <si>
    <t>11663407</t>
  </si>
  <si>
    <t>INFOSENSE, OÜ</t>
  </si>
  <si>
    <t>11890681</t>
  </si>
  <si>
    <t>DEKOVALGUS OÜ</t>
  </si>
  <si>
    <t>12393051</t>
  </si>
  <si>
    <t>AUSTRALIAN ORGANIC OÜ</t>
  </si>
  <si>
    <t>10732477</t>
  </si>
  <si>
    <t>VASNA, OÜ</t>
  </si>
  <si>
    <t>11893449</t>
  </si>
  <si>
    <t>KAPSAKAST OÜ</t>
  </si>
  <si>
    <t>11216252</t>
  </si>
  <si>
    <t>KENNET GRUPP, OÜ</t>
  </si>
  <si>
    <t>12062162</t>
  </si>
  <si>
    <t>SUSHI LINE OÜ</t>
  </si>
  <si>
    <t>11012259</t>
  </si>
  <si>
    <t>CHIRON INVEST, OÜ</t>
  </si>
  <si>
    <t>11381710</t>
  </si>
  <si>
    <t>D.T.TRANSPORDITEENUSED, OÜ</t>
  </si>
  <si>
    <t>12537082</t>
  </si>
  <si>
    <t>KAIMO RÄPPO ADVOKAADIBÜROO OÜ</t>
  </si>
  <si>
    <t>10158898</t>
  </si>
  <si>
    <t>VENEVERE FARM, OÜ</t>
  </si>
  <si>
    <t>11560541</t>
  </si>
  <si>
    <t>4ROOM, OÜ</t>
  </si>
  <si>
    <t>12068084</t>
  </si>
  <si>
    <t>ESSGROUP OÜ</t>
  </si>
  <si>
    <t>11718172</t>
  </si>
  <si>
    <t>RIIMAN TRANSPORT OÜ</t>
  </si>
  <si>
    <t>12205440</t>
  </si>
  <si>
    <t>VÕSATÖÖDE OÜ</t>
  </si>
  <si>
    <t>11090041</t>
  </si>
  <si>
    <t>MIRELLE KÄSITÖÖ, OÜ</t>
  </si>
  <si>
    <t>11336826</t>
  </si>
  <si>
    <t>TVIM GRUPP, OÜ</t>
  </si>
  <si>
    <t>10778321</t>
  </si>
  <si>
    <t>IRON MAN HOUSE, OÜ</t>
  </si>
  <si>
    <t>11907743</t>
  </si>
  <si>
    <t>PROREHV OÜ</t>
  </si>
  <si>
    <t>11904443</t>
  </si>
  <si>
    <t>LEEDU MÖÖBEL OÜ</t>
  </si>
  <si>
    <t>12597960</t>
  </si>
  <si>
    <t>ELITE OÜ</t>
  </si>
  <si>
    <t>10893542</t>
  </si>
  <si>
    <t>AAVEX TURVASÜSTEEMID OÜ</t>
  </si>
  <si>
    <t>12467269</t>
  </si>
  <si>
    <t>RANE OÜ</t>
  </si>
  <si>
    <t>80354597</t>
  </si>
  <si>
    <t>MITTETULUNDUSÜHING BGM FESTIVALID</t>
  </si>
  <si>
    <t>11489501</t>
  </si>
  <si>
    <t>JAAKS PÕRANDAD, OÜ</t>
  </si>
  <si>
    <t>12144425</t>
  </si>
  <si>
    <t>MATIESEN OÜ</t>
  </si>
  <si>
    <t>10831682</t>
  </si>
  <si>
    <t>REINU TOIDUVEOD, OÜ</t>
  </si>
  <si>
    <t>10898812</t>
  </si>
  <si>
    <t>ONAUTO, OÜ</t>
  </si>
  <si>
    <t>12250009</t>
  </si>
  <si>
    <t>REIKAM ETTEVÕTTED OÜ</t>
  </si>
  <si>
    <t>12451759</t>
  </si>
  <si>
    <t>LAMMUTUSTÖÖD OÜ</t>
  </si>
  <si>
    <t>10387388</t>
  </si>
  <si>
    <t>FLOCO, OÜ</t>
  </si>
  <si>
    <t>11964735</t>
  </si>
  <si>
    <t>PRONORDIUM OÜ</t>
  </si>
  <si>
    <t>11063127</t>
  </si>
  <si>
    <t>BAROSEL, OÜ</t>
  </si>
  <si>
    <t>11373359</t>
  </si>
  <si>
    <t>DEN INVESTGRUPP, OÜ</t>
  </si>
  <si>
    <t>11076354</t>
  </si>
  <si>
    <t>PÄRISVARA OÜ</t>
  </si>
  <si>
    <t>11373032</t>
  </si>
  <si>
    <t>HELICAM EST, OÜ</t>
  </si>
  <si>
    <t>11435631</t>
  </si>
  <si>
    <t>RAUDITE OÜ</t>
  </si>
  <si>
    <t>11729490</t>
  </si>
  <si>
    <t>LINEDCE ILUMAAILM OÜ</t>
  </si>
  <si>
    <t>10939623</t>
  </si>
  <si>
    <t>GREENHANSA OÜ</t>
  </si>
  <si>
    <t>11053643</t>
  </si>
  <si>
    <t>NORMANDIC EST, OÜ</t>
  </si>
  <si>
    <t>10978787</t>
  </si>
  <si>
    <t>TUULEHAUS OÜ</t>
  </si>
  <si>
    <t>11559087</t>
  </si>
  <si>
    <t>KARUSOO OÜ</t>
  </si>
  <si>
    <t>11902036</t>
  </si>
  <si>
    <t>BOGEMA NORD OÜ</t>
  </si>
  <si>
    <t>10606146</t>
  </si>
  <si>
    <t>REVAN, OÜ</t>
  </si>
  <si>
    <t>11711750</t>
  </si>
  <si>
    <t>GIG SERVICE OÜ</t>
  </si>
  <si>
    <t>11534420</t>
  </si>
  <si>
    <t>NOVACROSS, OÜ</t>
  </si>
  <si>
    <t>12341054</t>
  </si>
  <si>
    <t>PIHLAPUU KINNISVARAHOOLDUS OÜ</t>
  </si>
  <si>
    <t>11405993</t>
  </si>
  <si>
    <t>VENTPOWER, OÜ</t>
  </si>
  <si>
    <t>11159703</t>
  </si>
  <si>
    <t>TEHNOKESKUS OÜ</t>
  </si>
  <si>
    <t>11205709</t>
  </si>
  <si>
    <t>PAIKPLUSS OÜ</t>
  </si>
  <si>
    <t>11732060</t>
  </si>
  <si>
    <t>MODUL HOME OÜ</t>
  </si>
  <si>
    <t>11144452</t>
  </si>
  <si>
    <t>KAKS FINANTS, OÜ</t>
  </si>
  <si>
    <t>11966728</t>
  </si>
  <si>
    <t>MAIROCO OÜ</t>
  </si>
  <si>
    <t>12188807</t>
  </si>
  <si>
    <t>PM KONSTRUKTSIOONID OÜ</t>
  </si>
  <si>
    <t>11524700</t>
  </si>
  <si>
    <t>SESSIFE, OÜ</t>
  </si>
  <si>
    <t>Erakond</t>
  </si>
  <si>
    <t>Saadud hääli</t>
  </si>
  <si>
    <t>Valimisprotsent</t>
  </si>
  <si>
    <t>Volikokku</t>
  </si>
  <si>
    <t>Eestimaa Kollased</t>
  </si>
  <si>
    <t>Paremäärmuslased</t>
  </si>
  <si>
    <t>Stagnatsiooni Erakond</t>
  </si>
  <si>
    <t>Rahvaste Liit</t>
  </si>
  <si>
    <t>Neonatsid</t>
  </si>
  <si>
    <t>Hääli kokku:</t>
  </si>
  <si>
    <t>Klient</t>
  </si>
  <si>
    <t>Grupi suurus</t>
  </si>
  <si>
    <t>Pileti hind</t>
  </si>
  <si>
    <t>Soodus</t>
  </si>
  <si>
    <t>Mall</t>
  </si>
  <si>
    <t>Kalle</t>
  </si>
  <si>
    <t>Maarika</t>
  </si>
  <si>
    <t>Siiri</t>
  </si>
  <si>
    <t>Signe</t>
  </si>
  <si>
    <t>Ants</t>
  </si>
  <si>
    <t>Oskar</t>
  </si>
  <si>
    <t>Säil.tähtaeg</t>
  </si>
  <si>
    <t>Olukord</t>
  </si>
  <si>
    <t>Viru Valge</t>
  </si>
  <si>
    <t>Vana Tallinn</t>
  </si>
  <si>
    <t>Agnes</t>
  </si>
  <si>
    <t>Gabriel</t>
  </si>
  <si>
    <t>Eden</t>
  </si>
  <si>
    <t>Cherry</t>
  </si>
  <si>
    <t>Kännu Kukk</t>
  </si>
  <si>
    <t>Pipra Naps</t>
  </si>
  <si>
    <t>Õpilane</t>
  </si>
  <si>
    <t>Punktisumma</t>
  </si>
  <si>
    <t>Hinne</t>
  </si>
  <si>
    <t>Töö maksimumpunktid:</t>
  </si>
  <si>
    <t>Vanus</t>
  </si>
  <si>
    <t>Juubel?</t>
  </si>
  <si>
    <t>Arvud</t>
  </si>
  <si>
    <t>Paaris/paaritu</t>
  </si>
  <si>
    <t>1. Ühenda ees- ja perenimi ühte lahtrisse</t>
  </si>
  <si>
    <t>Eesnimi</t>
  </si>
  <si>
    <t>Perenimi</t>
  </si>
  <si>
    <t>Eesnimi Perenimi</t>
  </si>
  <si>
    <t>2. Muuda tähtede suurusi</t>
  </si>
  <si>
    <t>Esitähed suured</t>
  </si>
  <si>
    <t>Kõik tähed suured</t>
  </si>
  <si>
    <t>3. Leia nime tähtede arv (tühikuid ei arvesta)</t>
  </si>
  <si>
    <t>Nime pikkus</t>
  </si>
  <si>
    <t>Eesnime pikkus</t>
  </si>
  <si>
    <t>Perenime pikkus</t>
  </si>
  <si>
    <t>4. Eralda nimest tähed</t>
  </si>
  <si>
    <t>1. täht</t>
  </si>
  <si>
    <t>5. Eralda nimest eesnimi</t>
  </si>
  <si>
    <t>Eesnimi, vanus</t>
  </si>
  <si>
    <t>Agu, 27</t>
  </si>
  <si>
    <t>Aleksander, 34</t>
  </si>
  <si>
    <t>Aliine, 15</t>
  </si>
  <si>
    <t>Gerbert, 21</t>
  </si>
  <si>
    <t>Ivar, 23</t>
  </si>
  <si>
    <t>Kaarel, 21</t>
  </si>
  <si>
    <t>6. Kombineeri nimed</t>
  </si>
  <si>
    <t>E. Perenimi</t>
  </si>
  <si>
    <t>Eesnimi P.</t>
  </si>
  <si>
    <t>E.P.</t>
  </si>
  <si>
    <t>7. Leia isikukoodist päev, kuu, aasta ja sugu</t>
  </si>
  <si>
    <t>Isikukood</t>
  </si>
  <si>
    <t>Sünnipäev</t>
  </si>
  <si>
    <t>Sünnikuu</t>
  </si>
  <si>
    <t>Sünniaasta</t>
  </si>
  <si>
    <t>Sugu</t>
  </si>
  <si>
    <t>Puhastatud</t>
  </si>
  <si>
    <t>Üllar</t>
  </si>
  <si>
    <t>Õnne</t>
  </si>
  <si>
    <t>Kätlin</t>
  </si>
  <si>
    <t>Küllike</t>
  </si>
  <si>
    <t>Björn</t>
  </si>
  <si>
    <t>Krõõt</t>
  </si>
  <si>
    <t>9. Kuva vanus tärnidega.</t>
  </si>
  <si>
    <t>Vanus tärnidega</t>
  </si>
  <si>
    <t>1. Sisestades lahtrisse nime, kuvatakse selle järjekorranumber</t>
  </si>
  <si>
    <t>Otsitav nimi</t>
  </si>
  <si>
    <t>Järjekorra number</t>
  </si>
  <si>
    <t>Jüri Rumm</t>
  </si>
  <si>
    <t>Jaanus Jalakas</t>
  </si>
  <si>
    <t>Üllar Upsakas</t>
  </si>
  <si>
    <t>Kalle Koorits</t>
  </si>
  <si>
    <t>Viljas Vihane</t>
  </si>
  <si>
    <t>Olga Ootus</t>
  </si>
  <si>
    <t>Siiri Sisalik</t>
  </si>
  <si>
    <t>Malle Maasikas</t>
  </si>
  <si>
    <t>Jrk.nr.</t>
  </si>
  <si>
    <t>3. Sisestades lahtrisse nime, kuvatakse selle järjekorranumber. Kui kasutaja on sisestanud nime valesti, tuleb vastav teade!</t>
  </si>
  <si>
    <t>Jüri</t>
  </si>
  <si>
    <t>Jaanus</t>
  </si>
  <si>
    <t>Viljas</t>
  </si>
  <si>
    <t>Olga</t>
  </si>
  <si>
    <t>Malle</t>
  </si>
  <si>
    <t>4. Sisestades kaubakoodi kuvatakse selle nimetus</t>
  </si>
  <si>
    <t>Nimetus</t>
  </si>
  <si>
    <t>Hind käibemaksuga</t>
  </si>
  <si>
    <t>Kauba kood</t>
  </si>
  <si>
    <t>Toote nimetus</t>
  </si>
  <si>
    <t>Jahu</t>
  </si>
  <si>
    <t>Manna</t>
  </si>
  <si>
    <t>Riis</t>
  </si>
  <si>
    <t>Suhkur</t>
  </si>
  <si>
    <t>5. Koosta koodis sisestamiseks loend ning koodi valimisel kuvatakse toote nimetus ja hind</t>
  </si>
  <si>
    <t>Toote nimetus ja hind</t>
  </si>
  <si>
    <t>6. Leia otsingufunktsioonide abil kõige kallima ja odavama toode nimetus</t>
  </si>
  <si>
    <t>Teenus</t>
  </si>
  <si>
    <t>Kalleim teenus</t>
  </si>
  <si>
    <t>Käsitlustasu</t>
  </si>
  <si>
    <t>Odavaim teenus</t>
  </si>
  <si>
    <t>Diagnostika</t>
  </si>
  <si>
    <t>Windows paigaldus</t>
  </si>
  <si>
    <t>Linux paigaldus</t>
  </si>
  <si>
    <t>MacOS paigaldus</t>
  </si>
  <si>
    <t>Viiruste eemaldamine</t>
  </si>
  <si>
    <t>Tarkvarahooldus</t>
  </si>
  <si>
    <t>Hooldustööd</t>
  </si>
  <si>
    <t>Hooldustööd kliendi juures</t>
  </si>
  <si>
    <t>Andmete kopeerimine</t>
  </si>
  <si>
    <t>Andmete taastamine</t>
  </si>
  <si>
    <t>Kassasüsteemide hooldus</t>
  </si>
  <si>
    <t>Aasta</t>
  </si>
  <si>
    <t>Vaimsete võimete mõõtmine</t>
  </si>
  <si>
    <t>IQ</t>
  </si>
  <si>
    <t>Hinnang</t>
  </si>
  <si>
    <t>IQ vahemikud</t>
  </si>
  <si>
    <t>Seletus</t>
  </si>
  <si>
    <t>0-24</t>
  </si>
  <si>
    <t>sügav alareng</t>
  </si>
  <si>
    <t>25-39</t>
  </si>
  <si>
    <t>raske alaareng</t>
  </si>
  <si>
    <t>40-54</t>
  </si>
  <si>
    <t>mõõdukas alaareng</t>
  </si>
  <si>
    <t>55-69</t>
  </si>
  <si>
    <t>kerge alaareng</t>
  </si>
  <si>
    <t>70-84</t>
  </si>
  <si>
    <t>madalad vaimsed võimed</t>
  </si>
  <si>
    <t>85-115</t>
  </si>
  <si>
    <t>keskmised võimed</t>
  </si>
  <si>
    <t>116-130</t>
  </si>
  <si>
    <t>kõrged vaimsed võimed</t>
  </si>
  <si>
    <t>131-max</t>
  </si>
  <si>
    <t>vaimselt väga andekad</t>
  </si>
  <si>
    <t>1. Leia kuupäevad</t>
  </si>
  <si>
    <t>Ülesanne</t>
  </si>
  <si>
    <t>Täna</t>
  </si>
  <si>
    <t>Homme</t>
  </si>
  <si>
    <t>2. Leia päevade arv</t>
  </si>
  <si>
    <t>Päevade arv</t>
  </si>
  <si>
    <t>Selle aasta lõpuni on jäänud</t>
  </si>
  <si>
    <t>Sünnipäevani on jäänud</t>
  </si>
  <si>
    <t>Jaanipäevani on jäänud</t>
  </si>
  <si>
    <t>Naistepäevast on möödunud</t>
  </si>
  <si>
    <t>3. Leia etteantud kuupäevast päev, kuu ja aasta</t>
  </si>
  <si>
    <t>Päev</t>
  </si>
  <si>
    <t>Kuu</t>
  </si>
  <si>
    <t>4. Leia kellaajast tunnid, minutid ja sekundid</t>
  </si>
  <si>
    <t>Kellaaeg</t>
  </si>
  <si>
    <t>Tund</t>
  </si>
  <si>
    <t>Minutid</t>
  </si>
  <si>
    <t>Sekundid</t>
  </si>
  <si>
    <t>5. Leia kuupeävast nädalapäeva number ja nädalapäeva nimetus (leia abi lisatabelist)</t>
  </si>
  <si>
    <t>Nädalapäeva number</t>
  </si>
  <si>
    <t>Nädalapäev</t>
  </si>
  <si>
    <t>Abiks nädalapäeva nimetuse leidmiseks</t>
  </si>
  <si>
    <t>esmaspäev</t>
  </si>
  <si>
    <t>teisipäev</t>
  </si>
  <si>
    <t>kolmapäev</t>
  </si>
  <si>
    <t>neljapäev</t>
  </si>
  <si>
    <t>reede</t>
  </si>
  <si>
    <t>laupäev</t>
  </si>
  <si>
    <t>pühapäev</t>
  </si>
  <si>
    <t>6. Leia isikukoodist sünniaeg ja vanus täisaastates</t>
  </si>
  <si>
    <t>Sünniaeg</t>
  </si>
  <si>
    <t>7. Leia tööpäevade arv</t>
  </si>
  <si>
    <t>Alustus kuupäev:</t>
  </si>
  <si>
    <t>Lõpetav kuupäev:</t>
  </si>
  <si>
    <t>Tööpäevade arv:</t>
  </si>
  <si>
    <t xml:space="preserve">8. Leia töötamise lõpetav kuupäev </t>
  </si>
  <si>
    <t>1. Väljasta tähise järgi kliendi sugu (m=mees, n=naine)</t>
  </si>
  <si>
    <t>Tähis</t>
  </si>
  <si>
    <t>n</t>
  </si>
  <si>
    <t>m</t>
  </si>
  <si>
    <t>2. Leia puidu hind sõltuvalt läbimõõdust</t>
  </si>
  <si>
    <t>hind=baashind, kui diameeter on väiksem või võrdne 10</t>
  </si>
  <si>
    <t>hind=1,2*baashind, kui diameeter on suurem kui 10</t>
  </si>
  <si>
    <t>Baashind</t>
  </si>
  <si>
    <t>Diameeter</t>
  </si>
  <si>
    <t>3. Kui erakond saavutab valimisprotsendi vähemalt 5%, siis pääseb volikokku</t>
  </si>
  <si>
    <t>4. Kino pilet on 4,50€, kui grupi suurus on vähemalt 10, siis saad 15% soodustust. Leia piletite hinnad</t>
  </si>
  <si>
    <t>5. Kui laos on tooteid, mille säilivustähtaeg on möödas, tuleb kiri "Visata ära!". Muul juhul jääb lahter tühjaks</t>
  </si>
  <si>
    <t>6. Hinda õpilaste tehtud töid järgmise juhise abil: 90% - 5, 75% - 4, 50% - 3, alla 50% - 2</t>
  </si>
  <si>
    <t>7. Leia millistel õpilastel on juubel (jah/ei)</t>
  </si>
  <si>
    <t>XVIII</t>
  </si>
  <si>
    <t>LII</t>
  </si>
  <si>
    <t>CL</t>
  </si>
  <si>
    <r>
      <t>1. Leia ellipsi pindalad. Vastus ümarda</t>
    </r>
    <r>
      <rPr>
        <u/>
        <sz val="11"/>
        <color theme="1"/>
        <rFont val="Calibri"/>
        <family val="2"/>
        <charset val="186"/>
        <scheme val="minor"/>
      </rPr>
      <t xml:space="preserve"> 2 kohta </t>
    </r>
    <r>
      <rPr>
        <sz val="11"/>
        <color theme="1"/>
        <rFont val="Calibri"/>
        <family val="2"/>
        <charset val="186"/>
        <scheme val="minor"/>
      </rPr>
      <t>pärast koma.</t>
    </r>
  </si>
  <si>
    <t>T</t>
  </si>
  <si>
    <t>l</t>
  </si>
  <si>
    <t>g</t>
  </si>
  <si>
    <t>4. Teisenda arvud roomanumbriteks või araabianumbriteks</t>
  </si>
  <si>
    <t>3. Leia pendli võnkeperiood, ümarda täisosani</t>
  </si>
  <si>
    <t>2. Leia kera (sfäär) ruumalad. Kuupi võtmisel kasuta funktsiooni ning ümarda 2 kohta ja ülespoole</t>
  </si>
  <si>
    <t>Laura</t>
  </si>
  <si>
    <t>peet</t>
  </si>
  <si>
    <t>Leia kõrvalolevasse tabelisse, kui suure summa eest müüs tooteid LAURA ja kui suure summa eest müüdi toodet PEET</t>
  </si>
  <si>
    <t>5. Toidukorv - leia iga kauba maksumus ning kogusumma. Vastused ümarda 5-sendi täpsusega</t>
  </si>
  <si>
    <t>6. Genereeri toodetele suvalised hinnad vahemikus 1-100€ ning arvuta tehingu summa.</t>
  </si>
  <si>
    <t>Leia suuruselt kolmas arv</t>
  </si>
  <si>
    <t>Leia väiksuselt kolmas arv</t>
  </si>
  <si>
    <t>Arv 1</t>
  </si>
  <si>
    <t>Arv 2</t>
  </si>
  <si>
    <t>Arv 3</t>
  </si>
  <si>
    <t>Arv 4</t>
  </si>
  <si>
    <t>Arv 5</t>
  </si>
  <si>
    <t>1. Suurim ja väiksem (rea kaupa)</t>
  </si>
  <si>
    <t>2. Leia keskmised</t>
  </si>
  <si>
    <t>3. Loetle andmed</t>
  </si>
  <si>
    <t>1. Maksuvõlglaste nimekiri seisuga 02.04.2015</t>
  </si>
  <si>
    <t>8. Kas arv on paaris või paaritu</t>
  </si>
  <si>
    <t>Meta</t>
  </si>
  <si>
    <t>Nool</t>
  </si>
  <si>
    <t>August</t>
  </si>
  <si>
    <t>Väljas</t>
  </si>
  <si>
    <t>Einar</t>
  </si>
  <si>
    <t>Kootikum</t>
  </si>
  <si>
    <t>Kulla</t>
  </si>
  <si>
    <t>Naaber</t>
  </si>
  <si>
    <t>Olev</t>
  </si>
  <si>
    <t>Ait</t>
  </si>
  <si>
    <t>Hele</t>
  </si>
  <si>
    <t>Leek</t>
  </si>
  <si>
    <t>noodi vihik</t>
  </si>
  <si>
    <t>heli redel</t>
  </si>
  <si>
    <t>mari huaana</t>
  </si>
  <si>
    <t>õie nektar</t>
  </si>
  <si>
    <t>kuuli haav</t>
  </si>
  <si>
    <t>õlle kõht</t>
  </si>
  <si>
    <t>6.-8. täht</t>
  </si>
  <si>
    <t>8. Asenda täpitähed: ä=2, õ=6, ü=y, ö=o</t>
  </si>
  <si>
    <t>Viimane täht</t>
  </si>
  <si>
    <t>2. Sisestades järjekorranumbri, kuvatakse meile vastav nimi loendis</t>
  </si>
  <si>
    <t>7. Anna seletav hinnang kodanike vaimsetele võimetele</t>
  </si>
  <si>
    <t>Üleeile</t>
  </si>
  <si>
    <t>5 päeva pärast</t>
  </si>
  <si>
    <t>100 päeva tagasi</t>
  </si>
  <si>
    <t>J36</t>
  </si>
  <si>
    <t>J57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</si>
</sst>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  <numFmt numFmtId="165" formatCode="dd&quot;.&quot;mm&quot;.&quot;yyyy"/>
    <numFmt numFmtId="166" formatCode="#,##0\ [$€-1];[Red]\-#,##0\ [$€-1]"/>
    <numFmt numFmtId="167" formatCode="[$-425]d\.\ mmmm\ yyyy&quot;. a.&quot;;@"/>
    <numFmt numFmtId="168" formatCode="yyyy\-mm\-dd;@"/>
    <numFmt numFmtId="169" formatCode="[$-F800]dddd\,\ mmmm\ dd\,\ yyyy"/>
    <numFmt numFmtId="170" formatCode="[$-F400]h:mm:ss\ AM/PM"/>
    <numFmt numFmtId="171" formatCode="#,##0.00&quot; &quot;[$€-401];[Red]&quot;-&quot;#,##0.00&quot; &quot;[$€-401]"/>
    <numFmt numFmtId="172" formatCode="#,##0.00\ [$€-42E];[Red]#,##0.00\ [$€-42E]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charset val="186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0"/>
      <color theme="1"/>
      <name val="Arial1"/>
      <charset val="186"/>
    </font>
    <font>
      <b/>
      <sz val="11"/>
      <color rgb="FF000000"/>
      <name val="Calibri"/>
      <family val="2"/>
      <charset val="186"/>
    </font>
    <font>
      <sz val="11"/>
      <color rgb="FF000000"/>
      <name val="Calibri"/>
      <family val="2"/>
      <charset val="186"/>
    </font>
    <font>
      <i/>
      <sz val="11"/>
      <color theme="1"/>
      <name val="Liberation Sans"/>
      <family val="2"/>
      <charset val="186"/>
    </font>
    <font>
      <b/>
      <sz val="9"/>
      <color indexed="81"/>
      <name val="Tahoma"/>
      <family val="2"/>
      <charset val="186"/>
    </font>
    <font>
      <sz val="10"/>
      <color theme="1"/>
      <name val="Arial"/>
      <family val="2"/>
      <charset val="186"/>
    </font>
    <font>
      <sz val="11"/>
      <color rgb="FF006100"/>
      <name val="Calibri"/>
      <family val="2"/>
      <charset val="186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charset val="186"/>
      <scheme val="minor"/>
    </font>
    <font>
      <sz val="9"/>
      <color rgb="FF222222"/>
      <name val="Consolas"/>
      <family val="3"/>
      <charset val="186"/>
    </font>
    <font>
      <i/>
      <sz val="11"/>
      <color theme="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217346"/>
      </right>
      <top/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/>
      <bottom style="thin">
        <color rgb="FF217346"/>
      </bottom>
      <diagonal/>
    </border>
    <border>
      <left/>
      <right style="thin">
        <color rgb="FF217346"/>
      </right>
      <top/>
      <bottom style="thin">
        <color rgb="FF217346"/>
      </bottom>
      <diagonal/>
    </border>
    <border>
      <left style="thin">
        <color rgb="FF217346"/>
      </left>
      <right/>
      <top/>
      <bottom style="thin">
        <color rgb="FF217346"/>
      </bottom>
      <diagonal/>
    </border>
    <border>
      <left/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/>
      <top style="thin">
        <color rgb="FF217346"/>
      </top>
      <bottom style="thin">
        <color rgb="FF217346"/>
      </bottom>
      <diagonal/>
    </border>
    <border>
      <left/>
      <right style="thin">
        <color rgb="FF217346"/>
      </right>
      <top style="thin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/>
      <diagonal/>
    </border>
    <border>
      <left style="thin">
        <color rgb="FF217346"/>
      </left>
      <right/>
      <top style="thin">
        <color rgb="FF217346"/>
      </top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6" fillId="2" borderId="0">
      <alignment horizontal="center"/>
    </xf>
    <xf numFmtId="0" fontId="4" fillId="2" borderId="0"/>
    <xf numFmtId="0" fontId="3" fillId="3" borderId="0"/>
    <xf numFmtId="0" fontId="9" fillId="0" borderId="0"/>
    <xf numFmtId="0" fontId="14" fillId="0" borderId="0"/>
    <xf numFmtId="0" fontId="15" fillId="5" borderId="0" applyNumberFormat="0" applyBorder="0" applyAlignment="0" applyProtection="0"/>
  </cellStyleXfs>
  <cellXfs count="83">
    <xf numFmtId="0" fontId="0" fillId="0" borderId="0" xfId="0"/>
    <xf numFmtId="0" fontId="16" fillId="2" borderId="0" xfId="2">
      <alignment horizontal="center"/>
    </xf>
    <xf numFmtId="0" fontId="5" fillId="2" borderId="0" xfId="2" applyFont="1" applyAlignment="1">
      <alignment vertical="top" wrapText="1"/>
    </xf>
    <xf numFmtId="0" fontId="16" fillId="2" borderId="0" xfId="2" applyAlignment="1">
      <alignment horizontal="left" indent="1"/>
    </xf>
    <xf numFmtId="0" fontId="0" fillId="0" borderId="0" xfId="0" applyBorder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5" fontId="0" fillId="0" borderId="0" xfId="0" applyNumberFormat="1"/>
    <xf numFmtId="0" fontId="12" fillId="0" borderId="0" xfId="0" applyFont="1" applyAlignment="1">
      <alignment horizontal="right"/>
    </xf>
    <xf numFmtId="0" fontId="7" fillId="0" borderId="0" xfId="0" applyFont="1" applyFill="1"/>
    <xf numFmtId="0" fontId="7" fillId="0" borderId="0" xfId="0" applyFont="1" applyFill="1" applyBorder="1" applyAlignment="1">
      <alignment horizontal="left"/>
    </xf>
    <xf numFmtId="0" fontId="0" fillId="4" borderId="1" xfId="0" applyFill="1" applyBorder="1"/>
    <xf numFmtId="0" fontId="10" fillId="0" borderId="0" xfId="0" applyFont="1"/>
    <xf numFmtId="0" fontId="8" fillId="0" borderId="0" xfId="0" applyFont="1"/>
    <xf numFmtId="0" fontId="10" fillId="0" borderId="4" xfId="0" applyFont="1" applyBorder="1" applyAlignment="1">
      <alignment horizontal="right"/>
    </xf>
    <xf numFmtId="0" fontId="8" fillId="0" borderId="0" xfId="0" applyFont="1" applyBorder="1"/>
    <xf numFmtId="0" fontId="2" fillId="0" borderId="0" xfId="0" applyFont="1"/>
    <xf numFmtId="0" fontId="18" fillId="0" borderId="0" xfId="0" applyFont="1"/>
    <xf numFmtId="0" fontId="0" fillId="0" borderId="5" xfId="0" applyBorder="1"/>
    <xf numFmtId="0" fontId="16" fillId="2" borderId="6" xfId="2" applyBorder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64" fontId="0" fillId="0" borderId="6" xfId="1" applyNumberFormat="1" applyFont="1" applyBorder="1"/>
    <xf numFmtId="164" fontId="7" fillId="0" borderId="8" xfId="1" applyNumberFormat="1" applyFont="1" applyBorder="1"/>
    <xf numFmtId="0" fontId="0" fillId="0" borderId="7" xfId="0" applyBorder="1"/>
    <xf numFmtId="164" fontId="0" fillId="0" borderId="7" xfId="1" applyNumberFormat="1" applyFont="1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6" fillId="2" borderId="0" xfId="2" applyAlignment="1">
      <alignment horizontal="center" wrapText="1"/>
    </xf>
    <xf numFmtId="0" fontId="16" fillId="2" borderId="0" xfId="2" applyAlignment="1">
      <alignment horizontal="center" vertical="center" wrapText="1"/>
    </xf>
    <xf numFmtId="0" fontId="16" fillId="2" borderId="0" xfId="2" applyAlignment="1">
      <alignment horizontal="center" vertical="center"/>
    </xf>
    <xf numFmtId="0" fontId="15" fillId="5" borderId="3" xfId="7" applyBorder="1"/>
    <xf numFmtId="0" fontId="15" fillId="5" borderId="6" xfId="7" applyBorder="1"/>
    <xf numFmtId="164" fontId="15" fillId="5" borderId="6" xfId="7" applyNumberFormat="1" applyBorder="1"/>
    <xf numFmtId="0" fontId="15" fillId="5" borderId="6" xfId="7" applyBorder="1" applyAlignment="1">
      <alignment horizontal="center" vertical="center"/>
    </xf>
    <xf numFmtId="0" fontId="15" fillId="5" borderId="1" xfId="7" applyBorder="1" applyAlignment="1">
      <alignment horizontal="center" vertical="center"/>
    </xf>
    <xf numFmtId="0" fontId="15" fillId="5" borderId="6" xfId="7" applyBorder="1" applyAlignment="1">
      <alignment horizontal="center"/>
    </xf>
    <xf numFmtId="0" fontId="15" fillId="5" borderId="2" xfId="7" applyBorder="1"/>
    <xf numFmtId="0" fontId="0" fillId="0" borderId="6" xfId="0" applyFill="1" applyBorder="1"/>
    <xf numFmtId="0" fontId="0" fillId="0" borderId="0" xfId="0" applyAlignment="1">
      <alignment vertical="center"/>
    </xf>
    <xf numFmtId="0" fontId="16" fillId="2" borderId="9" xfId="2" applyBorder="1" applyAlignment="1">
      <alignment horizontal="center" vertical="center" wrapText="1"/>
    </xf>
    <xf numFmtId="0" fontId="16" fillId="2" borderId="8" xfId="2" applyBorder="1" applyAlignment="1">
      <alignment horizontal="center" vertical="center" wrapText="1"/>
    </xf>
    <xf numFmtId="0" fontId="16" fillId="2" borderId="10" xfId="2" applyBorder="1" applyAlignment="1">
      <alignment horizontal="center" vertical="center" wrapText="1"/>
    </xf>
    <xf numFmtId="0" fontId="0" fillId="0" borderId="11" xfId="0" applyBorder="1"/>
    <xf numFmtId="2" fontId="0" fillId="0" borderId="6" xfId="0" applyNumberFormat="1" applyBorder="1"/>
    <xf numFmtId="165" fontId="0" fillId="0" borderId="12" xfId="0" applyNumberFormat="1" applyBorder="1"/>
    <xf numFmtId="0" fontId="0" fillId="0" borderId="6" xfId="0" applyBorder="1" applyAlignment="1">
      <alignment wrapText="1"/>
    </xf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165" fontId="0" fillId="0" borderId="15" xfId="0" applyNumberFormat="1" applyBorder="1"/>
    <xf numFmtId="0" fontId="11" fillId="0" borderId="0" xfId="0" applyFont="1"/>
    <xf numFmtId="0" fontId="8" fillId="0" borderId="6" xfId="0" applyFont="1" applyBorder="1"/>
    <xf numFmtId="0" fontId="19" fillId="0" borderId="0" xfId="0" applyFont="1" applyAlignment="1">
      <alignment horizontal="left" indent="1"/>
    </xf>
    <xf numFmtId="0" fontId="15" fillId="5" borderId="4" xfId="7" applyBorder="1"/>
    <xf numFmtId="171" fontId="8" fillId="0" borderId="6" xfId="0" applyNumberFormat="1" applyFont="1" applyBorder="1"/>
    <xf numFmtId="0" fontId="0" fillId="0" borderId="6" xfId="0" applyNumberFormat="1" applyBorder="1"/>
    <xf numFmtId="0" fontId="0" fillId="0" borderId="6" xfId="0" applyNumberFormat="1" applyBorder="1" applyAlignment="1">
      <alignment horizontal="center"/>
    </xf>
    <xf numFmtId="0" fontId="8" fillId="0" borderId="6" xfId="0" applyFont="1" applyBorder="1" applyAlignment="1">
      <alignment horizontal="right" vertical="center"/>
    </xf>
    <xf numFmtId="0" fontId="2" fillId="0" borderId="0" xfId="0" applyFont="1" applyFill="1"/>
    <xf numFmtId="0" fontId="0" fillId="0" borderId="6" xfId="0" applyBorder="1" applyAlignment="1">
      <alignment horizontal="right"/>
    </xf>
    <xf numFmtId="164" fontId="0" fillId="0" borderId="6" xfId="0" applyNumberFormat="1" applyBorder="1"/>
    <xf numFmtId="166" fontId="0" fillId="0" borderId="6" xfId="0" applyNumberFormat="1" applyBorder="1"/>
    <xf numFmtId="0" fontId="0" fillId="4" borderId="6" xfId="0" applyFill="1" applyBorder="1" applyAlignment="1">
      <alignment horizontal="center"/>
    </xf>
    <xf numFmtId="0" fontId="15" fillId="5" borderId="1" xfId="7" applyBorder="1"/>
    <xf numFmtId="0" fontId="15" fillId="5" borderId="6" xfId="7" applyBorder="1" applyAlignment="1">
      <alignment horizontal="right"/>
    </xf>
    <xf numFmtId="0" fontId="0" fillId="0" borderId="6" xfId="0" applyFill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9" fontId="0" fillId="0" borderId="6" xfId="0" applyNumberFormat="1" applyBorder="1"/>
    <xf numFmtId="170" fontId="0" fillId="0" borderId="6" xfId="0" applyNumberFormat="1" applyBorder="1"/>
    <xf numFmtId="0" fontId="4" fillId="2" borderId="0" xfId="2" applyFont="1" applyAlignment="1">
      <alignment horizontal="left"/>
    </xf>
    <xf numFmtId="0" fontId="16" fillId="2" borderId="0" xfId="2" applyAlignment="1">
      <alignment horizontal="left"/>
    </xf>
    <xf numFmtId="0" fontId="6" fillId="2" borderId="0" xfId="2" applyFont="1" applyAlignment="1">
      <alignment horizontal="left" vertical="center" wrapText="1" indent="1"/>
    </xf>
    <xf numFmtId="0" fontId="5" fillId="2" borderId="0" xfId="2" applyFont="1" applyAlignment="1">
      <alignment horizontal="left" vertical="top" wrapText="1"/>
    </xf>
    <xf numFmtId="0" fontId="16" fillId="2" borderId="0" xfId="2">
      <alignment horizontal="center"/>
    </xf>
    <xf numFmtId="2" fontId="15" fillId="5" borderId="6" xfId="7" applyNumberFormat="1" applyBorder="1" applyAlignment="1">
      <alignment horizontal="center"/>
    </xf>
    <xf numFmtId="172" fontId="15" fillId="5" borderId="6" xfId="7" applyNumberFormat="1" applyBorder="1"/>
    <xf numFmtId="14" fontId="15" fillId="5" borderId="6" xfId="7" applyNumberFormat="1" applyBorder="1"/>
    <xf numFmtId="0" fontId="15" fillId="5" borderId="6" xfId="7" applyNumberFormat="1" applyBorder="1"/>
  </cellXfs>
  <cellStyles count="8">
    <cellStyle name="GrayCell" xfId="4" xr:uid="{0D866F9A-ED5B-4F09-994E-8EE0BB2DAE1B}"/>
    <cellStyle name="Hea" xfId="7" builtinId="26"/>
    <cellStyle name="Normaallaad" xfId="0" builtinId="0"/>
    <cellStyle name="Normaallaad 2" xfId="5" xr:uid="{A28D9F4E-44D3-4399-BEDC-2E2F2B24DF48}"/>
    <cellStyle name="Normaallaad 3" xfId="6" xr:uid="{36529AE6-0749-4AB2-B1F6-0E96ABB6F2E9}"/>
    <cellStyle name="pealkiri" xfId="3" xr:uid="{94F22507-65A6-4355-9147-4EA49650074F}"/>
    <cellStyle name="taust" xfId="2" xr:uid="{CD2FBD54-A77D-484B-B265-1436BC1B485A}"/>
    <cellStyle name="Valuuta" xfId="1" builtinId="4"/>
  </cellStyles>
  <dxfs count="11">
    <dxf>
      <border diagonalUp="0" diagonalDown="0">
        <left style="thin">
          <color rgb="FF217346"/>
        </left>
        <right/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  <dxf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  <dxf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  <dxf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  <dxf>
      <border diagonalUp="0" diagonalDown="0">
        <left/>
        <right style="thin">
          <color rgb="FF217346"/>
        </right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  <dxf>
      <border>
        <top style="thin">
          <color rgb="FF217346"/>
        </top>
      </border>
    </dxf>
    <dxf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</border>
    </dxf>
    <dxf>
      <border>
        <bottom style="thin">
          <color rgb="FF217346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/>
        <bottom/>
        <vertical style="thin">
          <color rgb="FF217346"/>
        </vertical>
        <horizontal style="thin">
          <color rgb="FF217346"/>
        </horizontal>
      </border>
    </dxf>
    <dxf>
      <font>
        <b/>
        <i val="0"/>
        <color theme="0"/>
      </font>
      <fill>
        <patternFill>
          <bgColor rgb="FF006600"/>
        </patternFill>
      </fill>
    </dxf>
    <dxf>
      <border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 style="thin">
          <color rgb="FF217346"/>
        </vertical>
        <horizontal style="thin">
          <color rgb="FF217346"/>
        </horizontal>
      </border>
    </dxf>
  </dxfs>
  <tableStyles count="1" defaultTableStyle="TableStyleMedium2" defaultPivotStyle="PivotStyleLight16">
    <tableStyle name="Tabelilaad 1" pivot="0" count="2" xr9:uid="{090EB5BA-988E-4DE7-A8CC-AF775E3A69F9}">
      <tableStyleElement type="wholeTable" dxfId="10"/>
      <tableStyleElement type="headerRow" dxfId="9"/>
    </tableStyle>
  </tableStyles>
  <colors>
    <mruColors>
      <color rgb="FF006600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Matem funkts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'Statistilised funkts'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tatistilised funkts (2)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Loogikafunkt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Tekstifunktsioonid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hyperlink" Target="#Otsingufunktsioonid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hyperlink" Target="#Ajafunktsiooni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266700</xdr:colOff>
      <xdr:row>1</xdr:row>
      <xdr:rowOff>114300</xdr:rowOff>
    </xdr:from>
    <xdr:to>
      <xdr:col>12</xdr:col>
      <xdr:colOff>317213</xdr:colOff>
      <xdr:row>1</xdr:row>
      <xdr:rowOff>1111249</xdr:rowOff>
    </xdr:to>
    <xdr:pic>
      <xdr:nvPicPr>
        <xdr:cNvPr id="2" name="Pilt 1" descr="Exceli logo">
          <a:extLst>
            <a:ext uri="{FF2B5EF4-FFF2-40B4-BE49-F238E27FC236}">
              <a16:creationId xmlns:a16="http://schemas.microsoft.com/office/drawing/2014/main" id="{AD56E50B-F2C7-4E36-937A-3C0E591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304800"/>
          <a:ext cx="1879313" cy="996949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7</xdr:row>
      <xdr:rowOff>133350</xdr:rowOff>
    </xdr:from>
    <xdr:to>
      <xdr:col>12</xdr:col>
      <xdr:colOff>219075</xdr:colOff>
      <xdr:row>11</xdr:row>
      <xdr:rowOff>152400</xdr:rowOff>
    </xdr:to>
    <xdr:sp macro="" textlink="">
      <xdr:nvSpPr>
        <xdr:cNvPr id="3" name="Nool: viisnurknoo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A0B5D6-FBC4-48F0-967E-EC331DBD929B}"/>
            </a:ext>
          </a:extLst>
        </xdr:cNvPr>
        <xdr:cNvSpPr/>
      </xdr:nvSpPr>
      <xdr:spPr>
        <a:xfrm>
          <a:off x="5257800" y="2790825"/>
          <a:ext cx="2276475" cy="781050"/>
        </a:xfrm>
        <a:prstGeom prst="homePlat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t-EE" sz="2800"/>
            <a:t>Alusta</a:t>
          </a:r>
          <a:endParaRPr lang="et-E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22</xdr:row>
      <xdr:rowOff>38100</xdr:rowOff>
    </xdr:to>
    <xdr:grpSp>
      <xdr:nvGrpSpPr>
        <xdr:cNvPr id="45" name="Rühm 44">
          <a:extLst>
            <a:ext uri="{FF2B5EF4-FFF2-40B4-BE49-F238E27FC236}">
              <a16:creationId xmlns:a16="http://schemas.microsoft.com/office/drawing/2014/main" id="{BF0518B6-DC6A-47D7-A01C-D7134D05E0AD}"/>
            </a:ext>
          </a:extLst>
        </xdr:cNvPr>
        <xdr:cNvGrpSpPr/>
      </xdr:nvGrpSpPr>
      <xdr:grpSpPr>
        <a:xfrm>
          <a:off x="95250" y="142875"/>
          <a:ext cx="5694892" cy="4086225"/>
          <a:chOff x="95250" y="142875"/>
          <a:chExt cx="5694892" cy="4191000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A4337FFA-B010-4988-9615-793A2CBE23DB}"/>
              </a:ext>
            </a:extLst>
          </xdr:cNvPr>
          <xdr:cNvGrpSpPr/>
        </xdr:nvGrpSpPr>
        <xdr:grpSpPr>
          <a:xfrm>
            <a:off x="95250" y="142875"/>
            <a:ext cx="5694892" cy="4191000"/>
            <a:chOff x="326572" y="266702"/>
            <a:chExt cx="5705475" cy="4547081"/>
          </a:xfrm>
        </xdr:grpSpPr>
        <xdr:grpSp>
          <xdr:nvGrpSpPr>
            <xdr:cNvPr id="4" name="Arvude lisamise juhend">
              <a:extLst>
                <a:ext uri="{FF2B5EF4-FFF2-40B4-BE49-F238E27FC236}">
                  <a16:creationId xmlns:a16="http://schemas.microsoft.com/office/drawing/2014/main" id="{08A1D348-0E5E-4C9A-B28D-2B9FB411D6FB}"/>
                </a:ext>
              </a:extLst>
            </xdr:cNvPr>
            <xdr:cNvGrpSpPr/>
          </xdr:nvGrpSpPr>
          <xdr:grpSpPr>
            <a:xfrm>
              <a:off x="326572" y="266702"/>
              <a:ext cx="5705475" cy="4547081"/>
              <a:chOff x="0" y="0"/>
              <a:chExt cx="5695950" cy="4509883"/>
            </a:xfrm>
          </xdr:grpSpPr>
          <xdr:sp macro="" textlink="">
            <xdr:nvSpPr>
              <xdr:cNvPr id="24" name="Taust" descr="Taust">
                <a:extLst>
                  <a:ext uri="{FF2B5EF4-FFF2-40B4-BE49-F238E27FC236}">
                    <a16:creationId xmlns:a16="http://schemas.microsoft.com/office/drawing/2014/main" id="{B5C81ED7-4012-4945-A13D-77B181360134}"/>
                  </a:ext>
                </a:extLst>
              </xdr:cNvPr>
              <xdr:cNvSpPr/>
            </xdr:nvSpPr>
            <xdr:spPr>
              <a:xfrm>
                <a:off x="0" y="0"/>
                <a:ext cx="5695950" cy="4509883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25" name="Etapp" descr="Arvutage nagu tšempion">
                <a:extLst>
                  <a:ext uri="{FF2B5EF4-FFF2-40B4-BE49-F238E27FC236}">
                    <a16:creationId xmlns:a16="http://schemas.microsoft.com/office/drawing/2014/main" id="{234C1F81-1AF3-4884-AC89-9120DB24AA03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Matemaatilised funktsioonid</a:t>
                </a:r>
              </a:p>
            </xdr:txBody>
          </xdr:sp>
          <xdr:cxnSp macro="">
            <xdr:nvCxnSpPr>
              <xdr:cNvPr id="27" name="Alumine rida" descr="Dekoratiivne joon">
                <a:extLst>
                  <a:ext uri="{FF2B5EF4-FFF2-40B4-BE49-F238E27FC236}">
                    <a16:creationId xmlns:a16="http://schemas.microsoft.com/office/drawing/2014/main" id="{F05D928E-5C04-449F-96DC-34DEC861C7FF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3398539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Ülemine rida" descr="Dekoratiivne joon">
                <a:extLst>
                  <a:ext uri="{FF2B5EF4-FFF2-40B4-BE49-F238E27FC236}">
                    <a16:creationId xmlns:a16="http://schemas.microsoft.com/office/drawing/2014/main" id="{420A37C1-0AB9-4685-BD41-8965011D9F4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1" name="Etapp" descr="Valige puuviljade koguste alt kollane lahter">
              <a:extLst>
                <a:ext uri="{FF2B5EF4-FFF2-40B4-BE49-F238E27FC236}">
                  <a16:creationId xmlns:a16="http://schemas.microsoft.com/office/drawing/2014/main" id="{70584621-F575-4C77-9C88-9EF4C774EDBC}"/>
                </a:ext>
              </a:extLst>
            </xdr:cNvPr>
            <xdr:cNvSpPr txBox="1"/>
          </xdr:nvSpPr>
          <xdr:spPr>
            <a:xfrm>
              <a:off x="460659" y="1039756"/>
              <a:ext cx="5305253" cy="29531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PI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()</a:t>
              </a: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genereerib 3,14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POWER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</a:t>
              </a:r>
              <a:r>
                <a:rPr lang="et" sz="9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ARV; ASTENDAMISE_NUMBER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) - astendamine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SQRT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</a:t>
              </a:r>
              <a:r>
                <a:rPr lang="et" sz="9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arv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) - ruutjuur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ROUND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(arv; kohtade_arv) - ümardus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ROUNDUP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(arv; kohtade_arv) - ümardus üles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ROUNDDOWN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(arv; kohtade_arv) - ümardus alla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MROUND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(arv; kordne) - ümardab lähima kordseni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ROMAN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(arv) - teisendab rooma numbriks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ARABIC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(arv) - teisendab araabianumbriks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SUMIF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(vahemik, kriteerium; liidetav_vahemik) - liidab kokku tingimuse alusel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COUNTIF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(vahemik, kriteerium) - loetleb kokku tingimuse alusel</a:t>
              </a:r>
            </a:p>
          </xdr:txBody>
        </xdr:sp>
      </xdr:grpSp>
      <xdr:sp macro="" textlink="">
        <xdr:nvSpPr>
          <xdr:cNvPr id="30" name="Viiktekst: paremnool 29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1184961-37ED-4E03-B6C3-DE34D56B5EEB}"/>
              </a:ext>
            </a:extLst>
          </xdr:cNvPr>
          <xdr:cNvSpPr/>
        </xdr:nvSpPr>
        <xdr:spPr>
          <a:xfrm>
            <a:off x="4000500" y="3848100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 editAs="oneCell">
    <xdr:from>
      <xdr:col>13</xdr:col>
      <xdr:colOff>276225</xdr:colOff>
      <xdr:row>12</xdr:row>
      <xdr:rowOff>171450</xdr:rowOff>
    </xdr:from>
    <xdr:to>
      <xdr:col>14</xdr:col>
      <xdr:colOff>581025</xdr:colOff>
      <xdr:row>16</xdr:row>
      <xdr:rowOff>142875</xdr:rowOff>
    </xdr:to>
    <xdr:pic>
      <xdr:nvPicPr>
        <xdr:cNvPr id="15" name="Pilt 14" descr="108">
          <a:extLst>
            <a:ext uri="{FF2B5EF4-FFF2-40B4-BE49-F238E27FC236}">
              <a16:creationId xmlns:a16="http://schemas.microsoft.com/office/drawing/2014/main" id="{9CE6E417-6965-49B2-AFBF-91192FCB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457450"/>
          <a:ext cx="9144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542925</xdr:colOff>
      <xdr:row>7</xdr:row>
      <xdr:rowOff>114300</xdr:rowOff>
    </xdr:from>
    <xdr:to>
      <xdr:col>15</xdr:col>
      <xdr:colOff>543084</xdr:colOff>
      <xdr:row>11</xdr:row>
      <xdr:rowOff>35111</xdr:rowOff>
    </xdr:to>
    <xdr:pic>
      <xdr:nvPicPr>
        <xdr:cNvPr id="2" name="Pilt 1">
          <a:extLst>
            <a:ext uri="{FF2B5EF4-FFF2-40B4-BE49-F238E27FC236}">
              <a16:creationId xmlns:a16="http://schemas.microsoft.com/office/drawing/2014/main" id="{75A88910-7E79-4404-889D-D344026B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1447800"/>
          <a:ext cx="1828959" cy="682811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1</xdr:row>
      <xdr:rowOff>66675</xdr:rowOff>
    </xdr:from>
    <xdr:to>
      <xdr:col>16</xdr:col>
      <xdr:colOff>207040</xdr:colOff>
      <xdr:row>3</xdr:row>
      <xdr:rowOff>149011</xdr:rowOff>
    </xdr:to>
    <xdr:pic>
      <xdr:nvPicPr>
        <xdr:cNvPr id="5" name="Pilt 4">
          <a:extLst>
            <a:ext uri="{FF2B5EF4-FFF2-40B4-BE49-F238E27FC236}">
              <a16:creationId xmlns:a16="http://schemas.microsoft.com/office/drawing/2014/main" id="{8E148732-DF8D-46AF-90BF-5226B1D64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5350" y="257175"/>
          <a:ext cx="1816765" cy="463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208492</xdr:colOff>
      <xdr:row>26</xdr:row>
      <xdr:rowOff>161923</xdr:rowOff>
    </xdr:to>
    <xdr:grpSp>
      <xdr:nvGrpSpPr>
        <xdr:cNvPr id="6" name="Rühm 5">
          <a:extLst>
            <a:ext uri="{FF2B5EF4-FFF2-40B4-BE49-F238E27FC236}">
              <a16:creationId xmlns:a16="http://schemas.microsoft.com/office/drawing/2014/main" id="{A13E733B-5C4A-4775-BE1B-7545A7003689}"/>
            </a:ext>
          </a:extLst>
        </xdr:cNvPr>
        <xdr:cNvGrpSpPr/>
      </xdr:nvGrpSpPr>
      <xdr:grpSpPr>
        <a:xfrm>
          <a:off x="0" y="0"/>
          <a:ext cx="5694892" cy="5686423"/>
          <a:chOff x="95250" y="142875"/>
          <a:chExt cx="5694892" cy="5102494"/>
        </a:xfrm>
      </xdr:grpSpPr>
      <xdr:grpSp>
        <xdr:nvGrpSpPr>
          <xdr:cNvPr id="7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EDCCAA1A-7553-4F7C-A0C3-87ECC389D0C5}"/>
              </a:ext>
            </a:extLst>
          </xdr:cNvPr>
          <xdr:cNvGrpSpPr/>
        </xdr:nvGrpSpPr>
        <xdr:grpSpPr>
          <a:xfrm>
            <a:off x="95250" y="142875"/>
            <a:ext cx="5694892" cy="5102494"/>
            <a:chOff x="326572" y="266702"/>
            <a:chExt cx="5705475" cy="5536019"/>
          </a:xfrm>
        </xdr:grpSpPr>
        <xdr:grpSp>
          <xdr:nvGrpSpPr>
            <xdr:cNvPr id="11" name="Arvude lisamise juhend">
              <a:extLst>
                <a:ext uri="{FF2B5EF4-FFF2-40B4-BE49-F238E27FC236}">
                  <a16:creationId xmlns:a16="http://schemas.microsoft.com/office/drawing/2014/main" id="{2B09D683-F452-43FB-8DC3-42F408D76344}"/>
                </a:ext>
              </a:extLst>
            </xdr:cNvPr>
            <xdr:cNvGrpSpPr/>
          </xdr:nvGrpSpPr>
          <xdr:grpSpPr>
            <a:xfrm>
              <a:off x="326572" y="266702"/>
              <a:ext cx="5705475" cy="5536019"/>
              <a:chOff x="0" y="0"/>
              <a:chExt cx="5695950" cy="5490731"/>
            </a:xfrm>
          </xdr:grpSpPr>
          <xdr:sp macro="" textlink="">
            <xdr:nvSpPr>
              <xdr:cNvPr id="13" name="Taust" descr="Taust">
                <a:extLst>
                  <a:ext uri="{FF2B5EF4-FFF2-40B4-BE49-F238E27FC236}">
                    <a16:creationId xmlns:a16="http://schemas.microsoft.com/office/drawing/2014/main" id="{995FD837-8420-4C6A-87F1-0D4D101BA448}"/>
                  </a:ext>
                </a:extLst>
              </xdr:cNvPr>
              <xdr:cNvSpPr/>
            </xdr:nvSpPr>
            <xdr:spPr>
              <a:xfrm>
                <a:off x="0" y="0"/>
                <a:ext cx="5695950" cy="5490731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14" name="Etapp" descr="Arvutage nagu tšempion">
                <a:extLst>
                  <a:ext uri="{FF2B5EF4-FFF2-40B4-BE49-F238E27FC236}">
                    <a16:creationId xmlns:a16="http://schemas.microsoft.com/office/drawing/2014/main" id="{14C5B2A4-458A-4E33-BD48-D4BFE1F285E1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Statistilised funktsioonid (1)</a:t>
                </a:r>
              </a:p>
            </xdr:txBody>
          </xdr:sp>
          <xdr:cxnSp macro="">
            <xdr:nvCxnSpPr>
              <xdr:cNvPr id="15" name="Alumine rida" descr="Dekoratiivne joon">
                <a:extLst>
                  <a:ext uri="{FF2B5EF4-FFF2-40B4-BE49-F238E27FC236}">
                    <a16:creationId xmlns:a16="http://schemas.microsoft.com/office/drawing/2014/main" id="{24F0E56A-B20F-43D9-9DD0-AC221AC2907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5808" y="4268158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Ülemine rida" descr="Dekoratiivne joon">
                <a:extLst>
                  <a:ext uri="{FF2B5EF4-FFF2-40B4-BE49-F238E27FC236}">
                    <a16:creationId xmlns:a16="http://schemas.microsoft.com/office/drawing/2014/main" id="{082AF444-2375-44BD-A4A7-1D878E3CA213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" name="Etapp" descr="Valige puuviljade koguste alt kollane lahter">
              <a:extLst>
                <a:ext uri="{FF2B5EF4-FFF2-40B4-BE49-F238E27FC236}">
                  <a16:creationId xmlns:a16="http://schemas.microsoft.com/office/drawing/2014/main" id="{F1F29077-1832-4B11-BD65-52F781D09DAC}"/>
                </a:ext>
              </a:extLst>
            </xdr:cNvPr>
            <xdr:cNvSpPr txBox="1"/>
          </xdr:nvSpPr>
          <xdr:spPr>
            <a:xfrm>
              <a:off x="460658" y="1039756"/>
              <a:ext cx="5333881" cy="3427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MAX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suurim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MIN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vähim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MAXA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suurim (tekst võetakse nullina)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MINA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vähim (tekst võetakse nullina)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AVERAGE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aritmeetiline keskmine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AVERAGEA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aritmeetiline keskmine (tekst võetakse nullina)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MEDIAN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vahemiku keskmise liikme väärtus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MODE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- sagedamini esinev väärtus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– loeb kokku arvud vahemikus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COUNTA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– loeb kokku täidetud lahtrid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COUNTBLANK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(vahemik) – loeb kokku tühjad lahtrid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COUNTIF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(vahemik;tingimus) –  loeb kokku vastavalt tingimusele</a:t>
              </a:r>
            </a:p>
          </xdr:txBody>
        </xdr:sp>
      </xdr:grpSp>
      <xdr:sp macro="" textlink="">
        <xdr:nvSpPr>
          <xdr:cNvPr id="8" name="Viiktekst: paremnool 7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D3FD3CC-7D61-4D21-832D-96301D306EA8}"/>
              </a:ext>
            </a:extLst>
          </xdr:cNvPr>
          <xdr:cNvSpPr/>
        </xdr:nvSpPr>
        <xdr:spPr>
          <a:xfrm>
            <a:off x="4048125" y="4552864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208492</xdr:colOff>
      <xdr:row>27</xdr:row>
      <xdr:rowOff>28573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7C157A45-6FA4-47C1-91BF-54243113543D}"/>
            </a:ext>
          </a:extLst>
        </xdr:cNvPr>
        <xdr:cNvGrpSpPr/>
      </xdr:nvGrpSpPr>
      <xdr:grpSpPr>
        <a:xfrm>
          <a:off x="0" y="57150"/>
          <a:ext cx="5694892" cy="5305423"/>
          <a:chOff x="95250" y="142875"/>
          <a:chExt cx="5694892" cy="5102494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8674B8EA-4EA0-495F-9DBB-4919A1480168}"/>
              </a:ext>
            </a:extLst>
          </xdr:cNvPr>
          <xdr:cNvGrpSpPr/>
        </xdr:nvGrpSpPr>
        <xdr:grpSpPr>
          <a:xfrm>
            <a:off x="95250" y="142875"/>
            <a:ext cx="5694892" cy="5102494"/>
            <a:chOff x="326572" y="266702"/>
            <a:chExt cx="5705475" cy="5536019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A16F40C2-0FB7-4925-A19D-B8297617331A}"/>
                </a:ext>
              </a:extLst>
            </xdr:cNvPr>
            <xdr:cNvGrpSpPr/>
          </xdr:nvGrpSpPr>
          <xdr:grpSpPr>
            <a:xfrm>
              <a:off x="326572" y="266702"/>
              <a:ext cx="5705475" cy="5536019"/>
              <a:chOff x="0" y="0"/>
              <a:chExt cx="5695950" cy="5490731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6D50F7E7-093C-4B30-8594-07191F6DF326}"/>
                  </a:ext>
                </a:extLst>
              </xdr:cNvPr>
              <xdr:cNvSpPr/>
            </xdr:nvSpPr>
            <xdr:spPr>
              <a:xfrm>
                <a:off x="0" y="0"/>
                <a:ext cx="5695950" cy="5490731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9C4E7ED5-19F9-4E3E-AB4F-E9D0D04EA1AF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Statistilised funktsioonid (2)</a:t>
                </a: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AA0E7F82-55EE-4719-81CF-D7094E1634B8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5808" y="4268158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77CB4659-FAF3-472D-BB72-B740106BED8C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151D7D5C-A531-4113-AF5E-FF16C2E158EC}"/>
                </a:ext>
              </a:extLst>
            </xdr:cNvPr>
            <xdr:cNvSpPr txBox="1"/>
          </xdr:nvSpPr>
          <xdr:spPr>
            <a:xfrm>
              <a:off x="460658" y="1039756"/>
              <a:ext cx="5333881" cy="3427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suurim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vähim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MAXA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suurim (tekst võetakse nullina)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MINA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vähim (tekst võetakse nullina)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AVERAGE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aritmeetiline keskmine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AVERAGEA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aritmeetiline keskmine (tekst võetakse nullina)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MEDIAN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vahemiku keskmise liikme väärtus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MODE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- sagedamini esinev väärtus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– loeb kokku arvud vahemikus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COUNTA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– loeb kokku täidetud lahtrid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COUNTBLANK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(vahemik) – loeb kokku tühjad lahtrid</a:t>
              </a:r>
              <a:endParaRPr lang="et-EE" sz="1200">
                <a:effectLst/>
              </a:endParaRPr>
            </a:p>
            <a:p>
              <a:pPr rtl="0" eaLnBrk="1" fontAlgn="auto" latinLnBrk="0" hangingPunct="1"/>
              <a:r>
                <a:rPr lang="et-EE" sz="12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COUNTIF</a:t>
              </a:r>
              <a:r>
                <a:rPr lang="et-EE" sz="12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(vahemik;tingimus) –  loeb kokku vastavalt tingimusele</a:t>
              </a:r>
              <a:endParaRPr lang="et-EE" sz="12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4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" name="Viiktekst: paremnool 3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D5FA031-EF69-4BA0-9370-D62773035383}"/>
              </a:ext>
            </a:extLst>
          </xdr:cNvPr>
          <xdr:cNvSpPr/>
        </xdr:nvSpPr>
        <xdr:spPr>
          <a:xfrm>
            <a:off x="4048125" y="4552864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208492</xdr:colOff>
      <xdr:row>26</xdr:row>
      <xdr:rowOff>161923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E7F02600-FA01-4C9A-963A-5F878066015D}"/>
            </a:ext>
          </a:extLst>
        </xdr:cNvPr>
        <xdr:cNvGrpSpPr/>
      </xdr:nvGrpSpPr>
      <xdr:grpSpPr>
        <a:xfrm>
          <a:off x="0" y="0"/>
          <a:ext cx="5694892" cy="5114923"/>
          <a:chOff x="95250" y="142875"/>
          <a:chExt cx="5694892" cy="5102494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E3F0C2CC-6AD1-4259-B571-88F10FDB9172}"/>
              </a:ext>
            </a:extLst>
          </xdr:cNvPr>
          <xdr:cNvGrpSpPr/>
        </xdr:nvGrpSpPr>
        <xdr:grpSpPr>
          <a:xfrm>
            <a:off x="95250" y="142875"/>
            <a:ext cx="5694892" cy="5102494"/>
            <a:chOff x="326572" y="266702"/>
            <a:chExt cx="5705475" cy="5536019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905EC5DB-54A2-4977-BEEF-48CAE6FFE9A7}"/>
                </a:ext>
              </a:extLst>
            </xdr:cNvPr>
            <xdr:cNvGrpSpPr/>
          </xdr:nvGrpSpPr>
          <xdr:grpSpPr>
            <a:xfrm>
              <a:off x="326572" y="266702"/>
              <a:ext cx="5705475" cy="5536019"/>
              <a:chOff x="0" y="0"/>
              <a:chExt cx="5695950" cy="5490731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6E70843E-CC31-4F5D-ADE4-B45094DA1E65}"/>
                  </a:ext>
                </a:extLst>
              </xdr:cNvPr>
              <xdr:cNvSpPr/>
            </xdr:nvSpPr>
            <xdr:spPr>
              <a:xfrm>
                <a:off x="0" y="0"/>
                <a:ext cx="5695950" cy="5490731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A389F563-7FC0-43B1-BD50-D9C294C55844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Loogikafunktsioonid</a:t>
                </a: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46AF73F3-E04E-43A8-81B1-447D868F74EA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5808" y="4268158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7DA5BC0C-F86B-41E3-AD47-F925BCFA9D17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A00D1E6C-3C25-4550-9460-5A7A9D5D3F7F}"/>
                </a:ext>
              </a:extLst>
            </xdr:cNvPr>
            <xdr:cNvSpPr txBox="1"/>
          </xdr:nvSpPr>
          <xdr:spPr>
            <a:xfrm>
              <a:off x="460658" y="1039756"/>
              <a:ext cx="5333881" cy="3427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2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Tingimused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 (suurem kui)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&lt; (väiksem kui)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(võrdne)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&gt;= (suurem või võrdne)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&lt;= (väiksem või võrdne)</a:t>
              </a:r>
            </a:p>
            <a:p>
              <a:r>
                <a:rPr lang="et-EE" sz="1200" b="0" i="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&lt;&gt; (ei võrdu)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" name="Viiktekst: paremnool 3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F5F64C-DAA8-477E-98D3-B1B9F7A81E49}"/>
              </a:ext>
            </a:extLst>
          </xdr:cNvPr>
          <xdr:cNvSpPr/>
        </xdr:nvSpPr>
        <xdr:spPr>
          <a:xfrm>
            <a:off x="4048125" y="4552864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 editAs="oneCell">
    <xdr:from>
      <xdr:col>3</xdr:col>
      <xdr:colOff>38100</xdr:colOff>
      <xdr:row>4</xdr:row>
      <xdr:rowOff>38100</xdr:rowOff>
    </xdr:from>
    <xdr:to>
      <xdr:col>8</xdr:col>
      <xdr:colOff>390525</xdr:colOff>
      <xdr:row>18</xdr:row>
      <xdr:rowOff>28575</xdr:rowOff>
    </xdr:to>
    <xdr:pic>
      <xdr:nvPicPr>
        <xdr:cNvPr id="12" name="Pilt 11" descr="https://www.metshein.com/wp-content/uploads/2016/06/calc_113.png">
          <a:extLst>
            <a:ext uri="{FF2B5EF4-FFF2-40B4-BE49-F238E27FC236}">
              <a16:creationId xmlns:a16="http://schemas.microsoft.com/office/drawing/2014/main" id="{833B44D2-B1F9-4031-B436-64D4C0F4E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00100"/>
          <a:ext cx="340042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9</xdr:col>
      <xdr:colOff>294217</xdr:colOff>
      <xdr:row>76</xdr:row>
      <xdr:rowOff>57151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610A7F87-A374-45B8-9420-4755EF364EA0}"/>
            </a:ext>
          </a:extLst>
        </xdr:cNvPr>
        <xdr:cNvGrpSpPr/>
      </xdr:nvGrpSpPr>
      <xdr:grpSpPr>
        <a:xfrm>
          <a:off x="85725" y="95250"/>
          <a:ext cx="5694892" cy="14439901"/>
          <a:chOff x="180975" y="237893"/>
          <a:chExt cx="5694892" cy="14404815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7A9BFFDE-746D-4FEA-A020-E7186B40EF3D}"/>
              </a:ext>
            </a:extLst>
          </xdr:cNvPr>
          <xdr:cNvGrpSpPr/>
        </xdr:nvGrpSpPr>
        <xdr:grpSpPr>
          <a:xfrm>
            <a:off x="180975" y="237893"/>
            <a:ext cx="5694892" cy="14404815"/>
            <a:chOff x="412456" y="369793"/>
            <a:chExt cx="5705475" cy="15628696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2A488DAB-7AD6-4651-8AAA-071CF7A891A3}"/>
                </a:ext>
              </a:extLst>
            </xdr:cNvPr>
            <xdr:cNvGrpSpPr/>
          </xdr:nvGrpSpPr>
          <xdr:grpSpPr>
            <a:xfrm>
              <a:off x="412456" y="369793"/>
              <a:ext cx="5705475" cy="15628696"/>
              <a:chOff x="85741" y="102248"/>
              <a:chExt cx="5695950" cy="15500843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6207D14A-218E-4EB2-A21A-E3F86FEDEEB3}"/>
                  </a:ext>
                </a:extLst>
              </xdr:cNvPr>
              <xdr:cNvSpPr/>
            </xdr:nvSpPr>
            <xdr:spPr>
              <a:xfrm>
                <a:off x="85741" y="102248"/>
                <a:ext cx="5695950" cy="15500843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4D72C48F-F330-4820-ADF5-2B954BF01665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Tekstifunktsioonid</a:t>
                </a: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16956188-90FB-4966-8383-69DCD41B1562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15870" y="12601394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013A260E-C392-473F-BF29-CE5835184B8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9D4749C4-E6D5-4EAB-8B5B-1DB90388C947}"/>
                </a:ext>
              </a:extLst>
            </xdr:cNvPr>
            <xdr:cNvSpPr txBox="1"/>
          </xdr:nvSpPr>
          <xdr:spPr>
            <a:xfrm>
              <a:off x="460658" y="1039755"/>
              <a:ext cx="5333881" cy="19382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PROPER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(tekst) - iga sõna esimese täht suurtäheks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UPPER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(tekst) - kõik tähed suurtähtedeks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LOWER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(tekst) - kõik tähed väiketähtedeks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LEFT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(tekst;arv) - märgid vasakult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RIGHT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(tekst;arv) - märgid paremalt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MID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(tekst;algusnr;märkide_arv) - märgid sõna keskelt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FIND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(otsitav_tekst;tekst) - leiab märgi asukoha tekstis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10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SUBSTITUTE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(tekst; vana_tekst; uus_tekst) - asendab märgid või sõnad</a:t>
              </a: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4" name="Etapp" descr="Valige puuviljade koguste alt kollane lahter">
              <a:extLst>
                <a:ext uri="{FF2B5EF4-FFF2-40B4-BE49-F238E27FC236}">
                  <a16:creationId xmlns:a16="http://schemas.microsoft.com/office/drawing/2014/main" id="{E40C1A2E-1A6D-4355-A12A-9209A0AA3222}"/>
                </a:ext>
              </a:extLst>
            </xdr:cNvPr>
            <xdr:cNvSpPr txBox="1"/>
          </xdr:nvSpPr>
          <xdr:spPr>
            <a:xfrm>
              <a:off x="508371" y="9142760"/>
              <a:ext cx="5333881" cy="7527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Isikukood</a:t>
              </a: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on riigi poolt kodanikele ja alaliselt riigis elavatele isikutele antav ainulaadne 11-kohaline numbrikombinatsioon. Isikukoodid moodustatakse eri riikides erinevalt.</a:t>
              </a: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5" name="Etapp" descr="Valige puuviljade koguste alt kollane lahter">
              <a:extLst>
                <a:ext uri="{FF2B5EF4-FFF2-40B4-BE49-F238E27FC236}">
                  <a16:creationId xmlns:a16="http://schemas.microsoft.com/office/drawing/2014/main" id="{5BFFAEA3-8A7B-4A97-81FC-2E9D7AC20FAD}"/>
                </a:ext>
              </a:extLst>
            </xdr:cNvPr>
            <xdr:cNvSpPr txBox="1"/>
          </xdr:nvSpPr>
          <xdr:spPr>
            <a:xfrm>
              <a:off x="508371" y="11730363"/>
              <a:ext cx="5333881" cy="12269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Enne 2013 tähistasid 8. ja 9. haigla tunnust, mis ühtib tavaliselt maakonnakoodiga. Uues isikukoodis 8., 9. ja 10. tähistavad järjekorranumbrit tol päeval sündinute seas ja viimane on siis kontrollnumber.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Loe täpsemalt: https://et.wikipedia.org/wiki/Isikukood</a:t>
              </a:r>
            </a:p>
          </xdr:txBody>
        </xdr:sp>
      </xdr:grpSp>
      <xdr:sp macro="" textlink="">
        <xdr:nvSpPr>
          <xdr:cNvPr id="4" name="Viiktekst: paremnool 3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A713188-2E7B-4E5E-B4EA-2031E9016F2C}"/>
              </a:ext>
            </a:extLst>
          </xdr:cNvPr>
          <xdr:cNvSpPr/>
        </xdr:nvSpPr>
        <xdr:spPr>
          <a:xfrm>
            <a:off x="4105275" y="12144848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>
    <xdr:from>
      <xdr:col>12</xdr:col>
      <xdr:colOff>1333500</xdr:colOff>
      <xdr:row>1</xdr:row>
      <xdr:rowOff>133351</xdr:rowOff>
    </xdr:from>
    <xdr:to>
      <xdr:col>13</xdr:col>
      <xdr:colOff>819150</xdr:colOff>
      <xdr:row>5</xdr:row>
      <xdr:rowOff>123826</xdr:rowOff>
    </xdr:to>
    <xdr:sp macro="" textlink="">
      <xdr:nvSpPr>
        <xdr:cNvPr id="11" name="Kaar 10">
          <a:extLst>
            <a:ext uri="{FF2B5EF4-FFF2-40B4-BE49-F238E27FC236}">
              <a16:creationId xmlns:a16="http://schemas.microsoft.com/office/drawing/2014/main" id="{03657D26-5D70-496B-A0EA-58516A6A6D20}"/>
            </a:ext>
          </a:extLst>
        </xdr:cNvPr>
        <xdr:cNvSpPr/>
      </xdr:nvSpPr>
      <xdr:spPr>
        <a:xfrm rot="19213879">
          <a:off x="9972675" y="323851"/>
          <a:ext cx="1019175" cy="752475"/>
        </a:xfrm>
        <a:prstGeom prst="arc">
          <a:avLst/>
        </a:prstGeom>
        <a:ln>
          <a:solidFill>
            <a:srgbClr val="0066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 editAs="oneCell">
    <xdr:from>
      <xdr:col>0</xdr:col>
      <xdr:colOff>285750</xdr:colOff>
      <xdr:row>46</xdr:row>
      <xdr:rowOff>152401</xdr:rowOff>
    </xdr:from>
    <xdr:to>
      <xdr:col>8</xdr:col>
      <xdr:colOff>276225</xdr:colOff>
      <xdr:row>55</xdr:row>
      <xdr:rowOff>181791</xdr:rowOff>
    </xdr:to>
    <xdr:pic>
      <xdr:nvPicPr>
        <xdr:cNvPr id="13" name="Pilt 12">
          <a:extLst>
            <a:ext uri="{FF2B5EF4-FFF2-40B4-BE49-F238E27FC236}">
              <a16:creationId xmlns:a16="http://schemas.microsoft.com/office/drawing/2014/main" id="{0A1160D2-9F8D-4D63-A4A7-B32A901AD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8915401"/>
          <a:ext cx="4867275" cy="1743890"/>
        </a:xfrm>
        <a:prstGeom prst="rect">
          <a:avLst/>
        </a:prstGeom>
      </xdr:spPr>
    </xdr:pic>
    <xdr:clientData/>
  </xdr:twoCellAnchor>
  <xdr:twoCellAnchor>
    <xdr:from>
      <xdr:col>14</xdr:col>
      <xdr:colOff>619125</xdr:colOff>
      <xdr:row>54</xdr:row>
      <xdr:rowOff>152401</xdr:rowOff>
    </xdr:from>
    <xdr:to>
      <xdr:col>16</xdr:col>
      <xdr:colOff>219075</xdr:colOff>
      <xdr:row>58</xdr:row>
      <xdr:rowOff>142876</xdr:rowOff>
    </xdr:to>
    <xdr:sp macro="" textlink="">
      <xdr:nvSpPr>
        <xdr:cNvPr id="16" name="Kaar 15">
          <a:extLst>
            <a:ext uri="{FF2B5EF4-FFF2-40B4-BE49-F238E27FC236}">
              <a16:creationId xmlns:a16="http://schemas.microsoft.com/office/drawing/2014/main" id="{B16656A1-3CF5-41A6-8780-665C2E5F5D74}"/>
            </a:ext>
          </a:extLst>
        </xdr:cNvPr>
        <xdr:cNvSpPr/>
      </xdr:nvSpPr>
      <xdr:spPr>
        <a:xfrm rot="19213879">
          <a:off x="11858625" y="10439401"/>
          <a:ext cx="1019175" cy="752475"/>
        </a:xfrm>
        <a:prstGeom prst="arc">
          <a:avLst/>
        </a:prstGeom>
        <a:ln>
          <a:solidFill>
            <a:srgbClr val="0066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11</xdr:col>
      <xdr:colOff>1028701</xdr:colOff>
      <xdr:row>65</xdr:row>
      <xdr:rowOff>47625</xdr:rowOff>
    </xdr:from>
    <xdr:to>
      <xdr:col>12</xdr:col>
      <xdr:colOff>857251</xdr:colOff>
      <xdr:row>69</xdr:row>
      <xdr:rowOff>38100</xdr:rowOff>
    </xdr:to>
    <xdr:sp macro="" textlink="">
      <xdr:nvSpPr>
        <xdr:cNvPr id="18" name="Kaar 17">
          <a:extLst>
            <a:ext uri="{FF2B5EF4-FFF2-40B4-BE49-F238E27FC236}">
              <a16:creationId xmlns:a16="http://schemas.microsoft.com/office/drawing/2014/main" id="{355B9492-9983-4497-9A30-FCC170FD30A7}"/>
            </a:ext>
          </a:extLst>
        </xdr:cNvPr>
        <xdr:cNvSpPr/>
      </xdr:nvSpPr>
      <xdr:spPr>
        <a:xfrm rot="19213879">
          <a:off x="8477251" y="12430125"/>
          <a:ext cx="1019175" cy="752475"/>
        </a:xfrm>
        <a:prstGeom prst="arc">
          <a:avLst/>
        </a:prstGeom>
        <a:ln>
          <a:solidFill>
            <a:srgbClr val="0066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 editAs="oneCell">
    <xdr:from>
      <xdr:col>12</xdr:col>
      <xdr:colOff>600075</xdr:colOff>
      <xdr:row>64</xdr:row>
      <xdr:rowOff>38100</xdr:rowOff>
    </xdr:from>
    <xdr:to>
      <xdr:col>13</xdr:col>
      <xdr:colOff>993466</xdr:colOff>
      <xdr:row>72</xdr:row>
      <xdr:rowOff>38232</xdr:rowOff>
    </xdr:to>
    <xdr:pic>
      <xdr:nvPicPr>
        <xdr:cNvPr id="20" name="Pilt 19">
          <a:extLst>
            <a:ext uri="{FF2B5EF4-FFF2-40B4-BE49-F238E27FC236}">
              <a16:creationId xmlns:a16="http://schemas.microsoft.com/office/drawing/2014/main" id="{5B0D179B-5127-4AB2-8D23-4E060EC5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0" y="12230100"/>
          <a:ext cx="2298391" cy="1524132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600075</xdr:colOff>
      <xdr:row>54</xdr:row>
      <xdr:rowOff>0</xdr:rowOff>
    </xdr:from>
    <xdr:to>
      <xdr:col>18</xdr:col>
      <xdr:colOff>605983</xdr:colOff>
      <xdr:row>60</xdr:row>
      <xdr:rowOff>161657</xdr:rowOff>
    </xdr:to>
    <xdr:pic>
      <xdr:nvPicPr>
        <xdr:cNvPr id="21" name="Pilt 20">
          <a:extLst>
            <a:ext uri="{FF2B5EF4-FFF2-40B4-BE49-F238E27FC236}">
              <a16:creationId xmlns:a16="http://schemas.microsoft.com/office/drawing/2014/main" id="{A3E52153-3BED-4019-BD9E-C2D6E846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49200" y="10287000"/>
          <a:ext cx="2225233" cy="1304657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0</xdr:row>
      <xdr:rowOff>161925</xdr:rowOff>
    </xdr:from>
    <xdr:to>
      <xdr:col>16</xdr:col>
      <xdr:colOff>405958</xdr:colOff>
      <xdr:row>7</xdr:row>
      <xdr:rowOff>139179</xdr:rowOff>
    </xdr:to>
    <xdr:pic>
      <xdr:nvPicPr>
        <xdr:cNvPr id="22" name="Pilt 21">
          <a:extLst>
            <a:ext uri="{FF2B5EF4-FFF2-40B4-BE49-F238E27FC236}">
              <a16:creationId xmlns:a16="http://schemas.microsoft.com/office/drawing/2014/main" id="{C0DD4E6A-8149-4ED4-B2DF-A7F5802C5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39450" y="161925"/>
          <a:ext cx="2225233" cy="13107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208492</xdr:colOff>
      <xdr:row>34</xdr:row>
      <xdr:rowOff>57150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5B3FDDB8-7F37-4C00-B455-0467CE7C1505}"/>
            </a:ext>
          </a:extLst>
        </xdr:cNvPr>
        <xdr:cNvGrpSpPr/>
      </xdr:nvGrpSpPr>
      <xdr:grpSpPr>
        <a:xfrm>
          <a:off x="0" y="0"/>
          <a:ext cx="5694892" cy="6534150"/>
          <a:chOff x="95250" y="142875"/>
          <a:chExt cx="5694892" cy="6518272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20128F0F-DBB3-47E9-8046-B7BB5B8B1E11}"/>
              </a:ext>
            </a:extLst>
          </xdr:cNvPr>
          <xdr:cNvGrpSpPr/>
        </xdr:nvGrpSpPr>
        <xdr:grpSpPr>
          <a:xfrm>
            <a:off x="95250" y="142875"/>
            <a:ext cx="5694892" cy="6518272"/>
            <a:chOff x="326572" y="266702"/>
            <a:chExt cx="5705475" cy="7072087"/>
          </a:xfrm>
        </xdr:grpSpPr>
        <xdr:grpSp>
          <xdr:nvGrpSpPr>
            <xdr:cNvPr id="5" name="Arvude lisamise juhend">
              <a:extLst>
                <a:ext uri="{FF2B5EF4-FFF2-40B4-BE49-F238E27FC236}">
                  <a16:creationId xmlns:a16="http://schemas.microsoft.com/office/drawing/2014/main" id="{F6D2EFD8-4EC6-4A19-8573-A10BCD678C07}"/>
                </a:ext>
              </a:extLst>
            </xdr:cNvPr>
            <xdr:cNvGrpSpPr/>
          </xdr:nvGrpSpPr>
          <xdr:grpSpPr>
            <a:xfrm>
              <a:off x="326572" y="266702"/>
              <a:ext cx="5705475" cy="7072087"/>
              <a:chOff x="0" y="0"/>
              <a:chExt cx="5695950" cy="7014234"/>
            </a:xfrm>
          </xdr:grpSpPr>
          <xdr:sp macro="" textlink="">
            <xdr:nvSpPr>
              <xdr:cNvPr id="7" name="Taust" descr="Taust">
                <a:extLst>
                  <a:ext uri="{FF2B5EF4-FFF2-40B4-BE49-F238E27FC236}">
                    <a16:creationId xmlns:a16="http://schemas.microsoft.com/office/drawing/2014/main" id="{54478C0F-5C55-4F36-B668-615E6FAF3C70}"/>
                  </a:ext>
                </a:extLst>
              </xdr:cNvPr>
              <xdr:cNvSpPr/>
            </xdr:nvSpPr>
            <xdr:spPr>
              <a:xfrm>
                <a:off x="0" y="0"/>
                <a:ext cx="5695950" cy="7014234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8" name="Etapp" descr="Arvutage nagu tšempion">
                <a:extLst>
                  <a:ext uri="{FF2B5EF4-FFF2-40B4-BE49-F238E27FC236}">
                    <a16:creationId xmlns:a16="http://schemas.microsoft.com/office/drawing/2014/main" id="{369B0E08-CE69-46CC-8FC1-3EC0830A3713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Otsingu- ja viitefunktsioonid</a:t>
                </a:r>
              </a:p>
            </xdr:txBody>
          </xdr:sp>
          <xdr:cxnSp macro="">
            <xdr:nvCxnSpPr>
              <xdr:cNvPr id="9" name="Alumine rida" descr="Dekoratiivne joon">
                <a:extLst>
                  <a:ext uri="{FF2B5EF4-FFF2-40B4-BE49-F238E27FC236}">
                    <a16:creationId xmlns:a16="http://schemas.microsoft.com/office/drawing/2014/main" id="{2BCF3C9A-D26A-4A4F-95F3-5507E87E97C9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06343" y="6364248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Ülemine rida" descr="Dekoratiivne joon">
                <a:extLst>
                  <a:ext uri="{FF2B5EF4-FFF2-40B4-BE49-F238E27FC236}">
                    <a16:creationId xmlns:a16="http://schemas.microsoft.com/office/drawing/2014/main" id="{3FF0BC99-DFB7-4CAB-A4F7-583F9E58C512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Etapp" descr="Valige puuviljade koguste alt kollane lahter">
              <a:extLst>
                <a:ext uri="{FF2B5EF4-FFF2-40B4-BE49-F238E27FC236}">
                  <a16:creationId xmlns:a16="http://schemas.microsoft.com/office/drawing/2014/main" id="{35371191-48B4-4506-AA0A-6706C2F15BA6}"/>
                </a:ext>
              </a:extLst>
            </xdr:cNvPr>
            <xdr:cNvSpPr txBox="1"/>
          </xdr:nvSpPr>
          <xdr:spPr>
            <a:xfrm>
              <a:off x="460658" y="1039756"/>
              <a:ext cx="5333881" cy="34124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Otsingu- ja viitefunktsioone on mitmeid. Ise soovitan kasutada INDEX ja MATCH funktsioone.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2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INDEX()</a:t>
              </a:r>
              <a:r>
                <a:rPr lang="et-EE" sz="12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funktsioon leiab massiivist </a:t>
              </a:r>
              <a:r>
                <a:rPr lang="et-EE" sz="12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reanumbri järgi lahtri sisu</a:t>
              </a:r>
              <a:r>
                <a:rPr lang="et-EE" sz="12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. Tegemist on rea ja veeru ristumiskohaga. Võtame näiteks nimede massiivi ja palume väljastada kolmanda rea sisu.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200" b="0" i="0" kern="120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  <a:p>
              <a:r>
                <a:rPr lang="et-EE" sz="12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MATCH()</a:t>
              </a:r>
              <a:r>
                <a:rPr lang="et-EE" sz="12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funktsiooni abil leiame otsitava väärtuse </a:t>
              </a:r>
              <a:r>
                <a:rPr lang="et-EE" sz="12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järjekorra numbri</a:t>
              </a:r>
              <a:r>
                <a:rPr lang="et-EE" sz="12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massiivis. Lisaks massiivile ja otsitavale väärtusele tuleb määrata otsitava väärtuse täpsus:</a:t>
              </a:r>
            </a:p>
            <a:p>
              <a:pPr lvl="1"/>
              <a:r>
                <a:rPr lang="et-EE" sz="9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1 või puudub </a:t>
              </a:r>
              <a:r>
                <a:rPr lang="et-EE" sz="9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– otsimassiivist otsitakse väiksemat väärtust, mis ei ületaks otsiväärtust</a:t>
              </a:r>
            </a:p>
            <a:p>
              <a:pPr lvl="1"/>
              <a:r>
                <a:rPr lang="et-EE" sz="9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0</a:t>
              </a:r>
              <a:r>
                <a:rPr lang="et-EE" sz="9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– etteantud ja otsitav väärtus peavad täpselt ühtima.</a:t>
              </a:r>
            </a:p>
            <a:p>
              <a:pPr lvl="1"/>
              <a:r>
                <a:rPr lang="et-EE" sz="900" b="1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-1</a:t>
              </a:r>
              <a:r>
                <a:rPr lang="et-EE" sz="9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 – otsitakse suurimat väärtust, mis ei oleks väiksem otsiväärtuset.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200" b="0" i="0" kern="120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-EE" sz="1200" b="0" i="0" kern="120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Sagedamini kasutatakse INDEX() ja MATCH() funktsiooni pesastatuna. INDEX() vastutab ikka lahtri sisu eest ja MATCH() leiab INDEX() jaoks reanumbri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-EE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t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4" name="Viiktekst: paremnool 3" descr="as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93F9E50-D5A3-43FB-80A9-4583C6F675B7}"/>
              </a:ext>
            </a:extLst>
          </xdr:cNvPr>
          <xdr:cNvSpPr/>
        </xdr:nvSpPr>
        <xdr:spPr>
          <a:xfrm>
            <a:off x="4210050" y="6158678"/>
            <a:ext cx="1428750" cy="409575"/>
          </a:xfrm>
          <a:prstGeom prst="rightArrowCallout">
            <a:avLst>
              <a:gd name="adj1" fmla="val 25000"/>
              <a:gd name="adj2" fmla="val 25000"/>
              <a:gd name="adj3" fmla="val 25000"/>
              <a:gd name="adj4" fmla="val 87644"/>
            </a:avLst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Edasi</a:t>
            </a:r>
          </a:p>
        </xdr:txBody>
      </xdr:sp>
    </xdr:grpSp>
    <xdr:clientData/>
  </xdr:twoCellAnchor>
  <xdr:twoCellAnchor editAs="oneCell">
    <xdr:from>
      <xdr:col>0</xdr:col>
      <xdr:colOff>190500</xdr:colOff>
      <xdr:row>20</xdr:row>
      <xdr:rowOff>142875</xdr:rowOff>
    </xdr:from>
    <xdr:to>
      <xdr:col>9</xdr:col>
      <xdr:colOff>27304</xdr:colOff>
      <xdr:row>29</xdr:row>
      <xdr:rowOff>47625</xdr:rowOff>
    </xdr:to>
    <xdr:pic>
      <xdr:nvPicPr>
        <xdr:cNvPr id="11" name="Pilt 10" descr="404.jpg">
          <a:extLst>
            <a:ext uri="{FF2B5EF4-FFF2-40B4-BE49-F238E27FC236}">
              <a16:creationId xmlns:a16="http://schemas.microsoft.com/office/drawing/2014/main" id="{284B7104-C4D5-4EC5-BC6E-6CA1A6AAA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952875"/>
          <a:ext cx="5323204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9</xdr:col>
      <xdr:colOff>284692</xdr:colOff>
      <xdr:row>22</xdr:row>
      <xdr:rowOff>66675</xdr:rowOff>
    </xdr:to>
    <xdr:grpSp>
      <xdr:nvGrpSpPr>
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<a:extLst>
            <a:ext uri="{FF2B5EF4-FFF2-40B4-BE49-F238E27FC236}">
              <a16:creationId xmlns:a16="http://schemas.microsoft.com/office/drawing/2014/main" id="{0715DB17-A76B-4099-A8C3-4287C11E1686}"/>
            </a:ext>
          </a:extLst>
        </xdr:cNvPr>
        <xdr:cNvGrpSpPr/>
      </xdr:nvGrpSpPr>
      <xdr:grpSpPr>
        <a:xfrm>
          <a:off x="76200" y="66675"/>
          <a:ext cx="5694892" cy="4191000"/>
          <a:chOff x="326572" y="266702"/>
          <a:chExt cx="5705475" cy="4547081"/>
        </a:xfrm>
      </xdr:grpSpPr>
      <xdr:grpSp>
        <xdr:nvGrpSpPr>
          <xdr:cNvPr id="7" name="Arvude lisamise juhend">
            <a:extLst>
              <a:ext uri="{FF2B5EF4-FFF2-40B4-BE49-F238E27FC236}">
                <a16:creationId xmlns:a16="http://schemas.microsoft.com/office/drawing/2014/main" id="{C553B1C6-56B0-4ED2-BD76-393C448C3A85}"/>
              </a:ext>
            </a:extLst>
          </xdr:cNvPr>
          <xdr:cNvGrpSpPr/>
        </xdr:nvGrpSpPr>
        <xdr:grpSpPr>
          <a:xfrm>
            <a:off x="326572" y="266702"/>
            <a:ext cx="5705475" cy="4547081"/>
            <a:chOff x="0" y="0"/>
            <a:chExt cx="5695950" cy="4509883"/>
          </a:xfrm>
        </xdr:grpSpPr>
        <xdr:sp macro="" textlink="">
          <xdr:nvSpPr>
            <xdr:cNvPr id="9" name="Taust" descr="Taust">
              <a:extLst>
                <a:ext uri="{FF2B5EF4-FFF2-40B4-BE49-F238E27FC236}">
                  <a16:creationId xmlns:a16="http://schemas.microsoft.com/office/drawing/2014/main" id="{720E8EF4-04BE-427B-8C6D-7BBA076C3E22}"/>
                </a:ext>
              </a:extLst>
            </xdr:cNvPr>
            <xdr:cNvSpPr/>
          </xdr:nvSpPr>
          <xdr:spPr>
            <a:xfrm>
              <a:off x="0" y="0"/>
              <a:ext cx="5695950" cy="4509883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/>
            </a:p>
          </xdr:txBody>
        </xdr:sp>
        <xdr:sp macro="" textlink="">
          <xdr:nvSpPr>
            <xdr:cNvPr id="10" name="Etapp" descr="Arvutage nagu tšempion">
              <a:extLst>
                <a:ext uri="{FF2B5EF4-FFF2-40B4-BE49-F238E27FC236}">
                  <a16:creationId xmlns:a16="http://schemas.microsoft.com/office/drawing/2014/main" id="{3C4ADF1B-3946-44FF-8423-87A374E7E7A0}"/>
                </a:ext>
              </a:extLst>
            </xdr:cNvPr>
            <xdr:cNvSpPr txBox="1"/>
          </xdr:nvSpPr>
          <xdr:spPr>
            <a:xfrm>
              <a:off x="231748" y="118698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+mn-lt"/>
                  <a:ea typeface="Segoe UI" pitchFamily="34" charset="0"/>
                  <a:cs typeface="Segoe UI Light" panose="020B0502040204020203" pitchFamily="34" charset="0"/>
                </a:rPr>
                <a:t>Ajafunktsioonid</a:t>
              </a:r>
            </a:p>
          </xdr:txBody>
        </xdr:sp>
        <xdr:cxnSp macro="">
          <xdr:nvCxnSpPr>
            <xdr:cNvPr id="11" name="Alumine rida" descr="Dekoratiivne joon">
              <a:extLst>
                <a:ext uri="{FF2B5EF4-FFF2-40B4-BE49-F238E27FC236}">
                  <a16:creationId xmlns:a16="http://schemas.microsoft.com/office/drawing/2014/main" id="{DAE35686-C766-4216-A4FD-280F9C2186AE}"/>
                </a:ext>
              </a:extLst>
            </xdr:cNvPr>
            <xdr:cNvCxnSpPr>
              <a:cxnSpLocks/>
            </xdr:cNvCxnSpPr>
          </xdr:nvCxnSpPr>
          <xdr:spPr>
            <a:xfrm>
              <a:off x="234924" y="3398539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Ülemine rida" descr="Dekoratiivne joon">
              <a:extLst>
                <a:ext uri="{FF2B5EF4-FFF2-40B4-BE49-F238E27FC236}">
                  <a16:creationId xmlns:a16="http://schemas.microsoft.com/office/drawing/2014/main" id="{27796CC1-0890-4E98-A6AC-B13CE101D3B6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Etapp" descr="Valige puuviljade koguste alt kollane lahter">
            <a:extLst>
              <a:ext uri="{FF2B5EF4-FFF2-40B4-BE49-F238E27FC236}">
                <a16:creationId xmlns:a16="http://schemas.microsoft.com/office/drawing/2014/main" id="{163748C7-ED2A-4294-B68A-4AD85B3A921A}"/>
              </a:ext>
            </a:extLst>
          </xdr:cNvPr>
          <xdr:cNvSpPr txBox="1"/>
        </xdr:nvSpPr>
        <xdr:spPr>
          <a:xfrm>
            <a:off x="460659" y="1039756"/>
            <a:ext cx="5305253" cy="29531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t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428625</xdr:colOff>
      <xdr:row>18</xdr:row>
      <xdr:rowOff>0</xdr:rowOff>
    </xdr:from>
    <xdr:to>
      <xdr:col>9</xdr:col>
      <xdr:colOff>28575</xdr:colOff>
      <xdr:row>20</xdr:row>
      <xdr:rowOff>28575</xdr:rowOff>
    </xdr:to>
    <xdr:sp macro="" textlink="">
      <xdr:nvSpPr>
        <xdr:cNvPr id="14" name="Ristkülik 13" descr="as">
          <a:extLst>
            <a:ext uri="{FF2B5EF4-FFF2-40B4-BE49-F238E27FC236}">
              <a16:creationId xmlns:a16="http://schemas.microsoft.com/office/drawing/2014/main" id="{3EF8E21B-C61C-4F0A-8E59-A0E06E0DDABA}"/>
            </a:ext>
          </a:extLst>
        </xdr:cNvPr>
        <xdr:cNvSpPr/>
      </xdr:nvSpPr>
      <xdr:spPr>
        <a:xfrm>
          <a:off x="4086225" y="3429000"/>
          <a:ext cx="1428750" cy="409575"/>
        </a:xfrm>
        <a:prstGeom prst="rect">
          <a:avLst/>
        </a:prstGeom>
        <a:solidFill>
          <a:srgbClr val="21734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t-EE" sz="1800" b="1"/>
            <a:t>Salvesta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E20F7B-9065-482A-A7A0-75E6B64AF0FB}" name="__Anonymous_Sheet_DB__1" displayName="__Anonymous_Sheet_DB__1" ref="K3:O5367" totalsRowShown="0" headerRowDxfId="8" headerRowBorderDxfId="7" tableBorderDxfId="6" totalsRowBorderDxfId="5" headerRowCellStyle="taust">
  <sortState ref="K4:O5366">
    <sortCondition ref="O4:O5367"/>
  </sortState>
  <tableColumns count="5">
    <tableColumn id="1" xr3:uid="{48E7DB00-2026-4880-A838-4F0C52D7CF6F}" name="Kood" dataDxfId="4"/>
    <tableColumn id="2" xr3:uid="{5CE56D85-92BD-4F06-9BBA-7AD2B5FA8714}" name="Nimi" dataDxfId="3"/>
    <tableColumn id="3" xr3:uid="{E2B7117C-3E17-4ED7-860E-258B3C6DB3A4}" name="Maksuvõlg" dataDxfId="2"/>
    <tableColumn id="4" xr3:uid="{1F379385-B799-4828-8567-47877EC2FB8F}" name="Sh vaidlustatud" dataDxfId="1"/>
    <tableColumn id="5" xr3:uid="{FA9AC64A-3B85-4795-9697-62B92E8DB032}" name="Maksuvõlg ala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selection activeCell="D14" sqref="D14"/>
    </sheetView>
  </sheetViews>
  <sheetFormatPr defaultRowHeight="15"/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92.25">
      <c r="A2" s="7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36" customHeight="1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3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</sheetData>
  <mergeCells count="2">
    <mergeCell ref="A3:M3"/>
    <mergeCell ref="A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93-4BBB-4D50-BDA0-75AFD71F8DDC}">
  <dimension ref="J1:S64"/>
  <sheetViews>
    <sheetView topLeftCell="A22" workbookViewId="0">
      <selection activeCell="S46" sqref="S46"/>
    </sheetView>
  </sheetViews>
  <sheetFormatPr defaultRowHeight="15"/>
  <cols>
    <col min="11" max="11" width="12.7109375" customWidth="1"/>
    <col min="12" max="12" width="11.140625" customWidth="1"/>
  </cols>
  <sheetData>
    <row r="1" spans="10:19">
      <c r="K1" s="18" t="s">
        <v>11001</v>
      </c>
    </row>
    <row r="2" spans="10:19">
      <c r="K2" s="1" t="s">
        <v>3</v>
      </c>
      <c r="L2" s="1" t="s">
        <v>4</v>
      </c>
      <c r="M2" s="1" t="s">
        <v>5</v>
      </c>
    </row>
    <row r="3" spans="10:19">
      <c r="K3" s="6">
        <v>17.21</v>
      </c>
      <c r="L3" s="6">
        <v>22</v>
      </c>
      <c r="M3" s="38">
        <f>ROUND(PI()*K3*L3,2)</f>
        <v>1189.47</v>
      </c>
    </row>
    <row r="4" spans="10:19">
      <c r="K4" s="6">
        <v>29</v>
      </c>
      <c r="L4" s="6">
        <v>7</v>
      </c>
      <c r="M4" s="38">
        <f t="shared" ref="M4:M5" si="0">ROUND(PI()*K4*L4,2)</f>
        <v>637.74</v>
      </c>
    </row>
    <row r="5" spans="10:19">
      <c r="K5" s="6">
        <v>36.9</v>
      </c>
      <c r="L5" s="6">
        <v>3.66</v>
      </c>
      <c r="M5" s="38">
        <f t="shared" si="0"/>
        <v>424.28</v>
      </c>
    </row>
    <row r="7" spans="10:19">
      <c r="K7" s="18" t="s">
        <v>11007</v>
      </c>
    </row>
    <row r="8" spans="10:19">
      <c r="K8" s="1" t="s">
        <v>6</v>
      </c>
      <c r="L8" s="1" t="s">
        <v>7</v>
      </c>
    </row>
    <row r="9" spans="10:19">
      <c r="K9" s="6">
        <v>18</v>
      </c>
      <c r="L9" s="38">
        <f>ROUNDUP((4/3*PI())*POWER(K9,3),2)</f>
        <v>24429.03</v>
      </c>
    </row>
    <row r="10" spans="10:19">
      <c r="K10" s="6">
        <v>52</v>
      </c>
      <c r="L10" s="38">
        <f>ROUNDUP((4/3*PI())*POWER(K10,3),2)</f>
        <v>588977.42000000004</v>
      </c>
    </row>
    <row r="11" spans="10:19">
      <c r="K11" s="6">
        <v>150</v>
      </c>
      <c r="L11" s="38">
        <f>ROUNDUP((4/3*PI())*POWER(K11,3),2)</f>
        <v>14137166.949999999</v>
      </c>
    </row>
    <row r="13" spans="10:19">
      <c r="K13" t="s">
        <v>11006</v>
      </c>
      <c r="S13" s="19"/>
    </row>
    <row r="14" spans="10:19">
      <c r="J14" s="20"/>
      <c r="K14" s="21" t="s">
        <v>11003</v>
      </c>
      <c r="L14" s="21" t="s">
        <v>11004</v>
      </c>
      <c r="M14" s="21" t="s">
        <v>11002</v>
      </c>
    </row>
    <row r="15" spans="10:19">
      <c r="J15" s="20"/>
      <c r="K15" s="22">
        <v>48</v>
      </c>
      <c r="L15" s="22">
        <v>9.81</v>
      </c>
      <c r="M15" s="37">
        <f>ROUND(2*PI()*SQRT(K15/L15),0)</f>
        <v>14</v>
      </c>
    </row>
    <row r="16" spans="10:19">
      <c r="J16" s="20"/>
      <c r="K16" s="22">
        <v>64</v>
      </c>
      <c r="L16" s="22">
        <v>9.81</v>
      </c>
      <c r="M16" s="37">
        <f t="shared" ref="M16:M17" si="1">ROUND(2*PI()*SQRT(K16/L16),0)</f>
        <v>16</v>
      </c>
    </row>
    <row r="17" spans="10:15">
      <c r="J17" s="20"/>
      <c r="K17" s="22">
        <v>60</v>
      </c>
      <c r="L17" s="22">
        <v>9.81</v>
      </c>
      <c r="M17" s="37">
        <f t="shared" si="1"/>
        <v>16</v>
      </c>
    </row>
    <row r="19" spans="10:15">
      <c r="K19" s="18" t="s">
        <v>11005</v>
      </c>
    </row>
    <row r="20" spans="10:15">
      <c r="K20" s="21" t="s">
        <v>8</v>
      </c>
      <c r="L20" s="21" t="s">
        <v>9</v>
      </c>
    </row>
    <row r="21" spans="10:15">
      <c r="K21" s="22">
        <v>2013</v>
      </c>
      <c r="L21" s="37" t="str">
        <f>ROMAN(K21)</f>
        <v>MMXIII</v>
      </c>
    </row>
    <row r="22" spans="10:15">
      <c r="K22" s="22">
        <v>28</v>
      </c>
      <c r="L22" s="37" t="str">
        <f t="shared" ref="L22:L23" si="2">ROMAN(K22)</f>
        <v>XXVIII</v>
      </c>
    </row>
    <row r="23" spans="10:15">
      <c r="K23" s="22">
        <v>364</v>
      </c>
      <c r="L23" s="37" t="str">
        <f t="shared" si="2"/>
        <v>CCCLXIV</v>
      </c>
    </row>
    <row r="24" spans="10:15">
      <c r="K24" s="37">
        <f>_xlfn.ARABIC(L24)</f>
        <v>18</v>
      </c>
      <c r="L24" s="22" t="s">
        <v>10998</v>
      </c>
    </row>
    <row r="25" spans="10:15">
      <c r="K25" s="37">
        <f t="shared" ref="K25:K26" si="3">_xlfn.ARABIC(L25)</f>
        <v>52</v>
      </c>
      <c r="L25" s="22" t="s">
        <v>10999</v>
      </c>
    </row>
    <row r="26" spans="10:15">
      <c r="K26" s="37">
        <f t="shared" si="3"/>
        <v>150</v>
      </c>
      <c r="L26" s="22" t="s">
        <v>11000</v>
      </c>
    </row>
    <row r="28" spans="10:15">
      <c r="K28" s="18" t="s">
        <v>11011</v>
      </c>
    </row>
    <row r="29" spans="10:15">
      <c r="K29" s="21" t="s">
        <v>10</v>
      </c>
      <c r="L29" s="21" t="s">
        <v>11</v>
      </c>
      <c r="M29" s="21" t="s">
        <v>12</v>
      </c>
      <c r="N29" s="21" t="s">
        <v>13</v>
      </c>
      <c r="O29" s="21" t="s">
        <v>14</v>
      </c>
    </row>
    <row r="30" spans="10:15">
      <c r="K30" s="23" t="s">
        <v>15</v>
      </c>
      <c r="L30" s="23" t="s">
        <v>16</v>
      </c>
      <c r="M30" s="23">
        <v>6</v>
      </c>
      <c r="N30" s="24">
        <v>0.71</v>
      </c>
      <c r="O30" s="36">
        <f>N30*M30</f>
        <v>4.26</v>
      </c>
    </row>
    <row r="31" spans="10:15">
      <c r="K31" s="23" t="s">
        <v>17</v>
      </c>
      <c r="L31" s="23" t="s">
        <v>16</v>
      </c>
      <c r="M31" s="23">
        <v>3</v>
      </c>
      <c r="N31" s="24">
        <v>0.62</v>
      </c>
      <c r="O31" s="36">
        <f t="shared" ref="O31:O38" si="4">N31*M31</f>
        <v>1.8599999999999999</v>
      </c>
    </row>
    <row r="32" spans="10:15">
      <c r="K32" s="23" t="s">
        <v>18</v>
      </c>
      <c r="L32" s="23" t="s">
        <v>16</v>
      </c>
      <c r="M32" s="23">
        <v>2</v>
      </c>
      <c r="N32" s="24">
        <v>0.85</v>
      </c>
      <c r="O32" s="36">
        <f t="shared" si="4"/>
        <v>1.7</v>
      </c>
    </row>
    <row r="33" spans="11:19">
      <c r="K33" s="23" t="s">
        <v>19</v>
      </c>
      <c r="L33" s="23" t="s">
        <v>16</v>
      </c>
      <c r="M33" s="23">
        <v>0.5</v>
      </c>
      <c r="N33" s="24">
        <v>1.2</v>
      </c>
      <c r="O33" s="36">
        <f t="shared" si="4"/>
        <v>0.6</v>
      </c>
    </row>
    <row r="34" spans="11:19">
      <c r="K34" s="23" t="s">
        <v>20</v>
      </c>
      <c r="L34" s="23" t="s">
        <v>21</v>
      </c>
      <c r="M34" s="23">
        <v>2.5</v>
      </c>
      <c r="N34" s="24">
        <v>0.4</v>
      </c>
      <c r="O34" s="36">
        <f t="shared" si="4"/>
        <v>1</v>
      </c>
    </row>
    <row r="35" spans="11:19">
      <c r="K35" s="23" t="s">
        <v>22</v>
      </c>
      <c r="L35" s="23" t="s">
        <v>21</v>
      </c>
      <c r="M35" s="23">
        <v>0.5</v>
      </c>
      <c r="N35" s="24">
        <v>0.55000000000000004</v>
      </c>
      <c r="O35" s="36">
        <f t="shared" si="4"/>
        <v>0.27500000000000002</v>
      </c>
    </row>
    <row r="36" spans="11:19">
      <c r="K36" s="23" t="s">
        <v>23</v>
      </c>
      <c r="L36" s="23" t="s">
        <v>16</v>
      </c>
      <c r="M36" s="23">
        <v>0.75</v>
      </c>
      <c r="N36" s="24">
        <v>1.26</v>
      </c>
      <c r="O36" s="36">
        <f t="shared" si="4"/>
        <v>0.94500000000000006</v>
      </c>
    </row>
    <row r="37" spans="11:19">
      <c r="K37" s="23" t="s">
        <v>24</v>
      </c>
      <c r="L37" s="23" t="s">
        <v>16</v>
      </c>
      <c r="M37" s="23">
        <v>1</v>
      </c>
      <c r="N37" s="24">
        <v>0.66</v>
      </c>
      <c r="O37" s="36">
        <f t="shared" si="4"/>
        <v>0.66</v>
      </c>
    </row>
    <row r="38" spans="11:19" ht="15.75" thickBot="1">
      <c r="K38" s="26" t="s">
        <v>25</v>
      </c>
      <c r="L38" s="26" t="s">
        <v>16</v>
      </c>
      <c r="M38" s="26">
        <v>1.4</v>
      </c>
      <c r="N38" s="27">
        <v>0.98</v>
      </c>
      <c r="O38" s="36">
        <f t="shared" si="4"/>
        <v>1.3719999999999999</v>
      </c>
    </row>
    <row r="39" spans="11:19">
      <c r="N39" s="1" t="s">
        <v>26</v>
      </c>
      <c r="O39" s="25">
        <f>MROUND(SUM(O30,O38),5)</f>
        <v>5</v>
      </c>
    </row>
    <row r="41" spans="11:19">
      <c r="K41" s="18" t="s">
        <v>11012</v>
      </c>
    </row>
    <row r="42" spans="11:19">
      <c r="K42" s="18" t="s">
        <v>11010</v>
      </c>
    </row>
    <row r="43" spans="11:19">
      <c r="K43" s="21" t="s">
        <v>27</v>
      </c>
      <c r="L43" s="21" t="s">
        <v>28</v>
      </c>
      <c r="M43" s="21" t="s">
        <v>12</v>
      </c>
      <c r="N43" s="21" t="s">
        <v>29</v>
      </c>
      <c r="O43" s="21" t="s">
        <v>13</v>
      </c>
      <c r="P43" s="21" t="s">
        <v>14</v>
      </c>
      <c r="R43" s="21" t="s">
        <v>30</v>
      </c>
      <c r="S43" s="21" t="s">
        <v>14</v>
      </c>
    </row>
    <row r="44" spans="11:19">
      <c r="K44" s="28">
        <v>43834</v>
      </c>
      <c r="L44" s="23" t="str">
        <f ca="1">CHOOSE(RANDBETWEEN(1,4),"Sandra","Emma","Laura","Markus","Marten","Karl")</f>
        <v>Laura</v>
      </c>
      <c r="M44" s="29">
        <f ca="1">RANDBETWEEN(11,1111)</f>
        <v>337</v>
      </c>
      <c r="N44" s="30" t="str">
        <f ca="1">CHOOSE(RANDBETWEEN(1,3),"kaalikas","peet","porgand")</f>
        <v>kaalikas</v>
      </c>
      <c r="O44" s="39">
        <f ca="1">RANDBETWEEN(1,100)</f>
        <v>52</v>
      </c>
      <c r="P44" s="39">
        <f ca="1">O44*M44</f>
        <v>17524</v>
      </c>
      <c r="R44" s="23" t="s">
        <v>11008</v>
      </c>
      <c r="S44" s="35">
        <f ca="1">SUMIF(L44:L64,"Laura",P44:P64)</f>
        <v>123112</v>
      </c>
    </row>
    <row r="45" spans="11:19">
      <c r="K45" s="28">
        <v>43835</v>
      </c>
      <c r="L45" s="23" t="str">
        <f t="shared" ref="L45:L64" ca="1" si="5">CHOOSE(RANDBETWEEN(1,4),"Sandra","Emma","Laura","Markus","Marten","Karl")</f>
        <v>Sandra</v>
      </c>
      <c r="M45" s="29">
        <f t="shared" ref="M45:M64" ca="1" si="6">RANDBETWEEN(11,1111)</f>
        <v>550</v>
      </c>
      <c r="N45" s="30" t="str">
        <f t="shared" ref="N45:N64" ca="1" si="7">CHOOSE(RANDBETWEEN(1,3),"kaalikas","peet","porgand")</f>
        <v>kaalikas</v>
      </c>
      <c r="O45" s="39">
        <f t="shared" ref="O45:O64" ca="1" si="8">RANDBETWEEN(1,100)</f>
        <v>5</v>
      </c>
      <c r="P45" s="39">
        <f t="shared" ref="P45:P64" ca="1" si="9">O45*M45</f>
        <v>2750</v>
      </c>
      <c r="R45" s="23" t="s">
        <v>11009</v>
      </c>
      <c r="S45" s="35">
        <f ca="1">SUMIF(N44:N64,"peet",P44:P64)</f>
        <v>233488</v>
      </c>
    </row>
    <row r="46" spans="11:19">
      <c r="K46" s="28">
        <v>43839</v>
      </c>
      <c r="L46" s="23" t="str">
        <f t="shared" ca="1" si="5"/>
        <v>Markus</v>
      </c>
      <c r="M46" s="29">
        <f t="shared" ca="1" si="6"/>
        <v>1025</v>
      </c>
      <c r="N46" s="30" t="str">
        <f t="shared" ca="1" si="7"/>
        <v>kaalikas</v>
      </c>
      <c r="O46" s="39">
        <f t="shared" ca="1" si="8"/>
        <v>2</v>
      </c>
      <c r="P46" s="39">
        <f t="shared" ca="1" si="9"/>
        <v>2050</v>
      </c>
    </row>
    <row r="47" spans="11:19">
      <c r="K47" s="28">
        <v>43866</v>
      </c>
      <c r="L47" s="23" t="str">
        <f t="shared" ca="1" si="5"/>
        <v>Markus</v>
      </c>
      <c r="M47" s="29">
        <f t="shared" ca="1" si="6"/>
        <v>336</v>
      </c>
      <c r="N47" s="30" t="str">
        <f t="shared" ca="1" si="7"/>
        <v>kaalikas</v>
      </c>
      <c r="O47" s="39">
        <f t="shared" ca="1" si="8"/>
        <v>54</v>
      </c>
      <c r="P47" s="39">
        <f t="shared" ca="1" si="9"/>
        <v>18144</v>
      </c>
    </row>
    <row r="48" spans="11:19">
      <c r="K48" s="28">
        <v>43880</v>
      </c>
      <c r="L48" s="23" t="str">
        <f t="shared" ca="1" si="5"/>
        <v>Markus</v>
      </c>
      <c r="M48" s="29">
        <f t="shared" ca="1" si="6"/>
        <v>650</v>
      </c>
      <c r="N48" s="30" t="str">
        <f t="shared" ca="1" si="7"/>
        <v>kaalikas</v>
      </c>
      <c r="O48" s="39">
        <f t="shared" ca="1" si="8"/>
        <v>13</v>
      </c>
      <c r="P48" s="39">
        <f t="shared" ca="1" si="9"/>
        <v>8450</v>
      </c>
    </row>
    <row r="49" spans="11:16">
      <c r="K49" s="28">
        <v>43915</v>
      </c>
      <c r="L49" s="23" t="str">
        <f t="shared" ca="1" si="5"/>
        <v>Emma</v>
      </c>
      <c r="M49" s="29">
        <f t="shared" ca="1" si="6"/>
        <v>627</v>
      </c>
      <c r="N49" s="30" t="str">
        <f t="shared" ca="1" si="7"/>
        <v>peet</v>
      </c>
      <c r="O49" s="39">
        <f t="shared" ca="1" si="8"/>
        <v>72</v>
      </c>
      <c r="P49" s="39">
        <f t="shared" ca="1" si="9"/>
        <v>45144</v>
      </c>
    </row>
    <row r="50" spans="11:16">
      <c r="K50" s="28">
        <v>43918</v>
      </c>
      <c r="L50" s="23" t="str">
        <f t="shared" ca="1" si="5"/>
        <v>Markus</v>
      </c>
      <c r="M50" s="29">
        <f t="shared" ca="1" si="6"/>
        <v>752</v>
      </c>
      <c r="N50" s="30" t="str">
        <f t="shared" ca="1" si="7"/>
        <v>porgand</v>
      </c>
      <c r="O50" s="39">
        <f t="shared" ca="1" si="8"/>
        <v>59</v>
      </c>
      <c r="P50" s="39">
        <f t="shared" ca="1" si="9"/>
        <v>44368</v>
      </c>
    </row>
    <row r="51" spans="11:16">
      <c r="K51" s="28">
        <v>43835</v>
      </c>
      <c r="L51" s="23" t="str">
        <f t="shared" ca="1" si="5"/>
        <v>Emma</v>
      </c>
      <c r="M51" s="29">
        <f t="shared" ca="1" si="6"/>
        <v>644</v>
      </c>
      <c r="N51" s="30" t="str">
        <f t="shared" ca="1" si="7"/>
        <v>porgand</v>
      </c>
      <c r="O51" s="39">
        <f t="shared" ca="1" si="8"/>
        <v>88</v>
      </c>
      <c r="P51" s="39">
        <f t="shared" ca="1" si="9"/>
        <v>56672</v>
      </c>
    </row>
    <row r="52" spans="11:16">
      <c r="K52" s="28">
        <v>43837</v>
      </c>
      <c r="L52" s="23" t="str">
        <f t="shared" ca="1" si="5"/>
        <v>Emma</v>
      </c>
      <c r="M52" s="29">
        <f t="shared" ca="1" si="6"/>
        <v>834</v>
      </c>
      <c r="N52" s="30" t="str">
        <f t="shared" ca="1" si="7"/>
        <v>peet</v>
      </c>
      <c r="O52" s="39">
        <f t="shared" ca="1" si="8"/>
        <v>74</v>
      </c>
      <c r="P52" s="39">
        <f t="shared" ca="1" si="9"/>
        <v>61716</v>
      </c>
    </row>
    <row r="53" spans="11:16">
      <c r="K53" s="28">
        <v>43841</v>
      </c>
      <c r="L53" s="23" t="str">
        <f t="shared" ca="1" si="5"/>
        <v>Sandra</v>
      </c>
      <c r="M53" s="29">
        <f t="shared" ca="1" si="6"/>
        <v>779</v>
      </c>
      <c r="N53" s="30" t="str">
        <f t="shared" ca="1" si="7"/>
        <v>porgand</v>
      </c>
      <c r="O53" s="39">
        <f t="shared" ca="1" si="8"/>
        <v>57</v>
      </c>
      <c r="P53" s="39">
        <f t="shared" ca="1" si="9"/>
        <v>44403</v>
      </c>
    </row>
    <row r="54" spans="11:16">
      <c r="K54" s="28">
        <v>43909</v>
      </c>
      <c r="L54" s="23" t="str">
        <f t="shared" ca="1" si="5"/>
        <v>Markus</v>
      </c>
      <c r="M54" s="29">
        <f t="shared" ca="1" si="6"/>
        <v>1065</v>
      </c>
      <c r="N54" s="30" t="str">
        <f t="shared" ca="1" si="7"/>
        <v>peet</v>
      </c>
      <c r="O54" s="39">
        <f t="shared" ca="1" si="8"/>
        <v>30</v>
      </c>
      <c r="P54" s="39">
        <f t="shared" ca="1" si="9"/>
        <v>31950</v>
      </c>
    </row>
    <row r="55" spans="11:16">
      <c r="K55" s="28">
        <v>43856</v>
      </c>
      <c r="L55" s="23" t="str">
        <f t="shared" ca="1" si="5"/>
        <v>Sandra</v>
      </c>
      <c r="M55" s="29">
        <f t="shared" ca="1" si="6"/>
        <v>320</v>
      </c>
      <c r="N55" s="30" t="str">
        <f t="shared" ca="1" si="7"/>
        <v>porgand</v>
      </c>
      <c r="O55" s="39">
        <f t="shared" ca="1" si="8"/>
        <v>75</v>
      </c>
      <c r="P55" s="39">
        <f t="shared" ca="1" si="9"/>
        <v>24000</v>
      </c>
    </row>
    <row r="56" spans="11:16">
      <c r="K56" s="28">
        <v>43878</v>
      </c>
      <c r="L56" s="23" t="str">
        <f t="shared" ca="1" si="5"/>
        <v>Markus</v>
      </c>
      <c r="M56" s="29">
        <f t="shared" ca="1" si="6"/>
        <v>69</v>
      </c>
      <c r="N56" s="30" t="str">
        <f t="shared" ca="1" si="7"/>
        <v>porgand</v>
      </c>
      <c r="O56" s="39">
        <f t="shared" ca="1" si="8"/>
        <v>9</v>
      </c>
      <c r="P56" s="39">
        <f t="shared" ca="1" si="9"/>
        <v>621</v>
      </c>
    </row>
    <row r="57" spans="11:16">
      <c r="K57" s="28">
        <v>43906</v>
      </c>
      <c r="L57" s="23" t="str">
        <f t="shared" ca="1" si="5"/>
        <v>Laura</v>
      </c>
      <c r="M57" s="29">
        <f t="shared" ca="1" si="6"/>
        <v>489</v>
      </c>
      <c r="N57" s="30" t="str">
        <f t="shared" ca="1" si="7"/>
        <v>peet</v>
      </c>
      <c r="O57" s="39">
        <f t="shared" ca="1" si="8"/>
        <v>37</v>
      </c>
      <c r="P57" s="39">
        <f t="shared" ca="1" si="9"/>
        <v>18093</v>
      </c>
    </row>
    <row r="58" spans="11:16">
      <c r="K58" s="28">
        <v>43853</v>
      </c>
      <c r="L58" s="23" t="str">
        <f t="shared" ca="1" si="5"/>
        <v>Laura</v>
      </c>
      <c r="M58" s="29">
        <f t="shared" ca="1" si="6"/>
        <v>921</v>
      </c>
      <c r="N58" s="30" t="str">
        <f t="shared" ca="1" si="7"/>
        <v>porgand</v>
      </c>
      <c r="O58" s="39">
        <f t="shared" ca="1" si="8"/>
        <v>95</v>
      </c>
      <c r="P58" s="39">
        <f t="shared" ca="1" si="9"/>
        <v>87495</v>
      </c>
    </row>
    <row r="59" spans="11:16">
      <c r="K59" s="28">
        <v>43884</v>
      </c>
      <c r="L59" s="23" t="str">
        <f t="shared" ca="1" si="5"/>
        <v>Sandra</v>
      </c>
      <c r="M59" s="29">
        <f t="shared" ca="1" si="6"/>
        <v>837</v>
      </c>
      <c r="N59" s="30" t="str">
        <f t="shared" ca="1" si="7"/>
        <v>kaalikas</v>
      </c>
      <c r="O59" s="39">
        <f t="shared" ca="1" si="8"/>
        <v>30</v>
      </c>
      <c r="P59" s="39">
        <f t="shared" ca="1" si="9"/>
        <v>25110</v>
      </c>
    </row>
    <row r="60" spans="11:16">
      <c r="K60" s="28">
        <v>43887</v>
      </c>
      <c r="L60" s="23" t="str">
        <f t="shared" ca="1" si="5"/>
        <v>Markus</v>
      </c>
      <c r="M60" s="29">
        <f t="shared" ca="1" si="6"/>
        <v>901</v>
      </c>
      <c r="N60" s="30" t="str">
        <f t="shared" ca="1" si="7"/>
        <v>peet</v>
      </c>
      <c r="O60" s="39">
        <f t="shared" ca="1" si="8"/>
        <v>85</v>
      </c>
      <c r="P60" s="39">
        <f t="shared" ca="1" si="9"/>
        <v>76585</v>
      </c>
    </row>
    <row r="61" spans="11:16">
      <c r="K61" s="28">
        <v>43892</v>
      </c>
      <c r="L61" s="23" t="str">
        <f t="shared" ca="1" si="5"/>
        <v>Emma</v>
      </c>
      <c r="M61" s="29">
        <f t="shared" ca="1" si="6"/>
        <v>29</v>
      </c>
      <c r="N61" s="30" t="str">
        <f t="shared" ca="1" si="7"/>
        <v>porgand</v>
      </c>
      <c r="O61" s="39">
        <f t="shared" ca="1" si="8"/>
        <v>36</v>
      </c>
      <c r="P61" s="39">
        <f t="shared" ca="1" si="9"/>
        <v>1044</v>
      </c>
    </row>
    <row r="62" spans="11:16">
      <c r="K62" s="28">
        <v>43898</v>
      </c>
      <c r="L62" s="23" t="str">
        <f t="shared" ca="1" si="5"/>
        <v>Sandra</v>
      </c>
      <c r="M62" s="29">
        <f t="shared" ca="1" si="6"/>
        <v>607</v>
      </c>
      <c r="N62" s="30" t="str">
        <f t="shared" ca="1" si="7"/>
        <v>kaalikas</v>
      </c>
      <c r="O62" s="39">
        <f t="shared" ca="1" si="8"/>
        <v>13</v>
      </c>
      <c r="P62" s="39">
        <f t="shared" ca="1" si="9"/>
        <v>7891</v>
      </c>
    </row>
    <row r="63" spans="11:16">
      <c r="K63" s="28">
        <v>43904</v>
      </c>
      <c r="L63" s="23" t="str">
        <f t="shared" ca="1" si="5"/>
        <v>Emma</v>
      </c>
      <c r="M63" s="29">
        <f t="shared" ca="1" si="6"/>
        <v>239</v>
      </c>
      <c r="N63" s="30" t="str">
        <f t="shared" ca="1" si="7"/>
        <v>porgand</v>
      </c>
      <c r="O63" s="39">
        <f t="shared" ca="1" si="8"/>
        <v>3</v>
      </c>
      <c r="P63" s="39">
        <f t="shared" ca="1" si="9"/>
        <v>717</v>
      </c>
    </row>
    <row r="64" spans="11:16">
      <c r="K64" s="28">
        <v>43914</v>
      </c>
      <c r="L64" s="23" t="str">
        <f t="shared" ca="1" si="5"/>
        <v>Sandra</v>
      </c>
      <c r="M64" s="29">
        <f t="shared" ca="1" si="6"/>
        <v>1062</v>
      </c>
      <c r="N64" s="30" t="str">
        <f t="shared" ca="1" si="7"/>
        <v>kaalikas</v>
      </c>
      <c r="O64" s="39">
        <f t="shared" ca="1" si="8"/>
        <v>100</v>
      </c>
      <c r="P64" s="39">
        <f t="shared" ca="1" si="9"/>
        <v>106200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7516-E492-40C7-8C21-E0E9028103D4}">
  <dimension ref="K1:U33"/>
  <sheetViews>
    <sheetView workbookViewId="0">
      <selection activeCell="S16" sqref="S16"/>
    </sheetView>
  </sheetViews>
  <sheetFormatPr defaultRowHeight="15"/>
  <cols>
    <col min="11" max="11" width="17.42578125" customWidth="1"/>
    <col min="12" max="12" width="10.5703125" customWidth="1"/>
    <col min="13" max="13" width="9.28515625" customWidth="1"/>
    <col min="14" max="14" width="10" customWidth="1"/>
    <col min="16" max="16" width="13.140625" bestFit="1" customWidth="1"/>
    <col min="17" max="17" width="12.7109375" bestFit="1" customWidth="1"/>
    <col min="18" max="18" width="12.28515625" bestFit="1" customWidth="1"/>
    <col min="19" max="19" width="10.42578125" bestFit="1" customWidth="1"/>
    <col min="20" max="20" width="17.5703125" customWidth="1"/>
    <col min="21" max="21" width="15.28515625" customWidth="1"/>
  </cols>
  <sheetData>
    <row r="1" spans="11:21">
      <c r="K1" t="s">
        <v>11020</v>
      </c>
    </row>
    <row r="2" spans="11:21" ht="30">
      <c r="K2" s="33" t="s">
        <v>11015</v>
      </c>
      <c r="L2" s="33" t="s">
        <v>11016</v>
      </c>
      <c r="M2" s="33" t="s">
        <v>11017</v>
      </c>
      <c r="N2" s="33" t="s">
        <v>11018</v>
      </c>
      <c r="O2" s="33" t="s">
        <v>11019</v>
      </c>
      <c r="P2" s="32" t="s">
        <v>31</v>
      </c>
      <c r="Q2" s="32" t="s">
        <v>32</v>
      </c>
      <c r="R2" s="32" t="s">
        <v>31</v>
      </c>
      <c r="S2" s="32" t="s">
        <v>32</v>
      </c>
      <c r="T2" s="32" t="s">
        <v>11013</v>
      </c>
      <c r="U2" s="32" t="s">
        <v>11014</v>
      </c>
    </row>
    <row r="3" spans="11:21">
      <c r="K3" s="23">
        <v>77</v>
      </c>
      <c r="L3" s="23">
        <v>90</v>
      </c>
      <c r="M3" s="23">
        <v>62</v>
      </c>
      <c r="N3" s="23">
        <v>51</v>
      </c>
      <c r="O3" s="23" t="s">
        <v>33</v>
      </c>
      <c r="P3" s="35">
        <f>MIN(K3:O3)</f>
        <v>51</v>
      </c>
      <c r="Q3" s="35">
        <f>MAX(K3:O3)</f>
        <v>90</v>
      </c>
      <c r="R3" s="35">
        <f>MINA(K3:O3)</f>
        <v>0</v>
      </c>
      <c r="S3" s="35">
        <f>MAX(K3:O3)</f>
        <v>90</v>
      </c>
      <c r="T3" s="35">
        <f>LARGE(K3:O3,3)</f>
        <v>62</v>
      </c>
      <c r="U3" s="35">
        <f>SMALL(K3:O3,3)</f>
        <v>77</v>
      </c>
    </row>
    <row r="4" spans="11:21">
      <c r="K4" s="23">
        <v>24</v>
      </c>
      <c r="L4" s="23">
        <v>66</v>
      </c>
      <c r="M4" s="23">
        <v>95</v>
      </c>
      <c r="N4" s="23">
        <v>3</v>
      </c>
      <c r="O4" s="23">
        <v>66</v>
      </c>
      <c r="P4" s="35">
        <f t="shared" ref="P4:P7" si="0">MIN(K4:O4)</f>
        <v>3</v>
      </c>
      <c r="Q4" s="35">
        <f t="shared" ref="Q4:Q7" si="1">MAX(K4:O4)</f>
        <v>95</v>
      </c>
      <c r="R4" s="35">
        <f t="shared" ref="R4:R7" si="2">MINA(K4:O4)</f>
        <v>3</v>
      </c>
      <c r="S4" s="35">
        <f t="shared" ref="S4:S7" si="3">MAX(K4:O4)</f>
        <v>95</v>
      </c>
      <c r="T4" s="35">
        <f t="shared" ref="T4:T7" si="4">LARGE(K4:O4,3)</f>
        <v>66</v>
      </c>
      <c r="U4" s="35">
        <f t="shared" ref="U4:U7" si="5">SMALL(K4:O4,3)</f>
        <v>66</v>
      </c>
    </row>
    <row r="5" spans="11:21">
      <c r="K5" s="23">
        <v>8</v>
      </c>
      <c r="L5" s="23">
        <v>15</v>
      </c>
      <c r="M5" s="23">
        <v>52</v>
      </c>
      <c r="N5" s="23">
        <v>46</v>
      </c>
      <c r="O5" s="23">
        <v>31</v>
      </c>
      <c r="P5" s="35">
        <f t="shared" si="0"/>
        <v>8</v>
      </c>
      <c r="Q5" s="35">
        <f t="shared" si="1"/>
        <v>52</v>
      </c>
      <c r="R5" s="35">
        <f t="shared" si="2"/>
        <v>8</v>
      </c>
      <c r="S5" s="35">
        <f t="shared" si="3"/>
        <v>52</v>
      </c>
      <c r="T5" s="35">
        <f t="shared" si="4"/>
        <v>31</v>
      </c>
      <c r="U5" s="35">
        <f t="shared" si="5"/>
        <v>31</v>
      </c>
    </row>
    <row r="6" spans="11:21">
      <c r="K6" s="23">
        <v>55</v>
      </c>
      <c r="L6" s="23">
        <v>58</v>
      </c>
      <c r="M6" s="23">
        <v>12</v>
      </c>
      <c r="N6" s="23">
        <v>83</v>
      </c>
      <c r="O6" s="23">
        <v>77</v>
      </c>
      <c r="P6" s="35">
        <f t="shared" si="0"/>
        <v>12</v>
      </c>
      <c r="Q6" s="35">
        <f t="shared" si="1"/>
        <v>83</v>
      </c>
      <c r="R6" s="35">
        <f t="shared" si="2"/>
        <v>12</v>
      </c>
      <c r="S6" s="35">
        <f t="shared" si="3"/>
        <v>83</v>
      </c>
      <c r="T6" s="35">
        <f t="shared" si="4"/>
        <v>58</v>
      </c>
      <c r="U6" s="35">
        <f t="shared" si="5"/>
        <v>58</v>
      </c>
    </row>
    <row r="7" spans="11:21">
      <c r="K7" s="23">
        <v>52</v>
      </c>
      <c r="L7" s="23">
        <v>17</v>
      </c>
      <c r="M7" s="23" t="s">
        <v>33</v>
      </c>
      <c r="N7" s="23">
        <v>16</v>
      </c>
      <c r="O7" s="23">
        <v>1</v>
      </c>
      <c r="P7" s="35">
        <f t="shared" si="0"/>
        <v>1</v>
      </c>
      <c r="Q7" s="35">
        <f t="shared" si="1"/>
        <v>52</v>
      </c>
      <c r="R7" s="35">
        <f t="shared" si="2"/>
        <v>0</v>
      </c>
      <c r="S7" s="35">
        <f t="shared" si="3"/>
        <v>52</v>
      </c>
      <c r="T7" s="35">
        <f t="shared" si="4"/>
        <v>16</v>
      </c>
      <c r="U7" s="35">
        <f t="shared" si="5"/>
        <v>17</v>
      </c>
    </row>
    <row r="9" spans="11:21">
      <c r="K9" t="s">
        <v>11021</v>
      </c>
    </row>
    <row r="10" spans="11:21" ht="30">
      <c r="K10" s="33" t="s">
        <v>11015</v>
      </c>
      <c r="L10" s="33" t="s">
        <v>11016</v>
      </c>
      <c r="M10" s="33" t="s">
        <v>11017</v>
      </c>
      <c r="N10" s="33" t="s">
        <v>11018</v>
      </c>
      <c r="O10" s="33" t="s">
        <v>11019</v>
      </c>
      <c r="P10" s="31" t="s">
        <v>34</v>
      </c>
      <c r="Q10" s="32" t="s">
        <v>35</v>
      </c>
      <c r="R10" s="31" t="s">
        <v>36</v>
      </c>
    </row>
    <row r="11" spans="11:21">
      <c r="K11" s="23">
        <v>8</v>
      </c>
      <c r="L11" s="23">
        <v>8</v>
      </c>
      <c r="M11" s="23">
        <v>2</v>
      </c>
      <c r="N11" s="23">
        <v>7</v>
      </c>
      <c r="O11" s="23">
        <v>6</v>
      </c>
      <c r="P11" s="35">
        <f>AVERAGE(K11:O11)</f>
        <v>6.2</v>
      </c>
      <c r="Q11" s="35">
        <f>MEDIAN(K11:O11)</f>
        <v>7</v>
      </c>
      <c r="R11" s="35">
        <f t="shared" ref="R11:R15" si="6">MODE(K11:O11)</f>
        <v>8</v>
      </c>
    </row>
    <row r="12" spans="11:21">
      <c r="K12" s="23">
        <v>8</v>
      </c>
      <c r="L12" s="23">
        <v>6</v>
      </c>
      <c r="M12" s="23">
        <v>3</v>
      </c>
      <c r="N12" s="23">
        <v>6</v>
      </c>
      <c r="O12" s="23">
        <v>2</v>
      </c>
      <c r="P12" s="35">
        <f t="shared" ref="P12:P15" si="7">AVERAGE(K12:O12)</f>
        <v>5</v>
      </c>
      <c r="Q12" s="35">
        <f t="shared" ref="Q12:Q15" si="8">MEDIAN(K12:O12)</f>
        <v>6</v>
      </c>
      <c r="R12" s="35">
        <f t="shared" si="6"/>
        <v>6</v>
      </c>
    </row>
    <row r="13" spans="11:21">
      <c r="K13" s="23">
        <v>4</v>
      </c>
      <c r="L13" s="23">
        <v>6</v>
      </c>
      <c r="M13" s="23">
        <v>2</v>
      </c>
      <c r="N13" s="23">
        <v>3</v>
      </c>
      <c r="O13" s="23">
        <v>7</v>
      </c>
      <c r="P13" s="35">
        <f t="shared" si="7"/>
        <v>4.4000000000000004</v>
      </c>
      <c r="Q13" s="35">
        <f t="shared" si="8"/>
        <v>4</v>
      </c>
      <c r="R13" s="35" t="e">
        <f>MODE(K13:O13)</f>
        <v>#N/A</v>
      </c>
    </row>
    <row r="14" spans="11:21">
      <c r="K14" s="23">
        <v>7</v>
      </c>
      <c r="L14" s="23">
        <v>6</v>
      </c>
      <c r="M14" s="23">
        <v>1</v>
      </c>
      <c r="N14" s="23">
        <v>4</v>
      </c>
      <c r="O14" s="23">
        <v>3</v>
      </c>
      <c r="P14" s="35">
        <f t="shared" si="7"/>
        <v>4.2</v>
      </c>
      <c r="Q14" s="35">
        <f t="shared" si="8"/>
        <v>4</v>
      </c>
      <c r="R14" s="35" t="e">
        <f t="shared" si="6"/>
        <v>#N/A</v>
      </c>
    </row>
    <row r="15" spans="11:21">
      <c r="K15" s="23">
        <v>5</v>
      </c>
      <c r="L15" s="23">
        <v>8</v>
      </c>
      <c r="M15" s="23">
        <v>9</v>
      </c>
      <c r="N15" s="23">
        <v>5</v>
      </c>
      <c r="O15" s="23">
        <v>8</v>
      </c>
      <c r="P15" s="35">
        <f t="shared" si="7"/>
        <v>7</v>
      </c>
      <c r="Q15" s="35">
        <f t="shared" si="8"/>
        <v>8</v>
      </c>
      <c r="R15" s="35">
        <f t="shared" si="6"/>
        <v>5</v>
      </c>
    </row>
    <row r="17" spans="11:21">
      <c r="K17" t="s">
        <v>11022</v>
      </c>
    </row>
    <row r="18" spans="11:21" ht="30">
      <c r="K18" s="32" t="s">
        <v>37</v>
      </c>
      <c r="L18" s="32" t="s">
        <v>38</v>
      </c>
      <c r="M18" s="32" t="s">
        <v>39</v>
      </c>
      <c r="N18" s="32" t="s">
        <v>40</v>
      </c>
      <c r="O18" s="32" t="s">
        <v>41</v>
      </c>
      <c r="P18" s="32" t="s">
        <v>42</v>
      </c>
      <c r="Q18" s="32" t="s">
        <v>43</v>
      </c>
      <c r="R18" s="32" t="s">
        <v>44</v>
      </c>
      <c r="S18" s="32" t="s">
        <v>45</v>
      </c>
      <c r="U18" s="32" t="s">
        <v>46</v>
      </c>
    </row>
    <row r="19" spans="11:21">
      <c r="K19" s="8" t="s">
        <v>47</v>
      </c>
      <c r="L19" s="8">
        <v>87</v>
      </c>
      <c r="M19" s="8">
        <v>51</v>
      </c>
      <c r="N19" s="8"/>
      <c r="O19" s="8">
        <v>83</v>
      </c>
      <c r="P19" s="8"/>
      <c r="Q19" s="8">
        <v>85</v>
      </c>
      <c r="R19" s="8">
        <v>60</v>
      </c>
      <c r="S19" s="34">
        <f>COUNTA(L19:R19)</f>
        <v>5</v>
      </c>
      <c r="U19" s="40">
        <f>COUNTA(K19:K33)</f>
        <v>15</v>
      </c>
    </row>
    <row r="20" spans="11:21">
      <c r="K20" s="8" t="s">
        <v>48</v>
      </c>
      <c r="L20" s="8">
        <v>77</v>
      </c>
      <c r="M20" s="8">
        <v>70</v>
      </c>
      <c r="N20" s="8"/>
      <c r="O20" s="8">
        <v>74</v>
      </c>
      <c r="P20" s="8"/>
      <c r="Q20" s="8"/>
      <c r="R20" s="8">
        <v>64</v>
      </c>
      <c r="S20" s="34">
        <f t="shared" ref="S20:S33" si="9">COUNTA(L20:R20)</f>
        <v>4</v>
      </c>
    </row>
    <row r="21" spans="11:21">
      <c r="K21" s="8" t="s">
        <v>49</v>
      </c>
      <c r="L21" s="8">
        <v>80</v>
      </c>
      <c r="M21" s="8">
        <v>50</v>
      </c>
      <c r="N21" s="8"/>
      <c r="O21" s="8">
        <v>75</v>
      </c>
      <c r="P21" s="8"/>
      <c r="Q21" s="8">
        <v>79</v>
      </c>
      <c r="R21" s="8">
        <v>58</v>
      </c>
      <c r="S21" s="34">
        <f t="shared" si="9"/>
        <v>5</v>
      </c>
    </row>
    <row r="22" spans="11:21">
      <c r="K22" s="8" t="s">
        <v>50</v>
      </c>
      <c r="L22" s="8">
        <v>85</v>
      </c>
      <c r="M22" s="8"/>
      <c r="N22" s="8"/>
      <c r="O22" s="8">
        <v>66</v>
      </c>
      <c r="P22" s="8"/>
      <c r="Q22" s="8">
        <v>85</v>
      </c>
      <c r="R22" s="8">
        <v>84</v>
      </c>
      <c r="S22" s="34">
        <f t="shared" si="9"/>
        <v>4</v>
      </c>
    </row>
    <row r="23" spans="11:21">
      <c r="K23" s="8" t="s">
        <v>51</v>
      </c>
      <c r="L23" s="8">
        <v>88</v>
      </c>
      <c r="M23" s="8"/>
      <c r="N23" s="8"/>
      <c r="O23" s="8">
        <v>69</v>
      </c>
      <c r="P23" s="8"/>
      <c r="Q23" s="8">
        <v>62</v>
      </c>
      <c r="R23" s="8">
        <v>90</v>
      </c>
      <c r="S23" s="34">
        <f t="shared" si="9"/>
        <v>4</v>
      </c>
    </row>
    <row r="24" spans="11:21">
      <c r="K24" s="8" t="s">
        <v>52</v>
      </c>
      <c r="L24" s="8">
        <v>82</v>
      </c>
      <c r="M24" s="8">
        <v>56</v>
      </c>
      <c r="N24" s="8">
        <v>38</v>
      </c>
      <c r="O24" s="8">
        <v>75</v>
      </c>
      <c r="P24" s="8">
        <v>85</v>
      </c>
      <c r="Q24" s="8"/>
      <c r="R24" s="8">
        <v>72</v>
      </c>
      <c r="S24" s="34">
        <f t="shared" si="9"/>
        <v>6</v>
      </c>
    </row>
    <row r="25" spans="11:21">
      <c r="K25" s="8" t="s">
        <v>53</v>
      </c>
      <c r="L25" s="8">
        <v>70</v>
      </c>
      <c r="M25" s="8">
        <v>41</v>
      </c>
      <c r="N25" s="8"/>
      <c r="O25" s="8">
        <v>73</v>
      </c>
      <c r="P25" s="8">
        <v>88</v>
      </c>
      <c r="Q25" s="8">
        <v>58</v>
      </c>
      <c r="R25" s="8"/>
      <c r="S25" s="34">
        <f t="shared" si="9"/>
        <v>5</v>
      </c>
    </row>
    <row r="26" spans="11:21">
      <c r="K26" s="8" t="s">
        <v>54</v>
      </c>
      <c r="L26" s="8">
        <v>77</v>
      </c>
      <c r="M26" s="8"/>
      <c r="N26" s="8"/>
      <c r="O26" s="8">
        <v>75</v>
      </c>
      <c r="P26" s="8">
        <v>71</v>
      </c>
      <c r="Q26" s="8"/>
      <c r="R26" s="8"/>
      <c r="S26" s="34">
        <f t="shared" si="9"/>
        <v>3</v>
      </c>
    </row>
    <row r="27" spans="11:21">
      <c r="K27" s="8" t="s">
        <v>55</v>
      </c>
      <c r="L27" s="8">
        <v>85</v>
      </c>
      <c r="M27" s="8"/>
      <c r="N27" s="8"/>
      <c r="O27" s="8">
        <v>56</v>
      </c>
      <c r="P27" s="8"/>
      <c r="Q27" s="8">
        <v>54</v>
      </c>
      <c r="R27" s="8">
        <v>78</v>
      </c>
      <c r="S27" s="34">
        <f t="shared" si="9"/>
        <v>4</v>
      </c>
    </row>
    <row r="28" spans="11:21">
      <c r="K28" s="8" t="s">
        <v>56</v>
      </c>
      <c r="L28" s="8">
        <v>78</v>
      </c>
      <c r="M28" s="8"/>
      <c r="N28" s="8"/>
      <c r="O28" s="8"/>
      <c r="P28" s="8"/>
      <c r="Q28" s="8">
        <v>57</v>
      </c>
      <c r="R28" s="8">
        <v>65</v>
      </c>
      <c r="S28" s="34">
        <f t="shared" si="9"/>
        <v>3</v>
      </c>
    </row>
    <row r="29" spans="11:21">
      <c r="K29" s="8" t="s">
        <v>57</v>
      </c>
      <c r="L29" s="8">
        <v>71</v>
      </c>
      <c r="M29" s="8"/>
      <c r="N29" s="8">
        <v>62</v>
      </c>
      <c r="O29" s="8">
        <v>75</v>
      </c>
      <c r="P29" s="8"/>
      <c r="Q29" s="8">
        <v>45</v>
      </c>
      <c r="R29" s="8">
        <v>70</v>
      </c>
      <c r="S29" s="34">
        <f t="shared" si="9"/>
        <v>5</v>
      </c>
    </row>
    <row r="30" spans="11:21">
      <c r="K30" s="8" t="s">
        <v>58</v>
      </c>
      <c r="L30" s="8">
        <v>71</v>
      </c>
      <c r="M30" s="8"/>
      <c r="N30" s="8">
        <v>43</v>
      </c>
      <c r="O30" s="8">
        <v>63</v>
      </c>
      <c r="P30" s="8"/>
      <c r="Q30" s="8"/>
      <c r="R30" s="8">
        <v>77</v>
      </c>
      <c r="S30" s="34">
        <f t="shared" si="9"/>
        <v>4</v>
      </c>
    </row>
    <row r="31" spans="11:21">
      <c r="K31" s="8" t="s">
        <v>59</v>
      </c>
      <c r="L31" s="8">
        <v>86</v>
      </c>
      <c r="M31" s="8"/>
      <c r="N31" s="8"/>
      <c r="O31" s="8"/>
      <c r="P31" s="8"/>
      <c r="Q31" s="8">
        <v>46</v>
      </c>
      <c r="R31" s="8"/>
      <c r="S31" s="34">
        <f t="shared" si="9"/>
        <v>2</v>
      </c>
    </row>
    <row r="32" spans="11:21">
      <c r="K32" s="8" t="s">
        <v>60</v>
      </c>
      <c r="L32" s="8">
        <v>74</v>
      </c>
      <c r="M32" s="8"/>
      <c r="N32" s="8"/>
      <c r="O32" s="8"/>
      <c r="P32" s="8"/>
      <c r="Q32" s="8">
        <v>37</v>
      </c>
      <c r="R32" s="8"/>
      <c r="S32" s="34">
        <f t="shared" si="9"/>
        <v>2</v>
      </c>
    </row>
    <row r="33" spans="11:19">
      <c r="K33" s="8" t="s">
        <v>61</v>
      </c>
      <c r="L33" s="8">
        <v>80</v>
      </c>
      <c r="M33" s="8"/>
      <c r="N33" s="8"/>
      <c r="O33" s="8">
        <v>50</v>
      </c>
      <c r="P33" s="8"/>
      <c r="Q33" s="8">
        <v>63</v>
      </c>
      <c r="R33" s="8">
        <v>70</v>
      </c>
      <c r="S33" s="34">
        <f t="shared" si="9"/>
        <v>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A203-BFD1-4D5A-AE6E-3E11B8981D1C}">
  <dimension ref="K1:R5367"/>
  <sheetViews>
    <sheetView workbookViewId="0">
      <selection activeCell="Q15" sqref="Q15"/>
    </sheetView>
  </sheetViews>
  <sheetFormatPr defaultRowHeight="15"/>
  <cols>
    <col min="11" max="11" width="11.140625" customWidth="1"/>
    <col min="12" max="12" width="34.5703125" customWidth="1"/>
    <col min="13" max="13" width="13.28515625" customWidth="1"/>
    <col min="14" max="14" width="13.7109375" customWidth="1"/>
    <col min="15" max="15" width="13.28515625" customWidth="1"/>
    <col min="17" max="17" width="38.28515625" bestFit="1" customWidth="1"/>
    <col min="18" max="18" width="13.28515625" customWidth="1"/>
  </cols>
  <sheetData>
    <row r="1" spans="11:18">
      <c r="K1" t="s">
        <v>11023</v>
      </c>
    </row>
    <row r="2" spans="11:18">
      <c r="O2" s="9"/>
      <c r="R2" s="10" t="s">
        <v>62</v>
      </c>
    </row>
    <row r="3" spans="11:18" ht="30">
      <c r="K3" s="43" t="s">
        <v>63</v>
      </c>
      <c r="L3" s="44" t="s">
        <v>37</v>
      </c>
      <c r="M3" s="44" t="s">
        <v>64</v>
      </c>
      <c r="N3" s="44" t="s">
        <v>65</v>
      </c>
      <c r="O3" s="45" t="s">
        <v>66</v>
      </c>
      <c r="P3" s="42"/>
      <c r="Q3" s="33" t="s">
        <v>67</v>
      </c>
      <c r="R3" s="1"/>
    </row>
    <row r="4" spans="11:18">
      <c r="K4" s="46">
        <v>10021115</v>
      </c>
      <c r="L4" s="23" t="s">
        <v>68</v>
      </c>
      <c r="M4" s="47">
        <v>255101.3</v>
      </c>
      <c r="N4" s="47">
        <v>0</v>
      </c>
      <c r="O4" s="48">
        <v>36789</v>
      </c>
      <c r="Q4" s="23" t="s">
        <v>69</v>
      </c>
      <c r="R4" s="39">
        <f>COUNTA(O3:O5367)</f>
        <v>5340</v>
      </c>
    </row>
    <row r="5" spans="11:18">
      <c r="K5" s="46" t="s">
        <v>70</v>
      </c>
      <c r="L5" s="23" t="s">
        <v>71</v>
      </c>
      <c r="M5" s="47">
        <v>1253.17</v>
      </c>
      <c r="N5" s="47">
        <v>0</v>
      </c>
      <c r="O5" s="48">
        <v>37018</v>
      </c>
      <c r="Q5" s="23" t="s">
        <v>72</v>
      </c>
      <c r="R5" s="39">
        <f>COUNT(N4:N5367)</f>
        <v>5364</v>
      </c>
    </row>
    <row r="6" spans="11:18">
      <c r="K6" s="46" t="s">
        <v>73</v>
      </c>
      <c r="L6" s="23" t="s">
        <v>74</v>
      </c>
      <c r="M6" s="47">
        <v>1002.27</v>
      </c>
      <c r="N6" s="47">
        <v>0</v>
      </c>
      <c r="O6" s="48">
        <v>37235</v>
      </c>
      <c r="Q6" s="23" t="s">
        <v>75</v>
      </c>
      <c r="R6" s="79">
        <f>AVERAGE(M4:M5367)</f>
        <v>21365.245016778488</v>
      </c>
    </row>
    <row r="7" spans="11:18">
      <c r="K7" s="46" t="s">
        <v>76</v>
      </c>
      <c r="L7" s="23" t="s">
        <v>77</v>
      </c>
      <c r="M7" s="47">
        <v>36701.01</v>
      </c>
      <c r="N7" s="47">
        <v>0</v>
      </c>
      <c r="O7" s="48">
        <v>37264</v>
      </c>
      <c r="Q7" s="23" t="s">
        <v>78</v>
      </c>
      <c r="R7" s="79">
        <f>MEDIAN(M5:M5368)</f>
        <v>5577.31</v>
      </c>
    </row>
    <row r="8" spans="11:18">
      <c r="K8" s="46" t="s">
        <v>79</v>
      </c>
      <c r="L8" s="23" t="s">
        <v>80</v>
      </c>
      <c r="M8" s="47">
        <v>3435.11</v>
      </c>
      <c r="N8" s="47">
        <v>0</v>
      </c>
      <c r="O8" s="48">
        <v>37323</v>
      </c>
      <c r="Q8" s="23" t="s">
        <v>81</v>
      </c>
      <c r="R8" s="79">
        <f>MAX(M6:M5369)</f>
        <v>4053831.02</v>
      </c>
    </row>
    <row r="9" spans="11:18">
      <c r="K9" s="46" t="s">
        <v>82</v>
      </c>
      <c r="L9" s="23" t="s">
        <v>83</v>
      </c>
      <c r="M9" s="47">
        <v>9270.69</v>
      </c>
      <c r="N9" s="47">
        <v>0</v>
      </c>
      <c r="O9" s="48">
        <v>37335</v>
      </c>
      <c r="Q9" s="23" t="s">
        <v>84</v>
      </c>
      <c r="R9" s="79">
        <f>MIN(M7:M5370)</f>
        <v>1000.38</v>
      </c>
    </row>
    <row r="10" spans="11:18">
      <c r="K10" s="46" t="s">
        <v>85</v>
      </c>
      <c r="L10" s="23" t="s">
        <v>86</v>
      </c>
      <c r="M10" s="47">
        <v>97640.7</v>
      </c>
      <c r="N10" s="47">
        <v>0</v>
      </c>
      <c r="O10" s="48">
        <v>37362</v>
      </c>
      <c r="Q10" s="23" t="s">
        <v>87</v>
      </c>
      <c r="R10" s="39">
        <f>COUNTBLANK(O4:O5367)</f>
        <v>25</v>
      </c>
    </row>
    <row r="11" spans="11:18">
      <c r="K11" s="46" t="s">
        <v>88</v>
      </c>
      <c r="L11" s="23" t="s">
        <v>89</v>
      </c>
      <c r="M11" s="47">
        <v>3213.66</v>
      </c>
      <c r="N11" s="47">
        <v>0</v>
      </c>
      <c r="O11" s="48">
        <v>37369</v>
      </c>
      <c r="Q11" s="23" t="s">
        <v>90</v>
      </c>
      <c r="R11" s="39">
        <f>ROUND(AVERAGEIF(M4:M5367,"&gt;20000"),2)</f>
        <v>83375.03</v>
      </c>
    </row>
    <row r="12" spans="11:18">
      <c r="K12" s="46" t="s">
        <v>91</v>
      </c>
      <c r="L12" s="23" t="s">
        <v>92</v>
      </c>
      <c r="M12" s="47">
        <v>53327.13</v>
      </c>
      <c r="N12" s="47">
        <v>0</v>
      </c>
      <c r="O12" s="48">
        <v>37392</v>
      </c>
      <c r="Q12" s="41" t="s">
        <v>93</v>
      </c>
      <c r="R12" s="39">
        <f>COUNTIF(M4:M5367,"&gt;100000")</f>
        <v>191</v>
      </c>
    </row>
    <row r="13" spans="11:18">
      <c r="K13" s="46" t="s">
        <v>94</v>
      </c>
      <c r="L13" s="23" t="s">
        <v>95</v>
      </c>
      <c r="M13" s="47">
        <v>25692.47</v>
      </c>
      <c r="N13" s="47">
        <v>0</v>
      </c>
      <c r="O13" s="48">
        <v>37411</v>
      </c>
    </row>
    <row r="14" spans="11:18">
      <c r="K14" s="46" t="s">
        <v>96</v>
      </c>
      <c r="L14" s="23" t="s">
        <v>97</v>
      </c>
      <c r="M14" s="47">
        <v>1903.99</v>
      </c>
      <c r="N14" s="47">
        <v>0</v>
      </c>
      <c r="O14" s="48">
        <v>37421</v>
      </c>
    </row>
    <row r="15" spans="11:18">
      <c r="K15" s="46" t="s">
        <v>98</v>
      </c>
      <c r="L15" s="23" t="s">
        <v>99</v>
      </c>
      <c r="M15" s="47">
        <v>3954.3</v>
      </c>
      <c r="N15" s="47">
        <v>0</v>
      </c>
      <c r="O15" s="48">
        <v>37441</v>
      </c>
    </row>
    <row r="16" spans="11:18">
      <c r="K16" s="46" t="s">
        <v>100</v>
      </c>
      <c r="L16" s="23" t="s">
        <v>101</v>
      </c>
      <c r="M16" s="47">
        <v>6744.37</v>
      </c>
      <c r="N16" s="47">
        <v>0</v>
      </c>
      <c r="O16" s="48">
        <v>37466</v>
      </c>
    </row>
    <row r="17" spans="11:15">
      <c r="K17" s="46" t="s">
        <v>102</v>
      </c>
      <c r="L17" s="23" t="s">
        <v>103</v>
      </c>
      <c r="M17" s="47">
        <v>1327.69</v>
      </c>
      <c r="N17" s="47">
        <v>0</v>
      </c>
      <c r="O17" s="48">
        <v>37505</v>
      </c>
    </row>
    <row r="18" spans="11:15">
      <c r="K18" s="46" t="s">
        <v>104</v>
      </c>
      <c r="L18" s="23" t="s">
        <v>105</v>
      </c>
      <c r="M18" s="47">
        <v>3417.61</v>
      </c>
      <c r="N18" s="47">
        <v>0</v>
      </c>
      <c r="O18" s="48">
        <v>37511</v>
      </c>
    </row>
    <row r="19" spans="11:15">
      <c r="K19" s="46" t="s">
        <v>106</v>
      </c>
      <c r="L19" s="23" t="s">
        <v>107</v>
      </c>
      <c r="M19" s="47">
        <v>17456.7</v>
      </c>
      <c r="N19" s="47">
        <v>0</v>
      </c>
      <c r="O19" s="48">
        <v>37558</v>
      </c>
    </row>
    <row r="20" spans="11:15">
      <c r="K20" s="46" t="s">
        <v>108</v>
      </c>
      <c r="L20" s="23" t="s">
        <v>109</v>
      </c>
      <c r="M20" s="47">
        <v>1915.13</v>
      </c>
      <c r="N20" s="47">
        <v>0</v>
      </c>
      <c r="O20" s="48">
        <v>37567</v>
      </c>
    </row>
    <row r="21" spans="11:15">
      <c r="K21" s="46" t="s">
        <v>110</v>
      </c>
      <c r="L21" s="23" t="s">
        <v>111</v>
      </c>
      <c r="M21" s="47">
        <v>5269.26</v>
      </c>
      <c r="N21" s="47">
        <v>0</v>
      </c>
      <c r="O21" s="48">
        <v>37592</v>
      </c>
    </row>
    <row r="22" spans="11:15">
      <c r="K22" s="46" t="s">
        <v>112</v>
      </c>
      <c r="L22" s="23" t="s">
        <v>113</v>
      </c>
      <c r="M22" s="47">
        <v>5583.6</v>
      </c>
      <c r="N22" s="47">
        <v>0</v>
      </c>
      <c r="O22" s="48">
        <v>37601</v>
      </c>
    </row>
    <row r="23" spans="11:15">
      <c r="K23" s="46" t="s">
        <v>114</v>
      </c>
      <c r="L23" s="23" t="s">
        <v>115</v>
      </c>
      <c r="M23" s="47">
        <v>10646.3</v>
      </c>
      <c r="N23" s="47">
        <v>0</v>
      </c>
      <c r="O23" s="48">
        <v>37627</v>
      </c>
    </row>
    <row r="24" spans="11:15">
      <c r="K24" s="46" t="s">
        <v>116</v>
      </c>
      <c r="L24" s="23" t="s">
        <v>117</v>
      </c>
      <c r="M24" s="47">
        <v>20529.89</v>
      </c>
      <c r="N24" s="47">
        <v>0</v>
      </c>
      <c r="O24" s="48">
        <v>37634</v>
      </c>
    </row>
    <row r="25" spans="11:15">
      <c r="K25" s="46" t="s">
        <v>118</v>
      </c>
      <c r="L25" s="23" t="s">
        <v>119</v>
      </c>
      <c r="M25" s="47">
        <v>10812.3</v>
      </c>
      <c r="N25" s="47">
        <v>0</v>
      </c>
      <c r="O25" s="48">
        <v>37638</v>
      </c>
    </row>
    <row r="26" spans="11:15">
      <c r="K26" s="46" t="s">
        <v>120</v>
      </c>
      <c r="L26" s="23" t="s">
        <v>121</v>
      </c>
      <c r="M26" s="47">
        <v>16601.88</v>
      </c>
      <c r="N26" s="47">
        <v>0</v>
      </c>
      <c r="O26" s="48">
        <v>37651</v>
      </c>
    </row>
    <row r="27" spans="11:15">
      <c r="K27" s="46" t="s">
        <v>122</v>
      </c>
      <c r="L27" s="23" t="s">
        <v>123</v>
      </c>
      <c r="M27" s="47">
        <v>2883.91</v>
      </c>
      <c r="N27" s="47">
        <v>0</v>
      </c>
      <c r="O27" s="48">
        <v>37658</v>
      </c>
    </row>
    <row r="28" spans="11:15">
      <c r="K28" s="46" t="s">
        <v>124</v>
      </c>
      <c r="L28" s="23" t="s">
        <v>125</v>
      </c>
      <c r="M28" s="47">
        <v>1773.61</v>
      </c>
      <c r="N28" s="47">
        <v>0</v>
      </c>
      <c r="O28" s="48">
        <v>37664</v>
      </c>
    </row>
    <row r="29" spans="11:15">
      <c r="K29" s="46" t="s">
        <v>126</v>
      </c>
      <c r="L29" s="23" t="s">
        <v>127</v>
      </c>
      <c r="M29" s="47">
        <v>1638.51</v>
      </c>
      <c r="N29" s="47">
        <v>0</v>
      </c>
      <c r="O29" s="48">
        <v>37664</v>
      </c>
    </row>
    <row r="30" spans="11:15">
      <c r="K30" s="46">
        <v>10574216</v>
      </c>
      <c r="L30" s="23" t="s">
        <v>128</v>
      </c>
      <c r="M30" s="47">
        <v>3029.22</v>
      </c>
      <c r="N30" s="47">
        <v>0</v>
      </c>
      <c r="O30" s="48">
        <v>37666</v>
      </c>
    </row>
    <row r="31" spans="11:15">
      <c r="K31" s="46">
        <v>10251803</v>
      </c>
      <c r="L31" s="23" t="s">
        <v>129</v>
      </c>
      <c r="M31" s="47">
        <v>2655.98</v>
      </c>
      <c r="N31" s="47">
        <v>0</v>
      </c>
      <c r="O31" s="48">
        <v>37678</v>
      </c>
    </row>
    <row r="32" spans="11:15">
      <c r="K32" s="46" t="s">
        <v>130</v>
      </c>
      <c r="L32" s="23" t="s">
        <v>131</v>
      </c>
      <c r="M32" s="47">
        <v>185736.31</v>
      </c>
      <c r="N32" s="47">
        <v>0</v>
      </c>
      <c r="O32" s="48">
        <v>37690</v>
      </c>
    </row>
    <row r="33" spans="11:15">
      <c r="K33" s="46" t="s">
        <v>132</v>
      </c>
      <c r="L33" s="23" t="s">
        <v>133</v>
      </c>
      <c r="M33" s="47">
        <v>6118.62</v>
      </c>
      <c r="N33" s="47">
        <v>0</v>
      </c>
      <c r="O33" s="48">
        <v>37694</v>
      </c>
    </row>
    <row r="34" spans="11:15">
      <c r="K34" s="46" t="s">
        <v>134</v>
      </c>
      <c r="L34" s="23" t="s">
        <v>135</v>
      </c>
      <c r="M34" s="47">
        <v>107857.48</v>
      </c>
      <c r="N34" s="47">
        <v>0</v>
      </c>
      <c r="O34" s="48">
        <v>37741</v>
      </c>
    </row>
    <row r="35" spans="11:15">
      <c r="K35" s="46" t="s">
        <v>136</v>
      </c>
      <c r="L35" s="23" t="s">
        <v>137</v>
      </c>
      <c r="M35" s="47">
        <v>31836.5</v>
      </c>
      <c r="N35" s="47">
        <v>0</v>
      </c>
      <c r="O35" s="48">
        <v>37768</v>
      </c>
    </row>
    <row r="36" spans="11:15">
      <c r="K36" s="46" t="s">
        <v>138</v>
      </c>
      <c r="L36" s="23" t="s">
        <v>139</v>
      </c>
      <c r="M36" s="47">
        <v>1957.49</v>
      </c>
      <c r="N36" s="47">
        <v>0</v>
      </c>
      <c r="O36" s="48">
        <v>37769</v>
      </c>
    </row>
    <row r="37" spans="11:15">
      <c r="K37" s="46" t="s">
        <v>140</v>
      </c>
      <c r="L37" s="23" t="s">
        <v>141</v>
      </c>
      <c r="M37" s="47">
        <v>1419.54</v>
      </c>
      <c r="N37" s="47">
        <v>0</v>
      </c>
      <c r="O37" s="48">
        <v>37776</v>
      </c>
    </row>
    <row r="38" spans="11:15">
      <c r="K38" s="46" t="s">
        <v>142</v>
      </c>
      <c r="L38" s="23" t="s">
        <v>143</v>
      </c>
      <c r="M38" s="47">
        <v>3120.51</v>
      </c>
      <c r="N38" s="47">
        <v>0</v>
      </c>
      <c r="O38" s="48">
        <v>37783</v>
      </c>
    </row>
    <row r="39" spans="11:15">
      <c r="K39" s="46" t="s">
        <v>144</v>
      </c>
      <c r="L39" s="23" t="s">
        <v>145</v>
      </c>
      <c r="M39" s="47">
        <v>2834.46</v>
      </c>
      <c r="N39" s="47">
        <v>0</v>
      </c>
      <c r="O39" s="48">
        <v>37783</v>
      </c>
    </row>
    <row r="40" spans="11:15">
      <c r="K40" s="46" t="s">
        <v>146</v>
      </c>
      <c r="L40" s="23" t="s">
        <v>147</v>
      </c>
      <c r="M40" s="47">
        <v>1965.4</v>
      </c>
      <c r="N40" s="47">
        <v>0</v>
      </c>
      <c r="O40" s="48">
        <v>37798</v>
      </c>
    </row>
    <row r="41" spans="11:15">
      <c r="K41" s="46" t="s">
        <v>148</v>
      </c>
      <c r="L41" s="23" t="s">
        <v>149</v>
      </c>
      <c r="M41" s="47">
        <v>126220.46</v>
      </c>
      <c r="N41" s="47">
        <v>0</v>
      </c>
      <c r="O41" s="48">
        <v>37805</v>
      </c>
    </row>
    <row r="42" spans="11:15">
      <c r="K42" s="46" t="s">
        <v>150</v>
      </c>
      <c r="L42" s="23" t="s">
        <v>151</v>
      </c>
      <c r="M42" s="47">
        <v>3753.81</v>
      </c>
      <c r="N42" s="47">
        <v>0</v>
      </c>
      <c r="O42" s="48">
        <v>37851</v>
      </c>
    </row>
    <row r="43" spans="11:15">
      <c r="K43" s="46" t="s">
        <v>152</v>
      </c>
      <c r="L43" s="23" t="s">
        <v>153</v>
      </c>
      <c r="M43" s="47">
        <v>48375.42</v>
      </c>
      <c r="N43" s="47">
        <v>0</v>
      </c>
      <c r="O43" s="48">
        <v>37855</v>
      </c>
    </row>
    <row r="44" spans="11:15">
      <c r="K44" s="46" t="s">
        <v>154</v>
      </c>
      <c r="L44" s="23" t="s">
        <v>155</v>
      </c>
      <c r="M44" s="47">
        <v>4716.3599999999997</v>
      </c>
      <c r="N44" s="47">
        <v>0</v>
      </c>
      <c r="O44" s="48">
        <v>37858</v>
      </c>
    </row>
    <row r="45" spans="11:15">
      <c r="K45" s="46" t="s">
        <v>156</v>
      </c>
      <c r="L45" s="23" t="s">
        <v>157</v>
      </c>
      <c r="M45" s="47">
        <v>5019.6400000000003</v>
      </c>
      <c r="N45" s="47">
        <v>0</v>
      </c>
      <c r="O45" s="48">
        <v>37880</v>
      </c>
    </row>
    <row r="46" spans="11:15">
      <c r="K46" s="46" t="s">
        <v>158</v>
      </c>
      <c r="L46" s="23" t="s">
        <v>159</v>
      </c>
      <c r="M46" s="47">
        <v>2914.63</v>
      </c>
      <c r="N46" s="47">
        <v>0</v>
      </c>
      <c r="O46" s="48">
        <v>37882</v>
      </c>
    </row>
    <row r="47" spans="11:15">
      <c r="K47" s="46" t="s">
        <v>160</v>
      </c>
      <c r="L47" s="23" t="s">
        <v>161</v>
      </c>
      <c r="M47" s="47">
        <v>1823.35</v>
      </c>
      <c r="N47" s="47">
        <v>0</v>
      </c>
      <c r="O47" s="48">
        <v>37910</v>
      </c>
    </row>
    <row r="48" spans="11:15">
      <c r="K48" s="46" t="s">
        <v>162</v>
      </c>
      <c r="L48" s="23" t="s">
        <v>163</v>
      </c>
      <c r="M48" s="47">
        <v>2315.5100000000002</v>
      </c>
      <c r="N48" s="47">
        <v>0</v>
      </c>
      <c r="O48" s="48">
        <v>37911</v>
      </c>
    </row>
    <row r="49" spans="11:15">
      <c r="K49" s="46" t="s">
        <v>164</v>
      </c>
      <c r="L49" s="23" t="s">
        <v>165</v>
      </c>
      <c r="M49" s="47">
        <v>1749.14</v>
      </c>
      <c r="N49" s="47">
        <v>0</v>
      </c>
      <c r="O49" s="48">
        <v>37918</v>
      </c>
    </row>
    <row r="50" spans="11:15">
      <c r="K50" s="46" t="s">
        <v>166</v>
      </c>
      <c r="L50" s="23" t="s">
        <v>167</v>
      </c>
      <c r="M50" s="47">
        <v>4586.59</v>
      </c>
      <c r="N50" s="47">
        <v>0</v>
      </c>
      <c r="O50" s="48">
        <v>37922</v>
      </c>
    </row>
    <row r="51" spans="11:15">
      <c r="K51" s="46" t="s">
        <v>168</v>
      </c>
      <c r="L51" s="23" t="s">
        <v>169</v>
      </c>
      <c r="M51" s="47">
        <v>13547.93</v>
      </c>
      <c r="N51" s="47">
        <v>0</v>
      </c>
      <c r="O51" s="48">
        <v>37936</v>
      </c>
    </row>
    <row r="52" spans="11:15">
      <c r="K52" s="46" t="s">
        <v>170</v>
      </c>
      <c r="L52" s="23" t="s">
        <v>171</v>
      </c>
      <c r="M52" s="47">
        <v>2324.9699999999998</v>
      </c>
      <c r="N52" s="47">
        <v>0</v>
      </c>
      <c r="O52" s="48">
        <v>37971</v>
      </c>
    </row>
    <row r="53" spans="11:15">
      <c r="K53" s="46" t="s">
        <v>172</v>
      </c>
      <c r="L53" s="23" t="s">
        <v>173</v>
      </c>
      <c r="M53" s="47">
        <v>3948.11</v>
      </c>
      <c r="N53" s="47">
        <v>0</v>
      </c>
      <c r="O53" s="48">
        <v>38000</v>
      </c>
    </row>
    <row r="54" spans="11:15">
      <c r="K54" s="46" t="s">
        <v>174</v>
      </c>
      <c r="L54" s="23" t="s">
        <v>175</v>
      </c>
      <c r="M54" s="47">
        <v>16707.48</v>
      </c>
      <c r="N54" s="47">
        <v>0</v>
      </c>
      <c r="O54" s="48">
        <v>38001</v>
      </c>
    </row>
    <row r="55" spans="11:15">
      <c r="K55" s="46" t="s">
        <v>176</v>
      </c>
      <c r="L55" s="23" t="s">
        <v>177</v>
      </c>
      <c r="M55" s="47">
        <v>6101.42</v>
      </c>
      <c r="N55" s="47">
        <v>0</v>
      </c>
      <c r="O55" s="48">
        <v>38001</v>
      </c>
    </row>
    <row r="56" spans="11:15">
      <c r="K56" s="46" t="s">
        <v>178</v>
      </c>
      <c r="L56" s="23" t="s">
        <v>179</v>
      </c>
      <c r="M56" s="47">
        <v>8153.64</v>
      </c>
      <c r="N56" s="47">
        <v>0</v>
      </c>
      <c r="O56" s="48">
        <v>38035</v>
      </c>
    </row>
    <row r="57" spans="11:15">
      <c r="K57" s="46" t="s">
        <v>180</v>
      </c>
      <c r="L57" s="23" t="s">
        <v>181</v>
      </c>
      <c r="M57" s="47">
        <v>59989.19</v>
      </c>
      <c r="N57" s="47">
        <v>0</v>
      </c>
      <c r="O57" s="48">
        <v>38044</v>
      </c>
    </row>
    <row r="58" spans="11:15">
      <c r="K58" s="46" t="s">
        <v>182</v>
      </c>
      <c r="L58" s="23" t="s">
        <v>183</v>
      </c>
      <c r="M58" s="47">
        <v>7151.8</v>
      </c>
      <c r="N58" s="47">
        <v>0</v>
      </c>
      <c r="O58" s="48">
        <v>38058</v>
      </c>
    </row>
    <row r="59" spans="11:15">
      <c r="K59" s="46" t="s">
        <v>184</v>
      </c>
      <c r="L59" s="23" t="s">
        <v>185</v>
      </c>
      <c r="M59" s="47">
        <v>2196.23</v>
      </c>
      <c r="N59" s="47">
        <v>0</v>
      </c>
      <c r="O59" s="48">
        <v>38063</v>
      </c>
    </row>
    <row r="60" spans="11:15">
      <c r="K60" s="46" t="s">
        <v>186</v>
      </c>
      <c r="L60" s="23" t="s">
        <v>187</v>
      </c>
      <c r="M60" s="47">
        <v>9304.7900000000009</v>
      </c>
      <c r="N60" s="47">
        <v>0</v>
      </c>
      <c r="O60" s="48">
        <v>38068</v>
      </c>
    </row>
    <row r="61" spans="11:15">
      <c r="K61" s="46" t="s">
        <v>188</v>
      </c>
      <c r="L61" s="23" t="s">
        <v>189</v>
      </c>
      <c r="M61" s="47">
        <v>18796.95</v>
      </c>
      <c r="N61" s="47">
        <v>0</v>
      </c>
      <c r="O61" s="48">
        <v>38078</v>
      </c>
    </row>
    <row r="62" spans="11:15">
      <c r="K62" s="46" t="s">
        <v>190</v>
      </c>
      <c r="L62" s="23" t="s">
        <v>191</v>
      </c>
      <c r="M62" s="47">
        <v>21416.04</v>
      </c>
      <c r="N62" s="47">
        <v>0</v>
      </c>
      <c r="O62" s="48">
        <v>38097</v>
      </c>
    </row>
    <row r="63" spans="11:15">
      <c r="K63" s="46" t="s">
        <v>192</v>
      </c>
      <c r="L63" s="23" t="s">
        <v>193</v>
      </c>
      <c r="M63" s="47">
        <v>43680.02</v>
      </c>
      <c r="N63" s="47">
        <v>0</v>
      </c>
      <c r="O63" s="48">
        <v>38106</v>
      </c>
    </row>
    <row r="64" spans="11:15">
      <c r="K64" s="46" t="s">
        <v>194</v>
      </c>
      <c r="L64" s="23" t="s">
        <v>195</v>
      </c>
      <c r="M64" s="47">
        <v>8868.01</v>
      </c>
      <c r="N64" s="47">
        <v>0</v>
      </c>
      <c r="O64" s="48">
        <v>38111</v>
      </c>
    </row>
    <row r="65" spans="11:15">
      <c r="K65" s="46" t="s">
        <v>196</v>
      </c>
      <c r="L65" s="23" t="s">
        <v>197</v>
      </c>
      <c r="M65" s="47">
        <v>2694.74</v>
      </c>
      <c r="N65" s="47">
        <v>0</v>
      </c>
      <c r="O65" s="48">
        <v>38112</v>
      </c>
    </row>
    <row r="66" spans="11:15">
      <c r="K66" s="46" t="s">
        <v>198</v>
      </c>
      <c r="L66" s="23" t="s">
        <v>199</v>
      </c>
      <c r="M66" s="47">
        <v>6587.76</v>
      </c>
      <c r="N66" s="47">
        <v>0</v>
      </c>
      <c r="O66" s="48">
        <v>38113</v>
      </c>
    </row>
    <row r="67" spans="11:15">
      <c r="K67" s="46" t="s">
        <v>200</v>
      </c>
      <c r="L67" s="23" t="s">
        <v>201</v>
      </c>
      <c r="M67" s="47">
        <v>9586.1200000000008</v>
      </c>
      <c r="N67" s="47">
        <v>0</v>
      </c>
      <c r="O67" s="48">
        <v>38119</v>
      </c>
    </row>
    <row r="68" spans="11:15">
      <c r="K68" s="46" t="s">
        <v>202</v>
      </c>
      <c r="L68" s="23" t="s">
        <v>203</v>
      </c>
      <c r="M68" s="47">
        <v>1133.06</v>
      </c>
      <c r="N68" s="47">
        <v>0</v>
      </c>
      <c r="O68" s="48">
        <v>38120</v>
      </c>
    </row>
    <row r="69" spans="11:15">
      <c r="K69" s="46" t="s">
        <v>204</v>
      </c>
      <c r="L69" s="23" t="s">
        <v>205</v>
      </c>
      <c r="M69" s="47">
        <v>1979.63</v>
      </c>
      <c r="N69" s="47">
        <v>0</v>
      </c>
      <c r="O69" s="48">
        <v>38124</v>
      </c>
    </row>
    <row r="70" spans="11:15">
      <c r="K70" s="46" t="s">
        <v>206</v>
      </c>
      <c r="L70" s="23" t="s">
        <v>207</v>
      </c>
      <c r="M70" s="47">
        <v>5372.03</v>
      </c>
      <c r="N70" s="47">
        <v>0</v>
      </c>
      <c r="O70" s="48">
        <v>38125</v>
      </c>
    </row>
    <row r="71" spans="11:15">
      <c r="K71" s="46" t="s">
        <v>208</v>
      </c>
      <c r="L71" s="23" t="s">
        <v>209</v>
      </c>
      <c r="M71" s="47">
        <v>2688.31</v>
      </c>
      <c r="N71" s="47">
        <v>0</v>
      </c>
      <c r="O71" s="48">
        <v>38127</v>
      </c>
    </row>
    <row r="72" spans="11:15">
      <c r="K72" s="46" t="s">
        <v>210</v>
      </c>
      <c r="L72" s="23" t="s">
        <v>211</v>
      </c>
      <c r="M72" s="47">
        <v>27423.279999999999</v>
      </c>
      <c r="N72" s="47">
        <v>0</v>
      </c>
      <c r="O72" s="48">
        <v>38131</v>
      </c>
    </row>
    <row r="73" spans="11:15">
      <c r="K73" s="46" t="s">
        <v>212</v>
      </c>
      <c r="L73" s="23" t="s">
        <v>213</v>
      </c>
      <c r="M73" s="47">
        <v>4122.67</v>
      </c>
      <c r="N73" s="47">
        <v>0</v>
      </c>
      <c r="O73" s="48">
        <v>38148</v>
      </c>
    </row>
    <row r="74" spans="11:15">
      <c r="K74" s="46" t="s">
        <v>214</v>
      </c>
      <c r="L74" s="23" t="s">
        <v>215</v>
      </c>
      <c r="M74" s="47">
        <v>11517.33</v>
      </c>
      <c r="N74" s="47">
        <v>0</v>
      </c>
      <c r="O74" s="48">
        <v>38153</v>
      </c>
    </row>
    <row r="75" spans="11:15">
      <c r="K75" s="46" t="s">
        <v>216</v>
      </c>
      <c r="L75" s="23" t="s">
        <v>217</v>
      </c>
      <c r="M75" s="47">
        <v>51227.839999999997</v>
      </c>
      <c r="N75" s="47">
        <v>0</v>
      </c>
      <c r="O75" s="48">
        <v>38159</v>
      </c>
    </row>
    <row r="76" spans="11:15">
      <c r="K76" s="46" t="s">
        <v>218</v>
      </c>
      <c r="L76" s="23" t="s">
        <v>219</v>
      </c>
      <c r="M76" s="47">
        <v>5044.55</v>
      </c>
      <c r="N76" s="47">
        <v>0</v>
      </c>
      <c r="O76" s="48">
        <v>38159</v>
      </c>
    </row>
    <row r="77" spans="11:15">
      <c r="K77" s="46" t="s">
        <v>220</v>
      </c>
      <c r="L77" s="23" t="s">
        <v>221</v>
      </c>
      <c r="M77" s="47">
        <v>3328.42</v>
      </c>
      <c r="N77" s="47">
        <v>0</v>
      </c>
      <c r="O77" s="48">
        <v>38176</v>
      </c>
    </row>
    <row r="78" spans="11:15">
      <c r="K78" s="46" t="s">
        <v>222</v>
      </c>
      <c r="L78" s="23" t="s">
        <v>223</v>
      </c>
      <c r="M78" s="47">
        <v>8844.85</v>
      </c>
      <c r="N78" s="47">
        <v>0</v>
      </c>
      <c r="O78" s="48">
        <v>38177</v>
      </c>
    </row>
    <row r="79" spans="11:15">
      <c r="K79" s="46" t="s">
        <v>224</v>
      </c>
      <c r="L79" s="23" t="s">
        <v>225</v>
      </c>
      <c r="M79" s="47">
        <v>1886.61</v>
      </c>
      <c r="N79" s="47">
        <v>0</v>
      </c>
      <c r="O79" s="48">
        <v>38189</v>
      </c>
    </row>
    <row r="80" spans="11:15">
      <c r="K80" s="46" t="s">
        <v>226</v>
      </c>
      <c r="L80" s="23" t="s">
        <v>227</v>
      </c>
      <c r="M80" s="47">
        <v>2599.67</v>
      </c>
      <c r="N80" s="47">
        <v>0</v>
      </c>
      <c r="O80" s="48">
        <v>38197</v>
      </c>
    </row>
    <row r="81" spans="11:15">
      <c r="K81" s="46" t="s">
        <v>228</v>
      </c>
      <c r="L81" s="23" t="s">
        <v>229</v>
      </c>
      <c r="M81" s="47">
        <v>1396.44</v>
      </c>
      <c r="N81" s="47">
        <v>0</v>
      </c>
      <c r="O81" s="48">
        <v>38198</v>
      </c>
    </row>
    <row r="82" spans="11:15">
      <c r="K82" s="46" t="s">
        <v>230</v>
      </c>
      <c r="L82" s="23" t="s">
        <v>231</v>
      </c>
      <c r="M82" s="47">
        <v>13647.94</v>
      </c>
      <c r="N82" s="47">
        <v>0</v>
      </c>
      <c r="O82" s="48">
        <v>38203</v>
      </c>
    </row>
    <row r="83" spans="11:15">
      <c r="K83" s="46" t="s">
        <v>232</v>
      </c>
      <c r="L83" s="23" t="s">
        <v>233</v>
      </c>
      <c r="M83" s="47">
        <v>1659.99</v>
      </c>
      <c r="N83" s="47">
        <v>0</v>
      </c>
      <c r="O83" s="48">
        <v>38204</v>
      </c>
    </row>
    <row r="84" spans="11:15">
      <c r="K84" s="46" t="s">
        <v>234</v>
      </c>
      <c r="L84" s="23" t="s">
        <v>235</v>
      </c>
      <c r="M84" s="47">
        <v>4724.75</v>
      </c>
      <c r="N84" s="47">
        <v>0</v>
      </c>
      <c r="O84" s="48">
        <v>38209</v>
      </c>
    </row>
    <row r="85" spans="11:15">
      <c r="K85" s="46" t="s">
        <v>236</v>
      </c>
      <c r="L85" s="23" t="s">
        <v>237</v>
      </c>
      <c r="M85" s="47">
        <v>7640.18</v>
      </c>
      <c r="N85" s="47">
        <v>0</v>
      </c>
      <c r="O85" s="48">
        <v>38225</v>
      </c>
    </row>
    <row r="86" spans="11:15">
      <c r="K86" s="46" t="s">
        <v>238</v>
      </c>
      <c r="L86" s="23" t="s">
        <v>239</v>
      </c>
      <c r="M86" s="47">
        <v>42628.62</v>
      </c>
      <c r="N86" s="47">
        <v>0</v>
      </c>
      <c r="O86" s="48">
        <v>38232</v>
      </c>
    </row>
    <row r="87" spans="11:15">
      <c r="K87" s="46" t="s">
        <v>240</v>
      </c>
      <c r="L87" s="23" t="s">
        <v>241</v>
      </c>
      <c r="M87" s="47">
        <v>2650.86</v>
      </c>
      <c r="N87" s="47">
        <v>0</v>
      </c>
      <c r="O87" s="48">
        <v>38233</v>
      </c>
    </row>
    <row r="88" spans="11:15">
      <c r="K88" s="46" t="s">
        <v>242</v>
      </c>
      <c r="L88" s="23" t="s">
        <v>243</v>
      </c>
      <c r="M88" s="47">
        <v>3428.63</v>
      </c>
      <c r="N88" s="47">
        <v>0</v>
      </c>
      <c r="O88" s="48">
        <v>38239</v>
      </c>
    </row>
    <row r="89" spans="11:15">
      <c r="K89" s="46" t="s">
        <v>244</v>
      </c>
      <c r="L89" s="23" t="s">
        <v>245</v>
      </c>
      <c r="M89" s="47">
        <v>169322.98</v>
      </c>
      <c r="N89" s="47">
        <v>0</v>
      </c>
      <c r="O89" s="48">
        <v>38246</v>
      </c>
    </row>
    <row r="90" spans="11:15">
      <c r="K90" s="46" t="s">
        <v>246</v>
      </c>
      <c r="L90" s="23" t="s">
        <v>247</v>
      </c>
      <c r="M90" s="47">
        <v>146215.66</v>
      </c>
      <c r="N90" s="47">
        <v>0</v>
      </c>
      <c r="O90" s="48">
        <v>38246</v>
      </c>
    </row>
    <row r="91" spans="11:15">
      <c r="K91" s="46" t="s">
        <v>248</v>
      </c>
      <c r="L91" s="23" t="s">
        <v>249</v>
      </c>
      <c r="M91" s="47">
        <v>104499.31</v>
      </c>
      <c r="N91" s="47">
        <v>0</v>
      </c>
      <c r="O91" s="48">
        <v>38251</v>
      </c>
    </row>
    <row r="92" spans="11:15">
      <c r="K92" s="46" t="s">
        <v>250</v>
      </c>
      <c r="L92" s="23" t="s">
        <v>251</v>
      </c>
      <c r="M92" s="47">
        <v>8529.76</v>
      </c>
      <c r="N92" s="47">
        <v>0</v>
      </c>
      <c r="O92" s="48">
        <v>38261</v>
      </c>
    </row>
    <row r="93" spans="11:15">
      <c r="K93" s="46" t="s">
        <v>252</v>
      </c>
      <c r="L93" s="23" t="s">
        <v>253</v>
      </c>
      <c r="M93" s="47">
        <v>2786.87</v>
      </c>
      <c r="N93" s="47">
        <v>0</v>
      </c>
      <c r="O93" s="48">
        <v>38261</v>
      </c>
    </row>
    <row r="94" spans="11:15">
      <c r="K94" s="46" t="s">
        <v>254</v>
      </c>
      <c r="L94" s="23" t="s">
        <v>255</v>
      </c>
      <c r="M94" s="47">
        <v>9889.01</v>
      </c>
      <c r="N94" s="47">
        <v>0</v>
      </c>
      <c r="O94" s="48">
        <v>38271</v>
      </c>
    </row>
    <row r="95" spans="11:15">
      <c r="K95" s="46" t="s">
        <v>256</v>
      </c>
      <c r="L95" s="23" t="s">
        <v>257</v>
      </c>
      <c r="M95" s="47">
        <v>5054.97</v>
      </c>
      <c r="N95" s="47">
        <v>0</v>
      </c>
      <c r="O95" s="48">
        <v>38271</v>
      </c>
    </row>
    <row r="96" spans="11:15">
      <c r="K96" s="46" t="s">
        <v>258</v>
      </c>
      <c r="L96" s="23" t="s">
        <v>259</v>
      </c>
      <c r="M96" s="47">
        <v>1447.98</v>
      </c>
      <c r="N96" s="47">
        <v>0</v>
      </c>
      <c r="O96" s="48">
        <v>38273</v>
      </c>
    </row>
    <row r="97" spans="11:15">
      <c r="K97" s="46" t="s">
        <v>260</v>
      </c>
      <c r="L97" s="23" t="s">
        <v>261</v>
      </c>
      <c r="M97" s="47">
        <v>12330.73</v>
      </c>
      <c r="N97" s="47">
        <v>0</v>
      </c>
      <c r="O97" s="48">
        <v>38282</v>
      </c>
    </row>
    <row r="98" spans="11:15">
      <c r="K98" s="46" t="s">
        <v>262</v>
      </c>
      <c r="L98" s="23" t="s">
        <v>263</v>
      </c>
      <c r="M98" s="47">
        <v>17632.830000000002</v>
      </c>
      <c r="N98" s="47">
        <v>0</v>
      </c>
      <c r="O98" s="48">
        <v>38286</v>
      </c>
    </row>
    <row r="99" spans="11:15">
      <c r="K99" s="46" t="s">
        <v>264</v>
      </c>
      <c r="L99" s="23" t="s">
        <v>265</v>
      </c>
      <c r="M99" s="47">
        <v>36175.4</v>
      </c>
      <c r="N99" s="47">
        <v>0</v>
      </c>
      <c r="O99" s="48">
        <v>38288</v>
      </c>
    </row>
    <row r="100" spans="11:15">
      <c r="K100" s="46" t="s">
        <v>266</v>
      </c>
      <c r="L100" s="23" t="s">
        <v>267</v>
      </c>
      <c r="M100" s="47">
        <v>17150.37</v>
      </c>
      <c r="N100" s="47">
        <v>0</v>
      </c>
      <c r="O100" s="48">
        <v>38289</v>
      </c>
    </row>
    <row r="101" spans="11:15">
      <c r="K101" s="46" t="s">
        <v>268</v>
      </c>
      <c r="L101" s="23" t="s">
        <v>269</v>
      </c>
      <c r="M101" s="47">
        <v>2026.71</v>
      </c>
      <c r="N101" s="47">
        <v>0</v>
      </c>
      <c r="O101" s="48">
        <v>38295</v>
      </c>
    </row>
    <row r="102" spans="11:15">
      <c r="K102" s="46" t="s">
        <v>270</v>
      </c>
      <c r="L102" s="23" t="s">
        <v>271</v>
      </c>
      <c r="M102" s="47">
        <v>1613.64</v>
      </c>
      <c r="N102" s="47">
        <v>0</v>
      </c>
      <c r="O102" s="48">
        <v>38296</v>
      </c>
    </row>
    <row r="103" spans="11:15">
      <c r="K103" s="46" t="s">
        <v>272</v>
      </c>
      <c r="L103" s="23" t="s">
        <v>273</v>
      </c>
      <c r="M103" s="47">
        <v>3130.58</v>
      </c>
      <c r="N103" s="47">
        <v>0</v>
      </c>
      <c r="O103" s="48">
        <v>38302</v>
      </c>
    </row>
    <row r="104" spans="11:15">
      <c r="K104" s="46" t="s">
        <v>274</v>
      </c>
      <c r="L104" s="23" t="s">
        <v>275</v>
      </c>
      <c r="M104" s="47">
        <v>16056.52</v>
      </c>
      <c r="N104" s="47">
        <v>0</v>
      </c>
      <c r="O104" s="48">
        <v>38303</v>
      </c>
    </row>
    <row r="105" spans="11:15">
      <c r="K105" s="46" t="s">
        <v>276</v>
      </c>
      <c r="L105" s="23" t="s">
        <v>277</v>
      </c>
      <c r="M105" s="47">
        <v>1722.8</v>
      </c>
      <c r="N105" s="47">
        <v>0</v>
      </c>
      <c r="O105" s="48">
        <v>38317</v>
      </c>
    </row>
    <row r="106" spans="11:15">
      <c r="K106" s="46" t="s">
        <v>278</v>
      </c>
      <c r="L106" s="23" t="s">
        <v>279</v>
      </c>
      <c r="M106" s="47">
        <v>14942.66</v>
      </c>
      <c r="N106" s="47">
        <v>0</v>
      </c>
      <c r="O106" s="48">
        <v>38321</v>
      </c>
    </row>
    <row r="107" spans="11:15">
      <c r="K107" s="46" t="s">
        <v>280</v>
      </c>
      <c r="L107" s="23" t="s">
        <v>281</v>
      </c>
      <c r="M107" s="47">
        <v>2174.71</v>
      </c>
      <c r="N107" s="47">
        <v>0</v>
      </c>
      <c r="O107" s="48">
        <v>38323</v>
      </c>
    </row>
    <row r="108" spans="11:15">
      <c r="K108" s="46" t="s">
        <v>282</v>
      </c>
      <c r="L108" s="23" t="s">
        <v>283</v>
      </c>
      <c r="M108" s="47">
        <v>91675.12</v>
      </c>
      <c r="N108" s="47">
        <v>0</v>
      </c>
      <c r="O108" s="48">
        <v>38331</v>
      </c>
    </row>
    <row r="109" spans="11:15">
      <c r="K109" s="46" t="s">
        <v>284</v>
      </c>
      <c r="L109" s="23" t="s">
        <v>285</v>
      </c>
      <c r="M109" s="47">
        <v>4874.18</v>
      </c>
      <c r="N109" s="47">
        <v>0</v>
      </c>
      <c r="O109" s="48">
        <v>38334</v>
      </c>
    </row>
    <row r="110" spans="11:15">
      <c r="K110" s="46" t="s">
        <v>286</v>
      </c>
      <c r="L110" s="23" t="s">
        <v>287</v>
      </c>
      <c r="M110" s="47">
        <v>1807.23</v>
      </c>
      <c r="N110" s="47">
        <v>0</v>
      </c>
      <c r="O110" s="48">
        <v>38337</v>
      </c>
    </row>
    <row r="111" spans="11:15">
      <c r="K111" s="46" t="s">
        <v>288</v>
      </c>
      <c r="L111" s="23" t="s">
        <v>289</v>
      </c>
      <c r="M111" s="47">
        <v>330440.75</v>
      </c>
      <c r="N111" s="47">
        <v>0</v>
      </c>
      <c r="O111" s="48">
        <v>38341</v>
      </c>
    </row>
    <row r="112" spans="11:15">
      <c r="K112" s="46" t="s">
        <v>290</v>
      </c>
      <c r="L112" s="23" t="s">
        <v>291</v>
      </c>
      <c r="M112" s="47">
        <v>3001.01</v>
      </c>
      <c r="N112" s="47">
        <v>0</v>
      </c>
      <c r="O112" s="48">
        <v>38356</v>
      </c>
    </row>
    <row r="113" spans="11:15">
      <c r="K113" s="46" t="s">
        <v>292</v>
      </c>
      <c r="L113" s="23" t="s">
        <v>293</v>
      </c>
      <c r="M113" s="47">
        <v>2878.2</v>
      </c>
      <c r="N113" s="47">
        <v>0</v>
      </c>
      <c r="O113" s="48"/>
    </row>
    <row r="114" spans="11:15">
      <c r="K114" s="46" t="s">
        <v>294</v>
      </c>
      <c r="L114" s="23" t="s">
        <v>295</v>
      </c>
      <c r="M114" s="47">
        <v>1269.83</v>
      </c>
      <c r="N114" s="47">
        <v>0</v>
      </c>
      <c r="O114" s="48">
        <v>38370</v>
      </c>
    </row>
    <row r="115" spans="11:15">
      <c r="K115" s="46" t="s">
        <v>296</v>
      </c>
      <c r="L115" s="23" t="s">
        <v>297</v>
      </c>
      <c r="M115" s="47">
        <v>4283.63</v>
      </c>
      <c r="N115" s="47">
        <v>0</v>
      </c>
      <c r="O115" s="48">
        <v>38373</v>
      </c>
    </row>
    <row r="116" spans="11:15">
      <c r="K116" s="46" t="s">
        <v>298</v>
      </c>
      <c r="L116" s="23" t="s">
        <v>299</v>
      </c>
      <c r="M116" s="47">
        <v>11513.17</v>
      </c>
      <c r="N116" s="47">
        <v>0</v>
      </c>
      <c r="O116" s="48">
        <v>38377</v>
      </c>
    </row>
    <row r="117" spans="11:15">
      <c r="K117" s="46" t="s">
        <v>300</v>
      </c>
      <c r="L117" s="23" t="s">
        <v>301</v>
      </c>
      <c r="M117" s="47">
        <v>67055.679999999993</v>
      </c>
      <c r="N117" s="47">
        <v>0</v>
      </c>
      <c r="O117" s="48"/>
    </row>
    <row r="118" spans="11:15">
      <c r="K118" s="46" t="s">
        <v>302</v>
      </c>
      <c r="L118" s="23" t="s">
        <v>303</v>
      </c>
      <c r="M118" s="47">
        <v>8457.11</v>
      </c>
      <c r="N118" s="47">
        <v>0</v>
      </c>
      <c r="O118" s="48"/>
    </row>
    <row r="119" spans="11:15">
      <c r="K119" s="46" t="s">
        <v>304</v>
      </c>
      <c r="L119" s="23" t="s">
        <v>305</v>
      </c>
      <c r="M119" s="47">
        <v>94018.57</v>
      </c>
      <c r="N119" s="47">
        <v>0</v>
      </c>
      <c r="O119" s="48"/>
    </row>
    <row r="120" spans="11:15">
      <c r="K120" s="46" t="s">
        <v>306</v>
      </c>
      <c r="L120" s="23" t="s">
        <v>307</v>
      </c>
      <c r="M120" s="47">
        <v>56034.03</v>
      </c>
      <c r="N120" s="47">
        <v>0</v>
      </c>
      <c r="O120" s="48"/>
    </row>
    <row r="121" spans="11:15">
      <c r="K121" s="46" t="s">
        <v>308</v>
      </c>
      <c r="L121" s="23" t="s">
        <v>309</v>
      </c>
      <c r="M121" s="47">
        <v>5942.38</v>
      </c>
      <c r="N121" s="47">
        <v>0</v>
      </c>
      <c r="O121" s="48"/>
    </row>
    <row r="122" spans="11:15">
      <c r="K122" s="46" t="s">
        <v>310</v>
      </c>
      <c r="L122" s="23" t="s">
        <v>311</v>
      </c>
      <c r="M122" s="47">
        <v>10126.530000000001</v>
      </c>
      <c r="N122" s="47">
        <v>0</v>
      </c>
      <c r="O122" s="48"/>
    </row>
    <row r="123" spans="11:15">
      <c r="K123" s="46" t="s">
        <v>312</v>
      </c>
      <c r="L123" s="23" t="s">
        <v>313</v>
      </c>
      <c r="M123" s="47">
        <v>6133.79</v>
      </c>
      <c r="N123" s="47">
        <v>0</v>
      </c>
      <c r="O123" s="48"/>
    </row>
    <row r="124" spans="11:15">
      <c r="K124" s="46" t="s">
        <v>314</v>
      </c>
      <c r="L124" s="23" t="s">
        <v>315</v>
      </c>
      <c r="M124" s="47">
        <v>5075.55</v>
      </c>
      <c r="N124" s="47">
        <v>0</v>
      </c>
      <c r="O124" s="48"/>
    </row>
    <row r="125" spans="11:15">
      <c r="K125" s="46" t="s">
        <v>316</v>
      </c>
      <c r="L125" s="23" t="s">
        <v>317</v>
      </c>
      <c r="M125" s="47">
        <v>9447.7999999999993</v>
      </c>
      <c r="N125" s="47">
        <v>0</v>
      </c>
      <c r="O125" s="48"/>
    </row>
    <row r="126" spans="11:15">
      <c r="K126" s="46" t="s">
        <v>318</v>
      </c>
      <c r="L126" s="23" t="s">
        <v>319</v>
      </c>
      <c r="M126" s="47">
        <v>1261.6099999999999</v>
      </c>
      <c r="N126" s="47">
        <v>0</v>
      </c>
      <c r="O126" s="48">
        <v>38428</v>
      </c>
    </row>
    <row r="127" spans="11:15">
      <c r="K127" s="46" t="s">
        <v>320</v>
      </c>
      <c r="L127" s="23" t="s">
        <v>321</v>
      </c>
      <c r="M127" s="47">
        <v>10528.31</v>
      </c>
      <c r="N127" s="47">
        <v>0</v>
      </c>
      <c r="O127" s="48">
        <v>38433</v>
      </c>
    </row>
    <row r="128" spans="11:15">
      <c r="K128" s="46" t="s">
        <v>322</v>
      </c>
      <c r="L128" s="23" t="s">
        <v>323</v>
      </c>
      <c r="M128" s="47">
        <v>38104.370000000003</v>
      </c>
      <c r="N128" s="47">
        <v>0</v>
      </c>
      <c r="O128" s="48">
        <v>38440</v>
      </c>
    </row>
    <row r="129" spans="11:15">
      <c r="K129" s="46" t="s">
        <v>324</v>
      </c>
      <c r="L129" s="23" t="s">
        <v>325</v>
      </c>
      <c r="M129" s="47">
        <v>2721.49</v>
      </c>
      <c r="N129" s="47">
        <v>0</v>
      </c>
      <c r="O129" s="48">
        <v>38440</v>
      </c>
    </row>
    <row r="130" spans="11:15">
      <c r="K130" s="46" t="s">
        <v>326</v>
      </c>
      <c r="L130" s="23" t="s">
        <v>327</v>
      </c>
      <c r="M130" s="47">
        <v>16680.580000000002</v>
      </c>
      <c r="N130" s="47">
        <v>0</v>
      </c>
      <c r="O130" s="48">
        <v>38443</v>
      </c>
    </row>
    <row r="131" spans="11:15">
      <c r="K131" s="46" t="s">
        <v>328</v>
      </c>
      <c r="L131" s="23" t="s">
        <v>329</v>
      </c>
      <c r="M131" s="47">
        <v>111477.75</v>
      </c>
      <c r="N131" s="47">
        <v>0</v>
      </c>
      <c r="O131" s="48">
        <v>38447</v>
      </c>
    </row>
    <row r="132" spans="11:15">
      <c r="K132" s="46" t="s">
        <v>330</v>
      </c>
      <c r="L132" s="23" t="s">
        <v>331</v>
      </c>
      <c r="M132" s="47">
        <v>22221.54</v>
      </c>
      <c r="N132" s="47">
        <v>0</v>
      </c>
      <c r="O132" s="48">
        <v>38471</v>
      </c>
    </row>
    <row r="133" spans="11:15">
      <c r="K133" s="46" t="s">
        <v>332</v>
      </c>
      <c r="L133" s="23" t="s">
        <v>333</v>
      </c>
      <c r="M133" s="47">
        <v>11511.49</v>
      </c>
      <c r="N133" s="47">
        <v>0</v>
      </c>
      <c r="O133" s="48">
        <v>38481</v>
      </c>
    </row>
    <row r="134" spans="11:15">
      <c r="K134" s="46" t="s">
        <v>334</v>
      </c>
      <c r="L134" s="23" t="s">
        <v>335</v>
      </c>
      <c r="M134" s="47">
        <v>21854.74</v>
      </c>
      <c r="N134" s="47">
        <v>0</v>
      </c>
      <c r="O134" s="48">
        <v>38482</v>
      </c>
    </row>
    <row r="135" spans="11:15">
      <c r="K135" s="46" t="s">
        <v>336</v>
      </c>
      <c r="L135" s="23" t="s">
        <v>337</v>
      </c>
      <c r="M135" s="47">
        <v>5098.3500000000004</v>
      </c>
      <c r="N135" s="47">
        <v>0</v>
      </c>
      <c r="O135" s="48">
        <v>38488</v>
      </c>
    </row>
    <row r="136" spans="11:15">
      <c r="K136" s="46" t="s">
        <v>338</v>
      </c>
      <c r="L136" s="23" t="s">
        <v>339</v>
      </c>
      <c r="M136" s="47">
        <v>19153.61</v>
      </c>
      <c r="N136" s="47">
        <v>0</v>
      </c>
      <c r="O136" s="48">
        <v>38491</v>
      </c>
    </row>
    <row r="137" spans="11:15">
      <c r="K137" s="46" t="s">
        <v>340</v>
      </c>
      <c r="L137" s="23" t="s">
        <v>341</v>
      </c>
      <c r="M137" s="47">
        <v>114690</v>
      </c>
      <c r="N137" s="47">
        <v>0</v>
      </c>
      <c r="O137" s="48">
        <v>38492</v>
      </c>
    </row>
    <row r="138" spans="11:15">
      <c r="K138" s="46" t="s">
        <v>342</v>
      </c>
      <c r="L138" s="23" t="s">
        <v>343</v>
      </c>
      <c r="M138" s="47">
        <v>2050.8200000000002</v>
      </c>
      <c r="N138" s="47">
        <v>0</v>
      </c>
      <c r="O138" s="48">
        <v>38497</v>
      </c>
    </row>
    <row r="139" spans="11:15">
      <c r="K139" s="46" t="s">
        <v>344</v>
      </c>
      <c r="L139" s="23" t="s">
        <v>345</v>
      </c>
      <c r="M139" s="47">
        <v>1931.09</v>
      </c>
      <c r="N139" s="47">
        <v>0</v>
      </c>
      <c r="O139" s="48">
        <v>38497</v>
      </c>
    </row>
    <row r="140" spans="11:15">
      <c r="K140" s="46" t="s">
        <v>346</v>
      </c>
      <c r="L140" s="23" t="s">
        <v>347</v>
      </c>
      <c r="M140" s="47">
        <v>13358.3</v>
      </c>
      <c r="N140" s="47">
        <v>0</v>
      </c>
      <c r="O140" s="48">
        <v>38498</v>
      </c>
    </row>
    <row r="141" spans="11:15">
      <c r="K141" s="46" t="s">
        <v>348</v>
      </c>
      <c r="L141" s="23" t="s">
        <v>349</v>
      </c>
      <c r="M141" s="47">
        <v>364622.29</v>
      </c>
      <c r="N141" s="47">
        <v>0</v>
      </c>
      <c r="O141" s="48">
        <v>38513</v>
      </c>
    </row>
    <row r="142" spans="11:15">
      <c r="K142" s="46" t="s">
        <v>350</v>
      </c>
      <c r="L142" s="23" t="s">
        <v>351</v>
      </c>
      <c r="M142" s="47">
        <v>107471.53</v>
      </c>
      <c r="N142" s="47">
        <v>0</v>
      </c>
      <c r="O142" s="48">
        <v>38513</v>
      </c>
    </row>
    <row r="143" spans="11:15">
      <c r="K143" s="46" t="s">
        <v>352</v>
      </c>
      <c r="L143" s="23" t="s">
        <v>353</v>
      </c>
      <c r="M143" s="47">
        <v>11077.55</v>
      </c>
      <c r="N143" s="47">
        <v>0</v>
      </c>
      <c r="O143" s="48">
        <v>38587</v>
      </c>
    </row>
    <row r="144" spans="11:15">
      <c r="K144" s="46" t="s">
        <v>354</v>
      </c>
      <c r="L144" s="23" t="s">
        <v>355</v>
      </c>
      <c r="M144" s="47">
        <v>255794.13</v>
      </c>
      <c r="N144" s="47">
        <v>0</v>
      </c>
      <c r="O144" s="48">
        <v>38607</v>
      </c>
    </row>
    <row r="145" spans="11:15">
      <c r="K145" s="46" t="s">
        <v>356</v>
      </c>
      <c r="L145" s="23" t="s">
        <v>357</v>
      </c>
      <c r="M145" s="47">
        <v>29997.8</v>
      </c>
      <c r="N145" s="47">
        <v>0</v>
      </c>
      <c r="O145" s="48">
        <v>38608</v>
      </c>
    </row>
    <row r="146" spans="11:15">
      <c r="K146" s="46" t="s">
        <v>358</v>
      </c>
      <c r="L146" s="23" t="s">
        <v>359</v>
      </c>
      <c r="M146" s="47">
        <v>36588.44</v>
      </c>
      <c r="N146" s="47">
        <v>0</v>
      </c>
      <c r="O146" s="48">
        <v>38609</v>
      </c>
    </row>
    <row r="147" spans="11:15">
      <c r="K147" s="46" t="s">
        <v>360</v>
      </c>
      <c r="L147" s="23" t="s">
        <v>361</v>
      </c>
      <c r="M147" s="47">
        <v>8454.42</v>
      </c>
      <c r="N147" s="47">
        <v>0</v>
      </c>
      <c r="O147" s="48">
        <v>38610</v>
      </c>
    </row>
    <row r="148" spans="11:15">
      <c r="K148" s="46" t="s">
        <v>362</v>
      </c>
      <c r="L148" s="23" t="s">
        <v>363</v>
      </c>
      <c r="M148" s="47">
        <v>1434.49</v>
      </c>
      <c r="N148" s="47">
        <v>0</v>
      </c>
      <c r="O148" s="48">
        <v>38610</v>
      </c>
    </row>
    <row r="149" spans="11:15">
      <c r="K149" s="46" t="s">
        <v>364</v>
      </c>
      <c r="L149" s="23" t="s">
        <v>365</v>
      </c>
      <c r="M149" s="47">
        <v>16452.16</v>
      </c>
      <c r="N149" s="47">
        <v>0</v>
      </c>
      <c r="O149" s="48">
        <v>38611</v>
      </c>
    </row>
    <row r="150" spans="11:15">
      <c r="K150" s="46" t="s">
        <v>366</v>
      </c>
      <c r="L150" s="23" t="s">
        <v>367</v>
      </c>
      <c r="M150" s="47">
        <v>2085.5700000000002</v>
      </c>
      <c r="N150" s="47">
        <v>0</v>
      </c>
      <c r="O150" s="48">
        <v>38615</v>
      </c>
    </row>
    <row r="151" spans="11:15">
      <c r="K151" s="46" t="s">
        <v>368</v>
      </c>
      <c r="L151" s="23" t="s">
        <v>369</v>
      </c>
      <c r="M151" s="47">
        <v>7875.41</v>
      </c>
      <c r="N151" s="47">
        <v>0</v>
      </c>
      <c r="O151" s="48">
        <v>38616</v>
      </c>
    </row>
    <row r="152" spans="11:15">
      <c r="K152" s="46" t="s">
        <v>370</v>
      </c>
      <c r="L152" s="23" t="s">
        <v>371</v>
      </c>
      <c r="M152" s="47">
        <v>9305.6299999999992</v>
      </c>
      <c r="N152" s="47">
        <v>0</v>
      </c>
      <c r="O152" s="48">
        <v>38617</v>
      </c>
    </row>
    <row r="153" spans="11:15">
      <c r="K153" s="46" t="s">
        <v>372</v>
      </c>
      <c r="L153" s="23" t="s">
        <v>373</v>
      </c>
      <c r="M153" s="47">
        <v>20772.84</v>
      </c>
      <c r="N153" s="47">
        <v>0</v>
      </c>
      <c r="O153" s="48">
        <v>38621</v>
      </c>
    </row>
    <row r="154" spans="11:15">
      <c r="K154" s="46" t="s">
        <v>374</v>
      </c>
      <c r="L154" s="23" t="s">
        <v>375</v>
      </c>
      <c r="M154" s="47">
        <v>12994.27</v>
      </c>
      <c r="N154" s="47">
        <v>0</v>
      </c>
      <c r="O154" s="48">
        <v>38623</v>
      </c>
    </row>
    <row r="155" spans="11:15">
      <c r="K155" s="46" t="s">
        <v>376</v>
      </c>
      <c r="L155" s="23" t="s">
        <v>377</v>
      </c>
      <c r="M155" s="47">
        <v>29201.51</v>
      </c>
      <c r="N155" s="47">
        <v>0</v>
      </c>
      <c r="O155" s="48">
        <v>38624</v>
      </c>
    </row>
    <row r="156" spans="11:15">
      <c r="K156" s="46" t="s">
        <v>378</v>
      </c>
      <c r="L156" s="23" t="s">
        <v>379</v>
      </c>
      <c r="M156" s="47">
        <v>24112.2</v>
      </c>
      <c r="N156" s="47">
        <v>0</v>
      </c>
      <c r="O156" s="48">
        <v>38624</v>
      </c>
    </row>
    <row r="157" spans="11:15">
      <c r="K157" s="46" t="s">
        <v>380</v>
      </c>
      <c r="L157" s="23" t="s">
        <v>381</v>
      </c>
      <c r="M157" s="47">
        <v>16940.599999999999</v>
      </c>
      <c r="N157" s="47">
        <v>0</v>
      </c>
      <c r="O157" s="48">
        <v>38625</v>
      </c>
    </row>
    <row r="158" spans="11:15">
      <c r="K158" s="46" t="s">
        <v>382</v>
      </c>
      <c r="L158" s="23" t="s">
        <v>383</v>
      </c>
      <c r="M158" s="47">
        <v>2670.36</v>
      </c>
      <c r="N158" s="47">
        <v>0</v>
      </c>
      <c r="O158" s="48">
        <v>38625</v>
      </c>
    </row>
    <row r="159" spans="11:15">
      <c r="K159" s="46" t="s">
        <v>384</v>
      </c>
      <c r="L159" s="23" t="s">
        <v>385</v>
      </c>
      <c r="M159" s="47">
        <v>5261.91</v>
      </c>
      <c r="N159" s="47">
        <v>0</v>
      </c>
      <c r="O159" s="48">
        <v>38629</v>
      </c>
    </row>
    <row r="160" spans="11:15">
      <c r="K160" s="46" t="s">
        <v>386</v>
      </c>
      <c r="L160" s="23" t="s">
        <v>387</v>
      </c>
      <c r="M160" s="47">
        <v>10451.530000000001</v>
      </c>
      <c r="N160" s="47">
        <v>0</v>
      </c>
      <c r="O160" s="48">
        <v>38630</v>
      </c>
    </row>
    <row r="161" spans="11:15">
      <c r="K161" s="46" t="s">
        <v>388</v>
      </c>
      <c r="L161" s="23" t="s">
        <v>389</v>
      </c>
      <c r="M161" s="47">
        <v>7795.3</v>
      </c>
      <c r="N161" s="47">
        <v>0</v>
      </c>
      <c r="O161" s="48">
        <v>38642</v>
      </c>
    </row>
    <row r="162" spans="11:15">
      <c r="K162" s="46" t="s">
        <v>390</v>
      </c>
      <c r="L162" s="23" t="s">
        <v>391</v>
      </c>
      <c r="M162" s="47">
        <v>25966.6</v>
      </c>
      <c r="N162" s="47">
        <v>0</v>
      </c>
      <c r="O162" s="48">
        <v>38653</v>
      </c>
    </row>
    <row r="163" spans="11:15">
      <c r="K163" s="46" t="s">
        <v>392</v>
      </c>
      <c r="L163" s="23" t="s">
        <v>393</v>
      </c>
      <c r="M163" s="47">
        <v>14655.48</v>
      </c>
      <c r="N163" s="47">
        <v>0</v>
      </c>
      <c r="O163" s="48">
        <v>38672</v>
      </c>
    </row>
    <row r="164" spans="11:15">
      <c r="K164" s="46" t="s">
        <v>394</v>
      </c>
      <c r="L164" s="23" t="s">
        <v>395</v>
      </c>
      <c r="M164" s="47">
        <v>1686.62</v>
      </c>
      <c r="N164" s="47">
        <v>0</v>
      </c>
      <c r="O164" s="48">
        <v>38673</v>
      </c>
    </row>
    <row r="165" spans="11:15">
      <c r="K165" s="46" t="s">
        <v>396</v>
      </c>
      <c r="L165" s="23" t="s">
        <v>397</v>
      </c>
      <c r="M165" s="47">
        <v>15171.83</v>
      </c>
      <c r="N165" s="47">
        <v>0</v>
      </c>
      <c r="O165" s="48">
        <v>38699</v>
      </c>
    </row>
    <row r="166" spans="11:15">
      <c r="K166" s="46" t="s">
        <v>398</v>
      </c>
      <c r="L166" s="23" t="s">
        <v>399</v>
      </c>
      <c r="M166" s="47">
        <v>5693.41</v>
      </c>
      <c r="N166" s="47">
        <v>0</v>
      </c>
      <c r="O166" s="48">
        <v>38728</v>
      </c>
    </row>
    <row r="167" spans="11:15">
      <c r="K167" s="46" t="s">
        <v>400</v>
      </c>
      <c r="L167" s="23" t="s">
        <v>401</v>
      </c>
      <c r="M167" s="47">
        <v>215814.47</v>
      </c>
      <c r="N167" s="47">
        <v>0</v>
      </c>
      <c r="O167" s="48">
        <v>38748</v>
      </c>
    </row>
    <row r="168" spans="11:15">
      <c r="K168" s="46" t="s">
        <v>402</v>
      </c>
      <c r="L168" s="23" t="s">
        <v>403</v>
      </c>
      <c r="M168" s="47">
        <v>214998.77</v>
      </c>
      <c r="N168" s="47">
        <v>0</v>
      </c>
      <c r="O168" s="48">
        <v>38748</v>
      </c>
    </row>
    <row r="169" spans="11:15">
      <c r="K169" s="46" t="s">
        <v>404</v>
      </c>
      <c r="L169" s="23" t="s">
        <v>405</v>
      </c>
      <c r="M169" s="47">
        <v>124041.92</v>
      </c>
      <c r="N169" s="47">
        <v>0</v>
      </c>
      <c r="O169" s="48">
        <v>38748</v>
      </c>
    </row>
    <row r="170" spans="11:15">
      <c r="K170" s="46" t="s">
        <v>406</v>
      </c>
      <c r="L170" s="23" t="s">
        <v>407</v>
      </c>
      <c r="M170" s="47">
        <v>107045.85</v>
      </c>
      <c r="N170" s="47">
        <v>0</v>
      </c>
      <c r="O170" s="48">
        <v>38748</v>
      </c>
    </row>
    <row r="171" spans="11:15">
      <c r="K171" s="46" t="s">
        <v>408</v>
      </c>
      <c r="L171" s="23" t="s">
        <v>409</v>
      </c>
      <c r="M171" s="47">
        <v>106742.82</v>
      </c>
      <c r="N171" s="47">
        <v>0</v>
      </c>
      <c r="O171" s="48">
        <v>38748</v>
      </c>
    </row>
    <row r="172" spans="11:15">
      <c r="K172" s="46" t="s">
        <v>410</v>
      </c>
      <c r="L172" s="23" t="s">
        <v>411</v>
      </c>
      <c r="M172" s="47">
        <v>74183.240000000005</v>
      </c>
      <c r="N172" s="47">
        <v>0</v>
      </c>
      <c r="O172" s="48">
        <v>38748</v>
      </c>
    </row>
    <row r="173" spans="11:15">
      <c r="K173" s="46" t="s">
        <v>412</v>
      </c>
      <c r="L173" s="23" t="s">
        <v>413</v>
      </c>
      <c r="M173" s="47">
        <v>69692.61</v>
      </c>
      <c r="N173" s="47">
        <v>0</v>
      </c>
      <c r="O173" s="48">
        <v>38748</v>
      </c>
    </row>
    <row r="174" spans="11:15">
      <c r="K174" s="46" t="s">
        <v>414</v>
      </c>
      <c r="L174" s="23" t="s">
        <v>415</v>
      </c>
      <c r="M174" s="47">
        <v>44264.89</v>
      </c>
      <c r="N174" s="47">
        <v>0</v>
      </c>
      <c r="O174" s="48">
        <v>38748</v>
      </c>
    </row>
    <row r="175" spans="11:15">
      <c r="K175" s="46" t="s">
        <v>416</v>
      </c>
      <c r="L175" s="23" t="s">
        <v>417</v>
      </c>
      <c r="M175" s="47">
        <v>43891.58</v>
      </c>
      <c r="N175" s="47">
        <v>0</v>
      </c>
      <c r="O175" s="48">
        <v>38748</v>
      </c>
    </row>
    <row r="176" spans="11:15">
      <c r="K176" s="46" t="s">
        <v>418</v>
      </c>
      <c r="L176" s="23" t="s">
        <v>419</v>
      </c>
      <c r="M176" s="47">
        <v>41258.339999999997</v>
      </c>
      <c r="N176" s="47">
        <v>0</v>
      </c>
      <c r="O176" s="48">
        <v>38748</v>
      </c>
    </row>
    <row r="177" spans="11:15">
      <c r="K177" s="46" t="s">
        <v>420</v>
      </c>
      <c r="L177" s="23" t="s">
        <v>421</v>
      </c>
      <c r="M177" s="47">
        <v>39738.43</v>
      </c>
      <c r="N177" s="47">
        <v>0</v>
      </c>
      <c r="O177" s="48">
        <v>38748</v>
      </c>
    </row>
    <row r="178" spans="11:15">
      <c r="K178" s="46" t="s">
        <v>422</v>
      </c>
      <c r="L178" s="23" t="s">
        <v>423</v>
      </c>
      <c r="M178" s="47">
        <v>36256.44</v>
      </c>
      <c r="N178" s="47">
        <v>0</v>
      </c>
      <c r="O178" s="48">
        <v>38748</v>
      </c>
    </row>
    <row r="179" spans="11:15">
      <c r="K179" s="46" t="s">
        <v>424</v>
      </c>
      <c r="L179" s="23" t="s">
        <v>425</v>
      </c>
      <c r="M179" s="47">
        <v>31412.37</v>
      </c>
      <c r="N179" s="47">
        <v>0</v>
      </c>
      <c r="O179" s="48">
        <v>38748</v>
      </c>
    </row>
    <row r="180" spans="11:15">
      <c r="K180" s="46" t="s">
        <v>426</v>
      </c>
      <c r="L180" s="23" t="s">
        <v>427</v>
      </c>
      <c r="M180" s="47">
        <v>27048.6</v>
      </c>
      <c r="N180" s="47">
        <v>0</v>
      </c>
      <c r="O180" s="48">
        <v>38748</v>
      </c>
    </row>
    <row r="181" spans="11:15">
      <c r="K181" s="46" t="s">
        <v>428</v>
      </c>
      <c r="L181" s="23" t="s">
        <v>429</v>
      </c>
      <c r="M181" s="47">
        <v>23978.1</v>
      </c>
      <c r="N181" s="47">
        <v>0</v>
      </c>
      <c r="O181" s="48">
        <v>38748</v>
      </c>
    </row>
    <row r="182" spans="11:15">
      <c r="K182" s="46" t="s">
        <v>430</v>
      </c>
      <c r="L182" s="23" t="s">
        <v>431</v>
      </c>
      <c r="M182" s="47">
        <v>20901.03</v>
      </c>
      <c r="N182" s="47">
        <v>0</v>
      </c>
      <c r="O182" s="48">
        <v>38748</v>
      </c>
    </row>
    <row r="183" spans="11:15">
      <c r="K183" s="46" t="s">
        <v>432</v>
      </c>
      <c r="L183" s="23" t="s">
        <v>433</v>
      </c>
      <c r="M183" s="47">
        <v>20771.939999999999</v>
      </c>
      <c r="N183" s="47">
        <v>0</v>
      </c>
      <c r="O183" s="48">
        <v>38748</v>
      </c>
    </row>
    <row r="184" spans="11:15">
      <c r="K184" s="46" t="s">
        <v>434</v>
      </c>
      <c r="L184" s="23" t="s">
        <v>435</v>
      </c>
      <c r="M184" s="47">
        <v>19628.89</v>
      </c>
      <c r="N184" s="47">
        <v>0</v>
      </c>
      <c r="O184" s="48">
        <v>38748</v>
      </c>
    </row>
    <row r="185" spans="11:15">
      <c r="K185" s="46" t="s">
        <v>436</v>
      </c>
      <c r="L185" s="23" t="s">
        <v>437</v>
      </c>
      <c r="M185" s="47">
        <v>18373.3</v>
      </c>
      <c r="N185" s="47">
        <v>0</v>
      </c>
      <c r="O185" s="48">
        <v>38748</v>
      </c>
    </row>
    <row r="186" spans="11:15">
      <c r="K186" s="46" t="s">
        <v>438</v>
      </c>
      <c r="L186" s="23" t="s">
        <v>439</v>
      </c>
      <c r="M186" s="47">
        <v>16784.16</v>
      </c>
      <c r="N186" s="47">
        <v>0</v>
      </c>
      <c r="O186" s="48">
        <v>38748</v>
      </c>
    </row>
    <row r="187" spans="11:15">
      <c r="K187" s="46" t="s">
        <v>440</v>
      </c>
      <c r="L187" s="23" t="s">
        <v>441</v>
      </c>
      <c r="M187" s="47">
        <v>16539.3</v>
      </c>
      <c r="N187" s="47">
        <v>0</v>
      </c>
      <c r="O187" s="48">
        <v>38748</v>
      </c>
    </row>
    <row r="188" spans="11:15">
      <c r="K188" s="46" t="s">
        <v>442</v>
      </c>
      <c r="L188" s="23" t="s">
        <v>443</v>
      </c>
      <c r="M188" s="47">
        <v>15757.62</v>
      </c>
      <c r="N188" s="47">
        <v>0</v>
      </c>
      <c r="O188" s="48">
        <v>38748</v>
      </c>
    </row>
    <row r="189" spans="11:15">
      <c r="K189" s="46" t="s">
        <v>444</v>
      </c>
      <c r="L189" s="23" t="s">
        <v>445</v>
      </c>
      <c r="M189" s="47">
        <v>15197.67</v>
      </c>
      <c r="N189" s="47">
        <v>0</v>
      </c>
      <c r="O189" s="48">
        <v>38748</v>
      </c>
    </row>
    <row r="190" spans="11:15">
      <c r="K190" s="46" t="s">
        <v>446</v>
      </c>
      <c r="L190" s="23" t="s">
        <v>447</v>
      </c>
      <c r="M190" s="47">
        <v>12563.12</v>
      </c>
      <c r="N190" s="47">
        <v>0</v>
      </c>
      <c r="O190" s="48">
        <v>38748</v>
      </c>
    </row>
    <row r="191" spans="11:15">
      <c r="K191" s="46" t="s">
        <v>448</v>
      </c>
      <c r="L191" s="23" t="s">
        <v>449</v>
      </c>
      <c r="M191" s="47">
        <v>12527.13</v>
      </c>
      <c r="N191" s="47">
        <v>0</v>
      </c>
      <c r="O191" s="48">
        <v>38748</v>
      </c>
    </row>
    <row r="192" spans="11:15">
      <c r="K192" s="46" t="s">
        <v>450</v>
      </c>
      <c r="L192" s="23" t="s">
        <v>451</v>
      </c>
      <c r="M192" s="47">
        <v>12178.08</v>
      </c>
      <c r="N192" s="47">
        <v>0</v>
      </c>
      <c r="O192" s="48">
        <v>38748</v>
      </c>
    </row>
    <row r="193" spans="11:15">
      <c r="K193" s="46" t="s">
        <v>452</v>
      </c>
      <c r="L193" s="23" t="s">
        <v>453</v>
      </c>
      <c r="M193" s="47">
        <v>12050.96</v>
      </c>
      <c r="N193" s="47">
        <v>0</v>
      </c>
      <c r="O193" s="48">
        <v>38748</v>
      </c>
    </row>
    <row r="194" spans="11:15">
      <c r="K194" s="46" t="s">
        <v>454</v>
      </c>
      <c r="L194" s="23" t="s">
        <v>455</v>
      </c>
      <c r="M194" s="47">
        <v>11652.87</v>
      </c>
      <c r="N194" s="47">
        <v>0</v>
      </c>
      <c r="O194" s="48">
        <v>38748</v>
      </c>
    </row>
    <row r="195" spans="11:15">
      <c r="K195" s="46" t="s">
        <v>456</v>
      </c>
      <c r="L195" s="23" t="s">
        <v>457</v>
      </c>
      <c r="M195" s="47">
        <v>10731.94</v>
      </c>
      <c r="N195" s="47">
        <v>0</v>
      </c>
      <c r="O195" s="48">
        <v>38748</v>
      </c>
    </row>
    <row r="196" spans="11:15">
      <c r="K196" s="46" t="s">
        <v>458</v>
      </c>
      <c r="L196" s="23" t="s">
        <v>459</v>
      </c>
      <c r="M196" s="47">
        <v>10268.23</v>
      </c>
      <c r="N196" s="47">
        <v>0</v>
      </c>
      <c r="O196" s="48">
        <v>38748</v>
      </c>
    </row>
    <row r="197" spans="11:15">
      <c r="K197" s="46" t="s">
        <v>460</v>
      </c>
      <c r="L197" s="23" t="s">
        <v>461</v>
      </c>
      <c r="M197" s="47">
        <v>9443.11</v>
      </c>
      <c r="N197" s="47">
        <v>0</v>
      </c>
      <c r="O197" s="48">
        <v>38748</v>
      </c>
    </row>
    <row r="198" spans="11:15">
      <c r="K198" s="46" t="s">
        <v>462</v>
      </c>
      <c r="L198" s="23" t="s">
        <v>463</v>
      </c>
      <c r="M198" s="47">
        <v>9387.08</v>
      </c>
      <c r="N198" s="47">
        <v>0</v>
      </c>
      <c r="O198" s="48">
        <v>38748</v>
      </c>
    </row>
    <row r="199" spans="11:15">
      <c r="K199" s="46" t="s">
        <v>464</v>
      </c>
      <c r="L199" s="23" t="s">
        <v>465</v>
      </c>
      <c r="M199" s="47">
        <v>9228.93</v>
      </c>
      <c r="N199" s="47">
        <v>0</v>
      </c>
      <c r="O199" s="48">
        <v>38748</v>
      </c>
    </row>
    <row r="200" spans="11:15">
      <c r="K200" s="46" t="s">
        <v>466</v>
      </c>
      <c r="L200" s="23" t="s">
        <v>467</v>
      </c>
      <c r="M200" s="47">
        <v>8533.0499999999993</v>
      </c>
      <c r="N200" s="47">
        <v>0</v>
      </c>
      <c r="O200" s="48">
        <v>38748</v>
      </c>
    </row>
    <row r="201" spans="11:15">
      <c r="K201" s="46" t="s">
        <v>468</v>
      </c>
      <c r="L201" s="23" t="s">
        <v>469</v>
      </c>
      <c r="M201" s="47">
        <v>8114.34</v>
      </c>
      <c r="N201" s="47">
        <v>0</v>
      </c>
      <c r="O201" s="48">
        <v>38748</v>
      </c>
    </row>
    <row r="202" spans="11:15">
      <c r="K202" s="46" t="s">
        <v>470</v>
      </c>
      <c r="L202" s="23" t="s">
        <v>471</v>
      </c>
      <c r="M202" s="47">
        <v>8099.25</v>
      </c>
      <c r="N202" s="47">
        <v>0</v>
      </c>
      <c r="O202" s="48">
        <v>38748</v>
      </c>
    </row>
    <row r="203" spans="11:15">
      <c r="K203" s="46" t="s">
        <v>472</v>
      </c>
      <c r="L203" s="23" t="s">
        <v>473</v>
      </c>
      <c r="M203" s="47">
        <v>7561.11</v>
      </c>
      <c r="N203" s="47">
        <v>0</v>
      </c>
      <c r="O203" s="48">
        <v>38748</v>
      </c>
    </row>
    <row r="204" spans="11:15">
      <c r="K204" s="46" t="s">
        <v>474</v>
      </c>
      <c r="L204" s="23" t="s">
        <v>475</v>
      </c>
      <c r="M204" s="47">
        <v>7308.42</v>
      </c>
      <c r="N204" s="47">
        <v>0</v>
      </c>
      <c r="O204" s="48">
        <v>38748</v>
      </c>
    </row>
    <row r="205" spans="11:15">
      <c r="K205" s="46" t="s">
        <v>476</v>
      </c>
      <c r="L205" s="23" t="s">
        <v>477</v>
      </c>
      <c r="M205" s="47">
        <v>6917.69</v>
      </c>
      <c r="N205" s="47">
        <v>0</v>
      </c>
      <c r="O205" s="48">
        <v>38748</v>
      </c>
    </row>
    <row r="206" spans="11:15">
      <c r="K206" s="46" t="s">
        <v>478</v>
      </c>
      <c r="L206" s="23" t="s">
        <v>479</v>
      </c>
      <c r="M206" s="47">
        <v>6879.62</v>
      </c>
      <c r="N206" s="47">
        <v>0</v>
      </c>
      <c r="O206" s="48">
        <v>38748</v>
      </c>
    </row>
    <row r="207" spans="11:15">
      <c r="K207" s="46" t="s">
        <v>480</v>
      </c>
      <c r="L207" s="23" t="s">
        <v>481</v>
      </c>
      <c r="M207" s="47">
        <v>5400.85</v>
      </c>
      <c r="N207" s="47">
        <v>0</v>
      </c>
      <c r="O207" s="48">
        <v>38748</v>
      </c>
    </row>
    <row r="208" spans="11:15">
      <c r="K208" s="46" t="s">
        <v>482</v>
      </c>
      <c r="L208" s="23" t="s">
        <v>483</v>
      </c>
      <c r="M208" s="47">
        <v>5324.39</v>
      </c>
      <c r="N208" s="47">
        <v>0</v>
      </c>
      <c r="O208" s="48">
        <v>38748</v>
      </c>
    </row>
    <row r="209" spans="11:15">
      <c r="K209" s="46" t="s">
        <v>484</v>
      </c>
      <c r="L209" s="23" t="s">
        <v>485</v>
      </c>
      <c r="M209" s="47">
        <v>4942.9799999999996</v>
      </c>
      <c r="N209" s="47">
        <v>0</v>
      </c>
      <c r="O209" s="48">
        <v>38748</v>
      </c>
    </row>
    <row r="210" spans="11:15">
      <c r="K210" s="46" t="s">
        <v>486</v>
      </c>
      <c r="L210" s="23" t="s">
        <v>487</v>
      </c>
      <c r="M210" s="47">
        <v>4869.32</v>
      </c>
      <c r="N210" s="47">
        <v>0</v>
      </c>
      <c r="O210" s="48">
        <v>38748</v>
      </c>
    </row>
    <row r="211" spans="11:15">
      <c r="K211" s="46" t="s">
        <v>488</v>
      </c>
      <c r="L211" s="23" t="s">
        <v>489</v>
      </c>
      <c r="M211" s="47">
        <v>4677.12</v>
      </c>
      <c r="N211" s="47">
        <v>0</v>
      </c>
      <c r="O211" s="48">
        <v>38748</v>
      </c>
    </row>
    <row r="212" spans="11:15">
      <c r="K212" s="46" t="s">
        <v>490</v>
      </c>
      <c r="L212" s="23" t="s">
        <v>491</v>
      </c>
      <c r="M212" s="47">
        <v>4146.8</v>
      </c>
      <c r="N212" s="47">
        <v>0</v>
      </c>
      <c r="O212" s="48">
        <v>38748</v>
      </c>
    </row>
    <row r="213" spans="11:15">
      <c r="K213" s="46" t="s">
        <v>492</v>
      </c>
      <c r="L213" s="23" t="s">
        <v>493</v>
      </c>
      <c r="M213" s="47">
        <v>4120.21</v>
      </c>
      <c r="N213" s="47">
        <v>0</v>
      </c>
      <c r="O213" s="48">
        <v>38748</v>
      </c>
    </row>
    <row r="214" spans="11:15">
      <c r="K214" s="46" t="s">
        <v>494</v>
      </c>
      <c r="L214" s="23" t="s">
        <v>495</v>
      </c>
      <c r="M214" s="47">
        <v>3885.93</v>
      </c>
      <c r="N214" s="47">
        <v>0</v>
      </c>
      <c r="O214" s="48">
        <v>38748</v>
      </c>
    </row>
    <row r="215" spans="11:15">
      <c r="K215" s="46" t="s">
        <v>496</v>
      </c>
      <c r="L215" s="23" t="s">
        <v>497</v>
      </c>
      <c r="M215" s="47">
        <v>3817.25</v>
      </c>
      <c r="N215" s="47">
        <v>0</v>
      </c>
      <c r="O215" s="48">
        <v>38748</v>
      </c>
    </row>
    <row r="216" spans="11:15">
      <c r="K216" s="46" t="s">
        <v>498</v>
      </c>
      <c r="L216" s="23" t="s">
        <v>499</v>
      </c>
      <c r="M216" s="47">
        <v>3778.47</v>
      </c>
      <c r="N216" s="47">
        <v>0</v>
      </c>
      <c r="O216" s="48">
        <v>38748</v>
      </c>
    </row>
    <row r="217" spans="11:15">
      <c r="K217" s="46" t="s">
        <v>500</v>
      </c>
      <c r="L217" s="23" t="s">
        <v>501</v>
      </c>
      <c r="M217" s="47">
        <v>3482.64</v>
      </c>
      <c r="N217" s="47">
        <v>0</v>
      </c>
      <c r="O217" s="48">
        <v>38748</v>
      </c>
    </row>
    <row r="218" spans="11:15">
      <c r="K218" s="46" t="s">
        <v>502</v>
      </c>
      <c r="L218" s="23" t="s">
        <v>503</v>
      </c>
      <c r="M218" s="47">
        <v>3406.08</v>
      </c>
      <c r="N218" s="47">
        <v>0</v>
      </c>
      <c r="O218" s="48">
        <v>38748</v>
      </c>
    </row>
    <row r="219" spans="11:15">
      <c r="K219" s="46" t="s">
        <v>504</v>
      </c>
      <c r="L219" s="23" t="s">
        <v>505</v>
      </c>
      <c r="M219" s="47">
        <v>3095.46</v>
      </c>
      <c r="N219" s="47">
        <v>0</v>
      </c>
      <c r="O219" s="48">
        <v>38748</v>
      </c>
    </row>
    <row r="220" spans="11:15">
      <c r="K220" s="46" t="s">
        <v>506</v>
      </c>
      <c r="L220" s="23" t="s">
        <v>507</v>
      </c>
      <c r="M220" s="47">
        <v>2942.98</v>
      </c>
      <c r="N220" s="47">
        <v>0</v>
      </c>
      <c r="O220" s="48">
        <v>38748</v>
      </c>
    </row>
    <row r="221" spans="11:15">
      <c r="K221" s="46" t="s">
        <v>508</v>
      </c>
      <c r="L221" s="23" t="s">
        <v>509</v>
      </c>
      <c r="M221" s="47">
        <v>2631.52</v>
      </c>
      <c r="N221" s="47">
        <v>0</v>
      </c>
      <c r="O221" s="48">
        <v>38748</v>
      </c>
    </row>
    <row r="222" spans="11:15">
      <c r="K222" s="46" t="s">
        <v>510</v>
      </c>
      <c r="L222" s="23" t="s">
        <v>511</v>
      </c>
      <c r="M222" s="47">
        <v>2631.2</v>
      </c>
      <c r="N222" s="47">
        <v>0</v>
      </c>
      <c r="O222" s="48">
        <v>38748</v>
      </c>
    </row>
    <row r="223" spans="11:15">
      <c r="K223" s="46" t="s">
        <v>512</v>
      </c>
      <c r="L223" s="23" t="s">
        <v>513</v>
      </c>
      <c r="M223" s="47">
        <v>2528.69</v>
      </c>
      <c r="N223" s="47">
        <v>0</v>
      </c>
      <c r="O223" s="48">
        <v>38748</v>
      </c>
    </row>
    <row r="224" spans="11:15">
      <c r="K224" s="46" t="s">
        <v>514</v>
      </c>
      <c r="L224" s="23" t="s">
        <v>515</v>
      </c>
      <c r="M224" s="47">
        <v>1981.9</v>
      </c>
      <c r="N224" s="47">
        <v>0</v>
      </c>
      <c r="O224" s="48">
        <v>38748</v>
      </c>
    </row>
    <row r="225" spans="11:15">
      <c r="K225" s="46" t="s">
        <v>516</v>
      </c>
      <c r="L225" s="23" t="s">
        <v>517</v>
      </c>
      <c r="M225" s="47">
        <v>1924.7</v>
      </c>
      <c r="N225" s="47">
        <v>0</v>
      </c>
      <c r="O225" s="48">
        <v>38748</v>
      </c>
    </row>
    <row r="226" spans="11:15">
      <c r="K226" s="46" t="s">
        <v>518</v>
      </c>
      <c r="L226" s="23" t="s">
        <v>519</v>
      </c>
      <c r="M226" s="47">
        <v>1887.05</v>
      </c>
      <c r="N226" s="47">
        <v>0</v>
      </c>
      <c r="O226" s="48">
        <v>38748</v>
      </c>
    </row>
    <row r="227" spans="11:15">
      <c r="K227" s="46" t="s">
        <v>520</v>
      </c>
      <c r="L227" s="23" t="s">
        <v>521</v>
      </c>
      <c r="M227" s="47">
        <v>1884.5</v>
      </c>
      <c r="N227" s="47">
        <v>0</v>
      </c>
      <c r="O227" s="48">
        <v>38748</v>
      </c>
    </row>
    <row r="228" spans="11:15">
      <c r="K228" s="46" t="s">
        <v>522</v>
      </c>
      <c r="L228" s="23" t="s">
        <v>523</v>
      </c>
      <c r="M228" s="47">
        <v>1850.91</v>
      </c>
      <c r="N228" s="47">
        <v>0</v>
      </c>
      <c r="O228" s="48">
        <v>38748</v>
      </c>
    </row>
    <row r="229" spans="11:15">
      <c r="K229" s="46" t="s">
        <v>524</v>
      </c>
      <c r="L229" s="23" t="s">
        <v>525</v>
      </c>
      <c r="M229" s="47">
        <v>1834.24</v>
      </c>
      <c r="N229" s="47">
        <v>0</v>
      </c>
      <c r="O229" s="48">
        <v>38748</v>
      </c>
    </row>
    <row r="230" spans="11:15">
      <c r="K230" s="46" t="s">
        <v>526</v>
      </c>
      <c r="L230" s="23" t="s">
        <v>527</v>
      </c>
      <c r="M230" s="47">
        <v>1721.83</v>
      </c>
      <c r="N230" s="47">
        <v>0</v>
      </c>
      <c r="O230" s="48">
        <v>38748</v>
      </c>
    </row>
    <row r="231" spans="11:15">
      <c r="K231" s="46" t="s">
        <v>528</v>
      </c>
      <c r="L231" s="23" t="s">
        <v>529</v>
      </c>
      <c r="M231" s="47">
        <v>1548.88</v>
      </c>
      <c r="N231" s="47">
        <v>0</v>
      </c>
      <c r="O231" s="48">
        <v>38748</v>
      </c>
    </row>
    <row r="232" spans="11:15">
      <c r="K232" s="46" t="s">
        <v>530</v>
      </c>
      <c r="L232" s="23" t="s">
        <v>531</v>
      </c>
      <c r="M232" s="47">
        <v>1528.19</v>
      </c>
      <c r="N232" s="47">
        <v>0</v>
      </c>
      <c r="O232" s="48">
        <v>38748</v>
      </c>
    </row>
    <row r="233" spans="11:15">
      <c r="K233" s="46" t="s">
        <v>532</v>
      </c>
      <c r="L233" s="23" t="s">
        <v>533</v>
      </c>
      <c r="M233" s="47">
        <v>1454</v>
      </c>
      <c r="N233" s="47">
        <v>0</v>
      </c>
      <c r="O233" s="48">
        <v>38748</v>
      </c>
    </row>
    <row r="234" spans="11:15">
      <c r="K234" s="46" t="s">
        <v>534</v>
      </c>
      <c r="L234" s="23" t="s">
        <v>535</v>
      </c>
      <c r="M234" s="47">
        <v>1400.69</v>
      </c>
      <c r="N234" s="47">
        <v>0</v>
      </c>
      <c r="O234" s="48">
        <v>38748</v>
      </c>
    </row>
    <row r="235" spans="11:15">
      <c r="K235" s="46" t="s">
        <v>536</v>
      </c>
      <c r="L235" s="23" t="s">
        <v>537</v>
      </c>
      <c r="M235" s="47">
        <v>1395.77</v>
      </c>
      <c r="N235" s="47">
        <v>0</v>
      </c>
      <c r="O235" s="48">
        <v>38748</v>
      </c>
    </row>
    <row r="236" spans="11:15">
      <c r="K236" s="46" t="s">
        <v>538</v>
      </c>
      <c r="L236" s="23" t="s">
        <v>539</v>
      </c>
      <c r="M236" s="47">
        <v>1339.14</v>
      </c>
      <c r="N236" s="47">
        <v>0</v>
      </c>
      <c r="O236" s="48">
        <v>38748</v>
      </c>
    </row>
    <row r="237" spans="11:15">
      <c r="K237" s="46" t="s">
        <v>540</v>
      </c>
      <c r="L237" s="23" t="s">
        <v>541</v>
      </c>
      <c r="M237" s="47">
        <v>1268.92</v>
      </c>
      <c r="N237" s="47">
        <v>0</v>
      </c>
      <c r="O237" s="48">
        <v>38748</v>
      </c>
    </row>
    <row r="238" spans="11:15">
      <c r="K238" s="46" t="s">
        <v>542</v>
      </c>
      <c r="L238" s="23" t="s">
        <v>543</v>
      </c>
      <c r="M238" s="47">
        <v>1186.6400000000001</v>
      </c>
      <c r="N238" s="47">
        <v>0</v>
      </c>
      <c r="O238" s="48">
        <v>38748</v>
      </c>
    </row>
    <row r="239" spans="11:15">
      <c r="K239" s="46" t="s">
        <v>544</v>
      </c>
      <c r="L239" s="23" t="s">
        <v>545</v>
      </c>
      <c r="M239" s="47">
        <v>1038.3399999999999</v>
      </c>
      <c r="N239" s="47">
        <v>0</v>
      </c>
      <c r="O239" s="48">
        <v>38748</v>
      </c>
    </row>
    <row r="240" spans="11:15">
      <c r="K240" s="46" t="s">
        <v>546</v>
      </c>
      <c r="L240" s="23" t="s">
        <v>547</v>
      </c>
      <c r="M240" s="47">
        <v>1027.6199999999999</v>
      </c>
      <c r="N240" s="47">
        <v>0</v>
      </c>
      <c r="O240" s="48">
        <v>38748</v>
      </c>
    </row>
    <row r="241" spans="11:15">
      <c r="K241" s="46" t="s">
        <v>548</v>
      </c>
      <c r="L241" s="23" t="s">
        <v>549</v>
      </c>
      <c r="M241" s="47">
        <v>2028.3</v>
      </c>
      <c r="N241" s="47">
        <v>0</v>
      </c>
      <c r="O241" s="48">
        <v>38749</v>
      </c>
    </row>
    <row r="242" spans="11:15">
      <c r="K242" s="46" t="s">
        <v>550</v>
      </c>
      <c r="L242" s="23" t="s">
        <v>551</v>
      </c>
      <c r="M242" s="47">
        <v>138983.88</v>
      </c>
      <c r="N242" s="47">
        <v>0</v>
      </c>
      <c r="O242" s="48">
        <v>38758</v>
      </c>
    </row>
    <row r="243" spans="11:15">
      <c r="K243" s="46" t="s">
        <v>552</v>
      </c>
      <c r="L243" s="23" t="s">
        <v>553</v>
      </c>
      <c r="M243" s="47">
        <v>47880</v>
      </c>
      <c r="N243" s="47">
        <v>0</v>
      </c>
      <c r="O243" s="48">
        <v>38758</v>
      </c>
    </row>
    <row r="244" spans="11:15">
      <c r="K244" s="46" t="s">
        <v>554</v>
      </c>
      <c r="L244" s="23" t="s">
        <v>555</v>
      </c>
      <c r="M244" s="47">
        <v>8311.57</v>
      </c>
      <c r="N244" s="47">
        <v>0</v>
      </c>
      <c r="O244" s="48">
        <v>38758</v>
      </c>
    </row>
    <row r="245" spans="11:15">
      <c r="K245" s="46" t="s">
        <v>556</v>
      </c>
      <c r="L245" s="23" t="s">
        <v>557</v>
      </c>
      <c r="M245" s="47">
        <v>3887.68</v>
      </c>
      <c r="N245" s="47">
        <v>0</v>
      </c>
      <c r="O245" s="48">
        <v>38758</v>
      </c>
    </row>
    <row r="246" spans="11:15">
      <c r="K246" s="46" t="s">
        <v>558</v>
      </c>
      <c r="L246" s="23" t="s">
        <v>559</v>
      </c>
      <c r="M246" s="47">
        <v>79907.02</v>
      </c>
      <c r="N246" s="47">
        <v>0</v>
      </c>
      <c r="O246" s="48">
        <v>38786</v>
      </c>
    </row>
    <row r="247" spans="11:15">
      <c r="K247" s="46" t="s">
        <v>560</v>
      </c>
      <c r="L247" s="23" t="s">
        <v>561</v>
      </c>
      <c r="M247" s="47">
        <v>72465.39</v>
      </c>
      <c r="N247" s="47">
        <v>0</v>
      </c>
      <c r="O247" s="48">
        <v>38786</v>
      </c>
    </row>
    <row r="248" spans="11:15">
      <c r="K248" s="46" t="s">
        <v>562</v>
      </c>
      <c r="L248" s="23" t="s">
        <v>563</v>
      </c>
      <c r="M248" s="47">
        <v>3800.72</v>
      </c>
      <c r="N248" s="47">
        <v>0</v>
      </c>
      <c r="O248" s="48">
        <v>38786</v>
      </c>
    </row>
    <row r="249" spans="11:15">
      <c r="K249" s="46" t="s">
        <v>564</v>
      </c>
      <c r="L249" s="23" t="s">
        <v>565</v>
      </c>
      <c r="M249" s="47">
        <v>36889.06</v>
      </c>
      <c r="N249" s="47">
        <v>0</v>
      </c>
      <c r="O249" s="48">
        <v>38817</v>
      </c>
    </row>
    <row r="250" spans="11:15">
      <c r="K250" s="46" t="s">
        <v>566</v>
      </c>
      <c r="L250" s="23" t="s">
        <v>567</v>
      </c>
      <c r="M250" s="47">
        <v>1836.79</v>
      </c>
      <c r="N250" s="47">
        <v>0</v>
      </c>
      <c r="O250" s="48">
        <v>38817</v>
      </c>
    </row>
    <row r="251" spans="11:15">
      <c r="K251" s="46" t="s">
        <v>568</v>
      </c>
      <c r="L251" s="23" t="s">
        <v>569</v>
      </c>
      <c r="M251" s="47">
        <v>5028.0200000000004</v>
      </c>
      <c r="N251" s="47">
        <v>0</v>
      </c>
      <c r="O251" s="48">
        <v>38824</v>
      </c>
    </row>
    <row r="252" spans="11:15">
      <c r="K252" s="46" t="s">
        <v>570</v>
      </c>
      <c r="L252" s="23" t="s">
        <v>571</v>
      </c>
      <c r="M252" s="47">
        <v>23209.75</v>
      </c>
      <c r="N252" s="47">
        <v>0</v>
      </c>
      <c r="O252" s="48">
        <v>38827</v>
      </c>
    </row>
    <row r="253" spans="11:15">
      <c r="K253" s="46" t="s">
        <v>572</v>
      </c>
      <c r="L253" s="23" t="s">
        <v>573</v>
      </c>
      <c r="M253" s="47">
        <v>1388.92</v>
      </c>
      <c r="N253" s="47">
        <v>0</v>
      </c>
      <c r="O253" s="48">
        <v>38827</v>
      </c>
    </row>
    <row r="254" spans="11:15">
      <c r="K254" s="46" t="s">
        <v>574</v>
      </c>
      <c r="L254" s="23" t="s">
        <v>575</v>
      </c>
      <c r="M254" s="47">
        <v>271256.2</v>
      </c>
      <c r="N254" s="47">
        <v>0</v>
      </c>
      <c r="O254" s="48">
        <v>38847</v>
      </c>
    </row>
    <row r="255" spans="11:15">
      <c r="K255" s="46" t="s">
        <v>576</v>
      </c>
      <c r="L255" s="23" t="s">
        <v>577</v>
      </c>
      <c r="M255" s="47">
        <v>3769.94</v>
      </c>
      <c r="N255" s="47">
        <v>0</v>
      </c>
      <c r="O255" s="48">
        <v>38847</v>
      </c>
    </row>
    <row r="256" spans="11:15">
      <c r="K256" s="46" t="s">
        <v>578</v>
      </c>
      <c r="L256" s="23" t="s">
        <v>579</v>
      </c>
      <c r="M256" s="47">
        <v>4932.38</v>
      </c>
      <c r="N256" s="47">
        <v>0</v>
      </c>
      <c r="O256" s="48">
        <v>38859</v>
      </c>
    </row>
    <row r="257" spans="11:15">
      <c r="K257" s="46" t="s">
        <v>580</v>
      </c>
      <c r="L257" s="23" t="s">
        <v>581</v>
      </c>
      <c r="M257" s="47">
        <v>1574</v>
      </c>
      <c r="N257" s="47">
        <v>0</v>
      </c>
      <c r="O257" s="48">
        <v>38880</v>
      </c>
    </row>
    <row r="258" spans="11:15">
      <c r="K258" s="46" t="s">
        <v>582</v>
      </c>
      <c r="L258" s="23" t="s">
        <v>583</v>
      </c>
      <c r="M258" s="47">
        <v>38798.49</v>
      </c>
      <c r="N258" s="47">
        <v>0</v>
      </c>
      <c r="O258" s="48">
        <v>38888</v>
      </c>
    </row>
    <row r="259" spans="11:15">
      <c r="K259" s="46" t="s">
        <v>584</v>
      </c>
      <c r="L259" s="23" t="s">
        <v>585</v>
      </c>
      <c r="M259" s="47">
        <v>3149.84</v>
      </c>
      <c r="N259" s="47">
        <v>0</v>
      </c>
      <c r="O259" s="48">
        <v>38915</v>
      </c>
    </row>
    <row r="260" spans="11:15">
      <c r="K260" s="46" t="s">
        <v>586</v>
      </c>
      <c r="L260" s="23" t="s">
        <v>587</v>
      </c>
      <c r="M260" s="47">
        <v>1565.78</v>
      </c>
      <c r="N260" s="47">
        <v>0</v>
      </c>
      <c r="O260" s="48">
        <v>38918</v>
      </c>
    </row>
    <row r="261" spans="11:15">
      <c r="K261" s="46" t="s">
        <v>588</v>
      </c>
      <c r="L261" s="23" t="s">
        <v>589</v>
      </c>
      <c r="M261" s="47">
        <v>30677.439999999999</v>
      </c>
      <c r="N261" s="47">
        <v>0</v>
      </c>
      <c r="O261" s="48">
        <v>38939</v>
      </c>
    </row>
    <row r="262" spans="11:15">
      <c r="K262" s="46" t="s">
        <v>590</v>
      </c>
      <c r="L262" s="23" t="s">
        <v>591</v>
      </c>
      <c r="M262" s="47">
        <v>7847.31</v>
      </c>
      <c r="N262" s="47">
        <v>0</v>
      </c>
      <c r="O262" s="48">
        <v>38939</v>
      </c>
    </row>
    <row r="263" spans="11:15">
      <c r="K263" s="46" t="s">
        <v>592</v>
      </c>
      <c r="L263" s="23" t="s">
        <v>593</v>
      </c>
      <c r="M263" s="47">
        <v>384676.41</v>
      </c>
      <c r="N263" s="47">
        <v>0</v>
      </c>
      <c r="O263" s="48">
        <v>38950</v>
      </c>
    </row>
    <row r="264" spans="11:15">
      <c r="K264" s="46" t="s">
        <v>594</v>
      </c>
      <c r="L264" s="23" t="s">
        <v>595</v>
      </c>
      <c r="M264" s="47">
        <v>24413.85</v>
      </c>
      <c r="N264" s="47">
        <v>0</v>
      </c>
      <c r="O264" s="48">
        <v>38971</v>
      </c>
    </row>
    <row r="265" spans="11:15">
      <c r="K265" s="46" t="s">
        <v>596</v>
      </c>
      <c r="L265" s="23" t="s">
        <v>597</v>
      </c>
      <c r="M265" s="47">
        <v>11744.32</v>
      </c>
      <c r="N265" s="47">
        <v>0</v>
      </c>
      <c r="O265" s="48">
        <v>38971</v>
      </c>
    </row>
    <row r="266" spans="11:15">
      <c r="K266" s="46" t="s">
        <v>598</v>
      </c>
      <c r="L266" s="23" t="s">
        <v>599</v>
      </c>
      <c r="M266" s="47">
        <v>9928.99</v>
      </c>
      <c r="N266" s="47">
        <v>0</v>
      </c>
      <c r="O266" s="48">
        <v>38971</v>
      </c>
    </row>
    <row r="267" spans="11:15">
      <c r="K267" s="46" t="s">
        <v>600</v>
      </c>
      <c r="L267" s="23" t="s">
        <v>601</v>
      </c>
      <c r="M267" s="47">
        <v>2755.39</v>
      </c>
      <c r="N267" s="47">
        <v>0</v>
      </c>
      <c r="O267" s="48">
        <v>38971</v>
      </c>
    </row>
    <row r="268" spans="11:15">
      <c r="K268" s="46" t="s">
        <v>602</v>
      </c>
      <c r="L268" s="23" t="s">
        <v>603</v>
      </c>
      <c r="M268" s="47">
        <v>38301.629999999997</v>
      </c>
      <c r="N268" s="47">
        <v>0</v>
      </c>
      <c r="O268" s="48">
        <v>39000</v>
      </c>
    </row>
    <row r="269" spans="11:15">
      <c r="K269" s="46" t="s">
        <v>604</v>
      </c>
      <c r="L269" s="23" t="s">
        <v>605</v>
      </c>
      <c r="M269" s="47">
        <v>230553.28</v>
      </c>
      <c r="N269" s="47">
        <v>0</v>
      </c>
      <c r="O269" s="48">
        <v>39010</v>
      </c>
    </row>
    <row r="270" spans="11:15">
      <c r="K270" s="46" t="s">
        <v>606</v>
      </c>
      <c r="L270" s="23" t="s">
        <v>607</v>
      </c>
      <c r="M270" s="47">
        <v>127869.17</v>
      </c>
      <c r="N270" s="47">
        <v>0</v>
      </c>
      <c r="O270" s="48">
        <v>39010</v>
      </c>
    </row>
    <row r="271" spans="11:15">
      <c r="K271" s="46" t="s">
        <v>608</v>
      </c>
      <c r="L271" s="23" t="s">
        <v>609</v>
      </c>
      <c r="M271" s="47">
        <v>142070.14000000001</v>
      </c>
      <c r="N271" s="47">
        <v>0</v>
      </c>
      <c r="O271" s="48">
        <v>39062</v>
      </c>
    </row>
    <row r="272" spans="11:15">
      <c r="K272" s="46" t="s">
        <v>610</v>
      </c>
      <c r="L272" s="23" t="s">
        <v>611</v>
      </c>
      <c r="M272" s="47">
        <v>42513.06</v>
      </c>
      <c r="N272" s="47">
        <v>0</v>
      </c>
      <c r="O272" s="48">
        <v>39064</v>
      </c>
    </row>
    <row r="273" spans="11:15">
      <c r="K273" s="46" t="s">
        <v>612</v>
      </c>
      <c r="L273" s="23" t="s">
        <v>613</v>
      </c>
      <c r="M273" s="47">
        <v>5213.34</v>
      </c>
      <c r="N273" s="47">
        <v>0</v>
      </c>
      <c r="O273" s="48">
        <v>39071</v>
      </c>
    </row>
    <row r="274" spans="11:15">
      <c r="K274" s="46" t="s">
        <v>614</v>
      </c>
      <c r="L274" s="23" t="s">
        <v>615</v>
      </c>
      <c r="M274" s="47">
        <v>4575.17</v>
      </c>
      <c r="N274" s="47">
        <v>0</v>
      </c>
      <c r="O274" s="48">
        <v>39092</v>
      </c>
    </row>
    <row r="275" spans="11:15">
      <c r="K275" s="46" t="s">
        <v>616</v>
      </c>
      <c r="L275" s="23" t="s">
        <v>617</v>
      </c>
      <c r="M275" s="47">
        <v>40167.760000000002</v>
      </c>
      <c r="N275" s="47">
        <v>0</v>
      </c>
      <c r="O275" s="48">
        <v>39104</v>
      </c>
    </row>
    <row r="276" spans="11:15">
      <c r="K276" s="46" t="s">
        <v>618</v>
      </c>
      <c r="L276" s="23" t="s">
        <v>619</v>
      </c>
      <c r="M276" s="47">
        <v>28354.79</v>
      </c>
      <c r="N276" s="47">
        <v>0</v>
      </c>
      <c r="O276" s="48">
        <v>39106</v>
      </c>
    </row>
    <row r="277" spans="11:15">
      <c r="K277" s="46" t="s">
        <v>620</v>
      </c>
      <c r="L277" s="23" t="s">
        <v>621</v>
      </c>
      <c r="M277" s="47">
        <v>9303.7000000000007</v>
      </c>
      <c r="N277" s="47">
        <v>0</v>
      </c>
      <c r="O277" s="48">
        <v>39113</v>
      </c>
    </row>
    <row r="278" spans="11:15">
      <c r="K278" s="46" t="s">
        <v>622</v>
      </c>
      <c r="L278" s="23" t="s">
        <v>623</v>
      </c>
      <c r="M278" s="47">
        <v>49219.38</v>
      </c>
      <c r="N278" s="47">
        <v>0</v>
      </c>
      <c r="O278" s="48">
        <v>39125</v>
      </c>
    </row>
    <row r="279" spans="11:15">
      <c r="K279" s="46" t="s">
        <v>624</v>
      </c>
      <c r="L279" s="23" t="s">
        <v>625</v>
      </c>
      <c r="M279" s="47">
        <v>46725.1</v>
      </c>
      <c r="N279" s="47">
        <v>0</v>
      </c>
      <c r="O279" s="48">
        <v>39125</v>
      </c>
    </row>
    <row r="280" spans="11:15">
      <c r="K280" s="46" t="s">
        <v>626</v>
      </c>
      <c r="L280" s="23" t="s">
        <v>627</v>
      </c>
      <c r="M280" s="47">
        <v>9303.23</v>
      </c>
      <c r="N280" s="47">
        <v>0</v>
      </c>
      <c r="O280" s="48">
        <v>39125</v>
      </c>
    </row>
    <row r="281" spans="11:15">
      <c r="K281" s="46" t="s">
        <v>628</v>
      </c>
      <c r="L281" s="23" t="s">
        <v>629</v>
      </c>
      <c r="M281" s="47">
        <v>5009.4399999999996</v>
      </c>
      <c r="N281" s="47">
        <v>0</v>
      </c>
      <c r="O281" s="48">
        <v>39125</v>
      </c>
    </row>
    <row r="282" spans="11:15">
      <c r="K282" s="46" t="s">
        <v>630</v>
      </c>
      <c r="L282" s="23" t="s">
        <v>631</v>
      </c>
      <c r="M282" s="47">
        <v>16437.2</v>
      </c>
      <c r="N282" s="47">
        <v>0</v>
      </c>
      <c r="O282" s="48">
        <v>39133</v>
      </c>
    </row>
    <row r="283" spans="11:15">
      <c r="K283" s="46" t="s">
        <v>632</v>
      </c>
      <c r="L283" s="23" t="s">
        <v>633</v>
      </c>
      <c r="M283" s="47">
        <v>8623.93</v>
      </c>
      <c r="N283" s="47">
        <v>0</v>
      </c>
      <c r="O283" s="48">
        <v>39153</v>
      </c>
    </row>
    <row r="284" spans="11:15">
      <c r="K284" s="46" t="s">
        <v>634</v>
      </c>
      <c r="L284" s="23" t="s">
        <v>635</v>
      </c>
      <c r="M284" s="47">
        <v>8134.24</v>
      </c>
      <c r="N284" s="47">
        <v>0</v>
      </c>
      <c r="O284" s="48">
        <v>39153</v>
      </c>
    </row>
    <row r="285" spans="11:15">
      <c r="K285" s="46" t="s">
        <v>636</v>
      </c>
      <c r="L285" s="23" t="s">
        <v>637</v>
      </c>
      <c r="M285" s="47">
        <v>83555.08</v>
      </c>
      <c r="N285" s="47">
        <v>0</v>
      </c>
      <c r="O285" s="48">
        <v>39182</v>
      </c>
    </row>
    <row r="286" spans="11:15">
      <c r="K286" s="46" t="s">
        <v>638</v>
      </c>
      <c r="L286" s="23" t="s">
        <v>639</v>
      </c>
      <c r="M286" s="47">
        <v>30613.57</v>
      </c>
      <c r="N286" s="47">
        <v>0</v>
      </c>
      <c r="O286" s="48">
        <v>39182</v>
      </c>
    </row>
    <row r="287" spans="11:15">
      <c r="K287" s="46" t="s">
        <v>640</v>
      </c>
      <c r="L287" s="23" t="s">
        <v>641</v>
      </c>
      <c r="M287" s="47">
        <v>1278.3699999999999</v>
      </c>
      <c r="N287" s="47">
        <v>0</v>
      </c>
      <c r="O287" s="48">
        <v>39182</v>
      </c>
    </row>
    <row r="288" spans="11:15">
      <c r="K288" s="46" t="s">
        <v>642</v>
      </c>
      <c r="L288" s="23" t="s">
        <v>643</v>
      </c>
      <c r="M288" s="47">
        <v>5629.47</v>
      </c>
      <c r="N288" s="47">
        <v>0</v>
      </c>
      <c r="O288" s="48">
        <v>39185</v>
      </c>
    </row>
    <row r="289" spans="11:15">
      <c r="K289" s="46" t="s">
        <v>644</v>
      </c>
      <c r="L289" s="23" t="s">
        <v>645</v>
      </c>
      <c r="M289" s="47">
        <v>82810.570000000007</v>
      </c>
      <c r="N289" s="47">
        <v>0</v>
      </c>
      <c r="O289" s="48">
        <v>39192</v>
      </c>
    </row>
    <row r="290" spans="11:15">
      <c r="K290" s="46" t="s">
        <v>646</v>
      </c>
      <c r="L290" s="23" t="s">
        <v>647</v>
      </c>
      <c r="M290" s="47">
        <v>1841.45</v>
      </c>
      <c r="N290" s="47">
        <v>0</v>
      </c>
      <c r="O290" s="48">
        <v>39192</v>
      </c>
    </row>
    <row r="291" spans="11:15">
      <c r="K291" s="46" t="s">
        <v>648</v>
      </c>
      <c r="L291" s="23" t="s">
        <v>649</v>
      </c>
      <c r="M291" s="47">
        <v>70811.600000000006</v>
      </c>
      <c r="N291" s="47">
        <v>0</v>
      </c>
      <c r="O291" s="48">
        <v>39212</v>
      </c>
    </row>
    <row r="292" spans="11:15">
      <c r="K292" s="46" t="s">
        <v>650</v>
      </c>
      <c r="L292" s="23" t="s">
        <v>651</v>
      </c>
      <c r="M292" s="47">
        <v>51752.85</v>
      </c>
      <c r="N292" s="47">
        <v>0</v>
      </c>
      <c r="O292" s="48">
        <v>39212</v>
      </c>
    </row>
    <row r="293" spans="11:15">
      <c r="K293" s="46" t="s">
        <v>652</v>
      </c>
      <c r="L293" s="23" t="s">
        <v>653</v>
      </c>
      <c r="M293" s="47">
        <v>6600.86</v>
      </c>
      <c r="N293" s="47">
        <v>0</v>
      </c>
      <c r="O293" s="48">
        <v>39212</v>
      </c>
    </row>
    <row r="294" spans="11:15">
      <c r="K294" s="46" t="s">
        <v>654</v>
      </c>
      <c r="L294" s="23" t="s">
        <v>655</v>
      </c>
      <c r="M294" s="47">
        <v>5145.7299999999996</v>
      </c>
      <c r="N294" s="47">
        <v>0</v>
      </c>
      <c r="O294" s="48">
        <v>39212</v>
      </c>
    </row>
    <row r="295" spans="11:15">
      <c r="K295" s="46" t="s">
        <v>656</v>
      </c>
      <c r="L295" s="23" t="s">
        <v>657</v>
      </c>
      <c r="M295" s="47">
        <v>2536.6999999999998</v>
      </c>
      <c r="N295" s="47">
        <v>0</v>
      </c>
      <c r="O295" s="48">
        <v>39212</v>
      </c>
    </row>
    <row r="296" spans="11:15">
      <c r="K296" s="46" t="s">
        <v>658</v>
      </c>
      <c r="L296" s="23" t="s">
        <v>659</v>
      </c>
      <c r="M296" s="47">
        <v>834841.8</v>
      </c>
      <c r="N296" s="47">
        <v>0</v>
      </c>
      <c r="O296" s="48">
        <v>39223</v>
      </c>
    </row>
    <row r="297" spans="11:15">
      <c r="K297" s="46" t="s">
        <v>660</v>
      </c>
      <c r="L297" s="23" t="s">
        <v>661</v>
      </c>
      <c r="M297" s="47">
        <v>6744.94</v>
      </c>
      <c r="N297" s="47">
        <v>0</v>
      </c>
      <c r="O297" s="48">
        <v>39223</v>
      </c>
    </row>
    <row r="298" spans="11:15">
      <c r="K298" s="46" t="s">
        <v>662</v>
      </c>
      <c r="L298" s="23" t="s">
        <v>663</v>
      </c>
      <c r="M298" s="47">
        <v>41625.9</v>
      </c>
      <c r="N298" s="47">
        <v>0</v>
      </c>
      <c r="O298" s="48">
        <v>39244</v>
      </c>
    </row>
    <row r="299" spans="11:15">
      <c r="K299" s="46" t="s">
        <v>664</v>
      </c>
      <c r="L299" s="23" t="s">
        <v>665</v>
      </c>
      <c r="M299" s="47">
        <v>4787.18</v>
      </c>
      <c r="N299" s="47">
        <v>0</v>
      </c>
      <c r="O299" s="48">
        <v>39244</v>
      </c>
    </row>
    <row r="300" spans="11:15">
      <c r="K300" s="46" t="s">
        <v>666</v>
      </c>
      <c r="L300" s="23" t="s">
        <v>667</v>
      </c>
      <c r="M300" s="47">
        <v>486700.1</v>
      </c>
      <c r="N300" s="47">
        <v>0</v>
      </c>
      <c r="O300" s="48">
        <v>39253</v>
      </c>
    </row>
    <row r="301" spans="11:15">
      <c r="K301" s="46" t="s">
        <v>668</v>
      </c>
      <c r="L301" s="23" t="s">
        <v>669</v>
      </c>
      <c r="M301" s="47">
        <v>121613.04</v>
      </c>
      <c r="N301" s="47">
        <v>0</v>
      </c>
      <c r="O301" s="48">
        <v>39253</v>
      </c>
    </row>
    <row r="302" spans="11:15">
      <c r="K302" s="46" t="s">
        <v>670</v>
      </c>
      <c r="L302" s="23" t="s">
        <v>671</v>
      </c>
      <c r="M302" s="47">
        <v>12698.31</v>
      </c>
      <c r="N302" s="47">
        <v>0</v>
      </c>
      <c r="O302" s="48">
        <v>39253</v>
      </c>
    </row>
    <row r="303" spans="11:15">
      <c r="K303" s="46" t="s">
        <v>672</v>
      </c>
      <c r="L303" s="23" t="s">
        <v>673</v>
      </c>
      <c r="M303" s="47">
        <v>8218.7099999999991</v>
      </c>
      <c r="N303" s="47">
        <v>0</v>
      </c>
      <c r="O303" s="48">
        <v>39253</v>
      </c>
    </row>
    <row r="304" spans="11:15">
      <c r="K304" s="46" t="s">
        <v>674</v>
      </c>
      <c r="L304" s="23" t="s">
        <v>675</v>
      </c>
      <c r="M304" s="47">
        <v>7144.32</v>
      </c>
      <c r="N304" s="47">
        <v>0</v>
      </c>
      <c r="O304" s="48">
        <v>39253</v>
      </c>
    </row>
    <row r="305" spans="11:15">
      <c r="K305" s="46" t="s">
        <v>676</v>
      </c>
      <c r="L305" s="23" t="s">
        <v>677</v>
      </c>
      <c r="M305" s="47">
        <v>36758.78</v>
      </c>
      <c r="N305" s="47">
        <v>0</v>
      </c>
      <c r="O305" s="48">
        <v>39273</v>
      </c>
    </row>
    <row r="306" spans="11:15">
      <c r="K306" s="46" t="s">
        <v>678</v>
      </c>
      <c r="L306" s="23" t="s">
        <v>679</v>
      </c>
      <c r="M306" s="47">
        <v>33399.54</v>
      </c>
      <c r="N306" s="47">
        <v>0</v>
      </c>
      <c r="O306" s="48">
        <v>39273</v>
      </c>
    </row>
    <row r="307" spans="11:15">
      <c r="K307" s="46" t="s">
        <v>680</v>
      </c>
      <c r="L307" s="23" t="s">
        <v>681</v>
      </c>
      <c r="M307" s="47">
        <v>13739.77</v>
      </c>
      <c r="N307" s="47">
        <v>0</v>
      </c>
      <c r="O307" s="48">
        <v>39273</v>
      </c>
    </row>
    <row r="308" spans="11:15">
      <c r="K308" s="46" t="s">
        <v>682</v>
      </c>
      <c r="L308" s="23" t="s">
        <v>683</v>
      </c>
      <c r="M308" s="47">
        <v>11458.36</v>
      </c>
      <c r="N308" s="47">
        <v>0</v>
      </c>
      <c r="O308" s="48">
        <v>39273</v>
      </c>
    </row>
    <row r="309" spans="11:15">
      <c r="K309" s="46" t="s">
        <v>684</v>
      </c>
      <c r="L309" s="23" t="s">
        <v>685</v>
      </c>
      <c r="M309" s="47">
        <v>4437.62</v>
      </c>
      <c r="N309" s="47">
        <v>0</v>
      </c>
      <c r="O309" s="48">
        <v>39273</v>
      </c>
    </row>
    <row r="310" spans="11:15">
      <c r="K310" s="46" t="s">
        <v>686</v>
      </c>
      <c r="L310" s="23" t="s">
        <v>687</v>
      </c>
      <c r="M310" s="47">
        <v>3174.99</v>
      </c>
      <c r="N310" s="47">
        <v>0</v>
      </c>
      <c r="O310" s="48">
        <v>39273</v>
      </c>
    </row>
    <row r="311" spans="11:15">
      <c r="K311" s="46" t="s">
        <v>688</v>
      </c>
      <c r="L311" s="23" t="s">
        <v>689</v>
      </c>
      <c r="M311" s="47">
        <v>221653.6</v>
      </c>
      <c r="N311" s="47">
        <v>0</v>
      </c>
      <c r="O311" s="48">
        <v>39283</v>
      </c>
    </row>
    <row r="312" spans="11:15">
      <c r="K312" s="46" t="s">
        <v>690</v>
      </c>
      <c r="L312" s="23" t="s">
        <v>691</v>
      </c>
      <c r="M312" s="47">
        <v>6743.53</v>
      </c>
      <c r="N312" s="47">
        <v>0</v>
      </c>
      <c r="O312" s="48">
        <v>39283</v>
      </c>
    </row>
    <row r="313" spans="11:15">
      <c r="K313" s="46" t="s">
        <v>692</v>
      </c>
      <c r="L313" s="23" t="s">
        <v>693</v>
      </c>
      <c r="M313" s="47">
        <v>158101.59</v>
      </c>
      <c r="N313" s="47">
        <v>0</v>
      </c>
      <c r="O313" s="48">
        <v>39304</v>
      </c>
    </row>
    <row r="314" spans="11:15">
      <c r="K314" s="46" t="s">
        <v>694</v>
      </c>
      <c r="L314" s="23" t="s">
        <v>695</v>
      </c>
      <c r="M314" s="47">
        <v>42381.47</v>
      </c>
      <c r="N314" s="47">
        <v>0</v>
      </c>
      <c r="O314" s="48">
        <v>39304</v>
      </c>
    </row>
    <row r="315" spans="11:15">
      <c r="K315" s="46" t="s">
        <v>696</v>
      </c>
      <c r="L315" s="23" t="s">
        <v>697</v>
      </c>
      <c r="M315" s="47">
        <v>123066.77</v>
      </c>
      <c r="N315" s="47">
        <v>0</v>
      </c>
      <c r="O315" s="48">
        <v>39315</v>
      </c>
    </row>
    <row r="316" spans="11:15">
      <c r="K316" s="46" t="s">
        <v>698</v>
      </c>
      <c r="L316" s="23" t="s">
        <v>699</v>
      </c>
      <c r="M316" s="47">
        <v>135895.45000000001</v>
      </c>
      <c r="N316" s="47">
        <v>0</v>
      </c>
      <c r="O316" s="48">
        <v>39335</v>
      </c>
    </row>
    <row r="317" spans="11:15">
      <c r="K317" s="46" t="s">
        <v>700</v>
      </c>
      <c r="L317" s="23" t="s">
        <v>701</v>
      </c>
      <c r="M317" s="47">
        <v>3537.25</v>
      </c>
      <c r="N317" s="47">
        <v>0</v>
      </c>
      <c r="O317" s="48">
        <v>39343</v>
      </c>
    </row>
    <row r="318" spans="11:15">
      <c r="K318" s="46" t="s">
        <v>702</v>
      </c>
      <c r="L318" s="23" t="s">
        <v>703</v>
      </c>
      <c r="M318" s="47">
        <v>62381.84</v>
      </c>
      <c r="N318" s="47">
        <v>0</v>
      </c>
      <c r="O318" s="48">
        <v>39345</v>
      </c>
    </row>
    <row r="319" spans="11:15">
      <c r="K319" s="46" t="s">
        <v>704</v>
      </c>
      <c r="L319" s="23" t="s">
        <v>705</v>
      </c>
      <c r="M319" s="47">
        <v>27810.44</v>
      </c>
      <c r="N319" s="47">
        <v>0</v>
      </c>
      <c r="O319" s="48">
        <v>39345</v>
      </c>
    </row>
    <row r="320" spans="11:15">
      <c r="K320" s="46" t="s">
        <v>706</v>
      </c>
      <c r="L320" s="23" t="s">
        <v>707</v>
      </c>
      <c r="M320" s="47">
        <v>17459.650000000001</v>
      </c>
      <c r="N320" s="47">
        <v>0</v>
      </c>
      <c r="O320" s="48">
        <v>39345</v>
      </c>
    </row>
    <row r="321" spans="11:15">
      <c r="K321" s="46" t="s">
        <v>708</v>
      </c>
      <c r="L321" s="23" t="s">
        <v>709</v>
      </c>
      <c r="M321" s="47">
        <v>2370.1</v>
      </c>
      <c r="N321" s="47">
        <v>0</v>
      </c>
      <c r="O321" s="48">
        <v>39350</v>
      </c>
    </row>
    <row r="322" spans="11:15">
      <c r="K322" s="46" t="s">
        <v>710</v>
      </c>
      <c r="L322" s="23" t="s">
        <v>711</v>
      </c>
      <c r="M322" s="47">
        <v>56272.35</v>
      </c>
      <c r="N322" s="47">
        <v>0</v>
      </c>
      <c r="O322" s="48">
        <v>39365</v>
      </c>
    </row>
    <row r="323" spans="11:15">
      <c r="K323" s="46" t="s">
        <v>712</v>
      </c>
      <c r="L323" s="23" t="s">
        <v>713</v>
      </c>
      <c r="M323" s="47">
        <v>27416.59</v>
      </c>
      <c r="N323" s="47">
        <v>0</v>
      </c>
      <c r="O323" s="48">
        <v>39365</v>
      </c>
    </row>
    <row r="324" spans="11:15">
      <c r="K324" s="46" t="s">
        <v>714</v>
      </c>
      <c r="L324" s="23" t="s">
        <v>715</v>
      </c>
      <c r="M324" s="47">
        <v>3392.51</v>
      </c>
      <c r="N324" s="47">
        <v>0</v>
      </c>
      <c r="O324" s="48">
        <v>39365</v>
      </c>
    </row>
    <row r="325" spans="11:15">
      <c r="K325" s="46" t="s">
        <v>716</v>
      </c>
      <c r="L325" s="23" t="s">
        <v>717</v>
      </c>
      <c r="M325" s="47">
        <v>2545.34</v>
      </c>
      <c r="N325" s="47">
        <v>0</v>
      </c>
      <c r="O325" s="48">
        <v>39370</v>
      </c>
    </row>
    <row r="326" spans="11:15">
      <c r="K326" s="46" t="s">
        <v>718</v>
      </c>
      <c r="L326" s="23" t="s">
        <v>719</v>
      </c>
      <c r="M326" s="47">
        <v>48622.52</v>
      </c>
      <c r="N326" s="47">
        <v>0</v>
      </c>
      <c r="O326" s="48">
        <v>39377</v>
      </c>
    </row>
    <row r="327" spans="11:15">
      <c r="K327" s="46" t="s">
        <v>720</v>
      </c>
      <c r="L327" s="23" t="s">
        <v>721</v>
      </c>
      <c r="M327" s="47">
        <v>38233.65</v>
      </c>
      <c r="N327" s="47">
        <v>0</v>
      </c>
      <c r="O327" s="48">
        <v>39377</v>
      </c>
    </row>
    <row r="328" spans="11:15">
      <c r="K328" s="46" t="s">
        <v>722</v>
      </c>
      <c r="L328" s="23" t="s">
        <v>723</v>
      </c>
      <c r="M328" s="47">
        <v>3361.21</v>
      </c>
      <c r="N328" s="47">
        <v>0</v>
      </c>
      <c r="O328" s="48">
        <v>39377</v>
      </c>
    </row>
    <row r="329" spans="11:15">
      <c r="K329" s="46" t="s">
        <v>724</v>
      </c>
      <c r="L329" s="23" t="s">
        <v>725</v>
      </c>
      <c r="M329" s="47">
        <v>16383.73</v>
      </c>
      <c r="N329" s="47">
        <v>0</v>
      </c>
      <c r="O329" s="48">
        <v>39384</v>
      </c>
    </row>
    <row r="330" spans="11:15">
      <c r="K330" s="46" t="s">
        <v>726</v>
      </c>
      <c r="L330" s="23" t="s">
        <v>727</v>
      </c>
      <c r="M330" s="47">
        <v>2413.06</v>
      </c>
      <c r="N330" s="47">
        <v>0</v>
      </c>
      <c r="O330" s="48">
        <v>39393</v>
      </c>
    </row>
    <row r="331" spans="11:15">
      <c r="K331" s="46" t="s">
        <v>728</v>
      </c>
      <c r="L331" s="23" t="s">
        <v>729</v>
      </c>
      <c r="M331" s="47">
        <v>277754.96999999997</v>
      </c>
      <c r="N331" s="47">
        <v>0</v>
      </c>
      <c r="O331" s="48">
        <v>39398</v>
      </c>
    </row>
    <row r="332" spans="11:15">
      <c r="K332" s="46" t="s">
        <v>730</v>
      </c>
      <c r="L332" s="23" t="s">
        <v>731</v>
      </c>
      <c r="M332" s="47">
        <v>11349.75</v>
      </c>
      <c r="N332" s="47">
        <v>0</v>
      </c>
      <c r="O332" s="48">
        <v>39398</v>
      </c>
    </row>
    <row r="333" spans="11:15">
      <c r="K333" s="46" t="s">
        <v>732</v>
      </c>
      <c r="L333" s="23" t="s">
        <v>733</v>
      </c>
      <c r="M333" s="47">
        <v>9753.8700000000008</v>
      </c>
      <c r="N333" s="47">
        <v>0</v>
      </c>
      <c r="O333" s="48">
        <v>39398</v>
      </c>
    </row>
    <row r="334" spans="11:15">
      <c r="K334" s="46" t="s">
        <v>734</v>
      </c>
      <c r="L334" s="23" t="s">
        <v>735</v>
      </c>
      <c r="M334" s="47">
        <v>6246.91</v>
      </c>
      <c r="N334" s="47">
        <v>0</v>
      </c>
      <c r="O334" s="48">
        <v>39398</v>
      </c>
    </row>
    <row r="335" spans="11:15">
      <c r="K335" s="46" t="s">
        <v>736</v>
      </c>
      <c r="L335" s="23" t="s">
        <v>737</v>
      </c>
      <c r="M335" s="47">
        <v>2639.58</v>
      </c>
      <c r="N335" s="47">
        <v>0</v>
      </c>
      <c r="O335" s="48">
        <v>39398</v>
      </c>
    </row>
    <row r="336" spans="11:15">
      <c r="K336" s="46" t="s">
        <v>738</v>
      </c>
      <c r="L336" s="23" t="s">
        <v>739</v>
      </c>
      <c r="M336" s="47">
        <v>2527.13</v>
      </c>
      <c r="N336" s="47">
        <v>0</v>
      </c>
      <c r="O336" s="48">
        <v>39398</v>
      </c>
    </row>
    <row r="337" spans="11:15">
      <c r="K337" s="46" t="s">
        <v>740</v>
      </c>
      <c r="L337" s="23" t="s">
        <v>741</v>
      </c>
      <c r="M337" s="47">
        <v>135115.15</v>
      </c>
      <c r="N337" s="47">
        <v>0</v>
      </c>
      <c r="O337" s="48">
        <v>39406</v>
      </c>
    </row>
    <row r="338" spans="11:15">
      <c r="K338" s="46" t="s">
        <v>742</v>
      </c>
      <c r="L338" s="23" t="s">
        <v>743</v>
      </c>
      <c r="M338" s="47">
        <v>48319.48</v>
      </c>
      <c r="N338" s="47">
        <v>0</v>
      </c>
      <c r="O338" s="48">
        <v>39406</v>
      </c>
    </row>
    <row r="339" spans="11:15">
      <c r="K339" s="46" t="s">
        <v>744</v>
      </c>
      <c r="L339" s="23" t="s">
        <v>745</v>
      </c>
      <c r="M339" s="47">
        <v>24118</v>
      </c>
      <c r="N339" s="47">
        <v>0</v>
      </c>
      <c r="O339" s="48">
        <v>39406</v>
      </c>
    </row>
    <row r="340" spans="11:15">
      <c r="K340" s="46" t="s">
        <v>746</v>
      </c>
      <c r="L340" s="23" t="s">
        <v>747</v>
      </c>
      <c r="M340" s="47">
        <v>23732.06</v>
      </c>
      <c r="N340" s="47">
        <v>0</v>
      </c>
      <c r="O340" s="48">
        <v>39406</v>
      </c>
    </row>
    <row r="341" spans="11:15">
      <c r="K341" s="46" t="s">
        <v>748</v>
      </c>
      <c r="L341" s="23" t="s">
        <v>749</v>
      </c>
      <c r="M341" s="47">
        <v>22221.77</v>
      </c>
      <c r="N341" s="47">
        <v>0</v>
      </c>
      <c r="O341" s="48">
        <v>39406</v>
      </c>
    </row>
    <row r="342" spans="11:15">
      <c r="K342" s="46" t="s">
        <v>750</v>
      </c>
      <c r="L342" s="23" t="s">
        <v>751</v>
      </c>
      <c r="M342" s="47">
        <v>8087.49</v>
      </c>
      <c r="N342" s="47">
        <v>0</v>
      </c>
      <c r="O342" s="48">
        <v>39406</v>
      </c>
    </row>
    <row r="343" spans="11:15">
      <c r="K343" s="46" t="s">
        <v>752</v>
      </c>
      <c r="L343" s="23" t="s">
        <v>753</v>
      </c>
      <c r="M343" s="47">
        <v>1272.23</v>
      </c>
      <c r="N343" s="47">
        <v>0</v>
      </c>
      <c r="O343" s="48">
        <v>39406</v>
      </c>
    </row>
    <row r="344" spans="11:15">
      <c r="K344" s="46" t="s">
        <v>754</v>
      </c>
      <c r="L344" s="23" t="s">
        <v>755</v>
      </c>
      <c r="M344" s="47">
        <v>11449.78</v>
      </c>
      <c r="N344" s="47">
        <v>0</v>
      </c>
      <c r="O344" s="48">
        <v>39426</v>
      </c>
    </row>
    <row r="345" spans="11:15">
      <c r="K345" s="46" t="s">
        <v>756</v>
      </c>
      <c r="L345" s="23" t="s">
        <v>757</v>
      </c>
      <c r="M345" s="47">
        <v>9761.5499999999993</v>
      </c>
      <c r="N345" s="47">
        <v>0</v>
      </c>
      <c r="O345" s="48">
        <v>39426</v>
      </c>
    </row>
    <row r="346" spans="11:15">
      <c r="K346" s="46" t="s">
        <v>758</v>
      </c>
      <c r="L346" s="23" t="s">
        <v>759</v>
      </c>
      <c r="M346" s="47">
        <v>2101.39</v>
      </c>
      <c r="N346" s="47">
        <v>0</v>
      </c>
      <c r="O346" s="48">
        <v>39426</v>
      </c>
    </row>
    <row r="347" spans="11:15">
      <c r="K347" s="46" t="s">
        <v>760</v>
      </c>
      <c r="L347" s="23" t="s">
        <v>761</v>
      </c>
      <c r="M347" s="47">
        <v>1658.99</v>
      </c>
      <c r="N347" s="47">
        <v>0</v>
      </c>
      <c r="O347" s="48">
        <v>39426</v>
      </c>
    </row>
    <row r="348" spans="11:15">
      <c r="K348" s="46" t="s">
        <v>762</v>
      </c>
      <c r="L348" s="23" t="s">
        <v>763</v>
      </c>
      <c r="M348" s="47">
        <v>1417.67</v>
      </c>
      <c r="N348" s="47">
        <v>0</v>
      </c>
      <c r="O348" s="48">
        <v>39426</v>
      </c>
    </row>
    <row r="349" spans="11:15">
      <c r="K349" s="46" t="s">
        <v>764</v>
      </c>
      <c r="L349" s="23" t="s">
        <v>765</v>
      </c>
      <c r="M349" s="47">
        <v>23215.06</v>
      </c>
      <c r="N349" s="47">
        <v>0</v>
      </c>
      <c r="O349" s="48">
        <v>39436</v>
      </c>
    </row>
    <row r="350" spans="11:15">
      <c r="K350" s="46" t="s">
        <v>766</v>
      </c>
      <c r="L350" s="23" t="s">
        <v>767</v>
      </c>
      <c r="M350" s="47">
        <v>18077.43</v>
      </c>
      <c r="N350" s="47">
        <v>0</v>
      </c>
      <c r="O350" s="48">
        <v>39436</v>
      </c>
    </row>
    <row r="351" spans="11:15">
      <c r="K351" s="46" t="s">
        <v>768</v>
      </c>
      <c r="L351" s="23" t="s">
        <v>769</v>
      </c>
      <c r="M351" s="47">
        <v>8174.33</v>
      </c>
      <c r="N351" s="47">
        <v>0</v>
      </c>
      <c r="O351" s="48">
        <v>39436</v>
      </c>
    </row>
    <row r="352" spans="11:15">
      <c r="K352" s="46" t="s">
        <v>770</v>
      </c>
      <c r="L352" s="23" t="s">
        <v>771</v>
      </c>
      <c r="M352" s="47">
        <v>5428.31</v>
      </c>
      <c r="N352" s="47">
        <v>0</v>
      </c>
      <c r="O352" s="48">
        <v>39436</v>
      </c>
    </row>
    <row r="353" spans="11:15">
      <c r="K353" s="46" t="s">
        <v>772</v>
      </c>
      <c r="L353" s="23" t="s">
        <v>773</v>
      </c>
      <c r="M353" s="47">
        <v>5113.58</v>
      </c>
      <c r="N353" s="47">
        <v>0</v>
      </c>
      <c r="O353" s="48">
        <v>39436</v>
      </c>
    </row>
    <row r="354" spans="11:15">
      <c r="K354" s="46" t="s">
        <v>774</v>
      </c>
      <c r="L354" s="23" t="s">
        <v>775</v>
      </c>
      <c r="M354" s="47">
        <v>3178.38</v>
      </c>
      <c r="N354" s="47">
        <v>0</v>
      </c>
      <c r="O354" s="48">
        <v>39436</v>
      </c>
    </row>
    <row r="355" spans="11:15">
      <c r="K355" s="46" t="s">
        <v>776</v>
      </c>
      <c r="L355" s="23" t="s">
        <v>777</v>
      </c>
      <c r="M355" s="47">
        <v>6015.19</v>
      </c>
      <c r="N355" s="47">
        <v>0</v>
      </c>
      <c r="O355" s="48">
        <v>39457</v>
      </c>
    </row>
    <row r="356" spans="11:15">
      <c r="K356" s="46" t="s">
        <v>778</v>
      </c>
      <c r="L356" s="23" t="s">
        <v>779</v>
      </c>
      <c r="M356" s="47">
        <v>1756.23</v>
      </c>
      <c r="N356" s="47">
        <v>0</v>
      </c>
      <c r="O356" s="48">
        <v>39457</v>
      </c>
    </row>
    <row r="357" spans="11:15">
      <c r="K357" s="46" t="s">
        <v>780</v>
      </c>
      <c r="L357" s="23" t="s">
        <v>781</v>
      </c>
      <c r="M357" s="47">
        <v>1580.71</v>
      </c>
      <c r="N357" s="47">
        <v>0</v>
      </c>
      <c r="O357" s="48">
        <v>39457</v>
      </c>
    </row>
    <row r="358" spans="11:15">
      <c r="K358" s="46" t="s">
        <v>782</v>
      </c>
      <c r="L358" s="23" t="s">
        <v>783</v>
      </c>
      <c r="M358" s="47">
        <v>1340.75</v>
      </c>
      <c r="N358" s="47">
        <v>0</v>
      </c>
      <c r="O358" s="48">
        <v>39457</v>
      </c>
    </row>
    <row r="359" spans="11:15">
      <c r="K359" s="46" t="s">
        <v>784</v>
      </c>
      <c r="L359" s="23" t="s">
        <v>785</v>
      </c>
      <c r="M359" s="47">
        <v>1323.36</v>
      </c>
      <c r="N359" s="47">
        <v>0</v>
      </c>
      <c r="O359" s="48">
        <v>39457</v>
      </c>
    </row>
    <row r="360" spans="11:15">
      <c r="K360" s="46" t="s">
        <v>786</v>
      </c>
      <c r="L360" s="23" t="s">
        <v>787</v>
      </c>
      <c r="M360" s="47">
        <v>152999.92000000001</v>
      </c>
      <c r="N360" s="47">
        <v>0</v>
      </c>
      <c r="O360" s="48">
        <v>39468</v>
      </c>
    </row>
    <row r="361" spans="11:15">
      <c r="K361" s="46" t="s">
        <v>788</v>
      </c>
      <c r="L361" s="23" t="s">
        <v>789</v>
      </c>
      <c r="M361" s="47">
        <v>93002.85</v>
      </c>
      <c r="N361" s="47">
        <v>0</v>
      </c>
      <c r="O361" s="48">
        <v>39468</v>
      </c>
    </row>
    <row r="362" spans="11:15">
      <c r="K362" s="46" t="s">
        <v>790</v>
      </c>
      <c r="L362" s="23" t="s">
        <v>791</v>
      </c>
      <c r="M362" s="47">
        <v>26710.35</v>
      </c>
      <c r="N362" s="47">
        <v>0</v>
      </c>
      <c r="O362" s="48">
        <v>39468</v>
      </c>
    </row>
    <row r="363" spans="11:15">
      <c r="K363" s="46" t="s">
        <v>792</v>
      </c>
      <c r="L363" s="23" t="s">
        <v>793</v>
      </c>
      <c r="M363" s="47">
        <v>19204.009999999998</v>
      </c>
      <c r="N363" s="47">
        <v>0</v>
      </c>
      <c r="O363" s="48">
        <v>39468</v>
      </c>
    </row>
    <row r="364" spans="11:15">
      <c r="K364" s="46" t="s">
        <v>794</v>
      </c>
      <c r="L364" s="23" t="s">
        <v>795</v>
      </c>
      <c r="M364" s="47">
        <v>12570.36</v>
      </c>
      <c r="N364" s="47">
        <v>0</v>
      </c>
      <c r="O364" s="48">
        <v>39468</v>
      </c>
    </row>
    <row r="365" spans="11:15">
      <c r="K365" s="46" t="s">
        <v>796</v>
      </c>
      <c r="L365" s="23" t="s">
        <v>797</v>
      </c>
      <c r="M365" s="47">
        <v>4963.41</v>
      </c>
      <c r="N365" s="47">
        <v>0</v>
      </c>
      <c r="O365" s="48">
        <v>39468</v>
      </c>
    </row>
    <row r="366" spans="11:15">
      <c r="K366" s="46" t="s">
        <v>798</v>
      </c>
      <c r="L366" s="23" t="s">
        <v>799</v>
      </c>
      <c r="M366" s="47">
        <v>2525.2199999999998</v>
      </c>
      <c r="N366" s="47">
        <v>0</v>
      </c>
      <c r="O366" s="48">
        <v>39468</v>
      </c>
    </row>
    <row r="367" spans="11:15">
      <c r="K367" s="46" t="s">
        <v>800</v>
      </c>
      <c r="L367" s="23" t="s">
        <v>801</v>
      </c>
      <c r="M367" s="47">
        <v>1067.44</v>
      </c>
      <c r="N367" s="47">
        <v>0</v>
      </c>
      <c r="O367" s="48">
        <v>39468</v>
      </c>
    </row>
    <row r="368" spans="11:15">
      <c r="K368" s="46" t="s">
        <v>802</v>
      </c>
      <c r="L368" s="23" t="s">
        <v>803</v>
      </c>
      <c r="M368" s="47">
        <v>239473.73</v>
      </c>
      <c r="N368" s="47">
        <v>0</v>
      </c>
      <c r="O368" s="48">
        <v>39489</v>
      </c>
    </row>
    <row r="369" spans="11:15">
      <c r="K369" s="46" t="s">
        <v>804</v>
      </c>
      <c r="L369" s="23" t="s">
        <v>805</v>
      </c>
      <c r="M369" s="47">
        <v>96295.02</v>
      </c>
      <c r="N369" s="47">
        <v>0</v>
      </c>
      <c r="O369" s="48">
        <v>39489</v>
      </c>
    </row>
    <row r="370" spans="11:15">
      <c r="K370" s="46" t="s">
        <v>806</v>
      </c>
      <c r="L370" s="23" t="s">
        <v>807</v>
      </c>
      <c r="M370" s="47">
        <v>81124.89</v>
      </c>
      <c r="N370" s="47">
        <v>0</v>
      </c>
      <c r="O370" s="48">
        <v>39489</v>
      </c>
    </row>
    <row r="371" spans="11:15">
      <c r="K371" s="46" t="s">
        <v>808</v>
      </c>
      <c r="L371" s="23" t="s">
        <v>809</v>
      </c>
      <c r="M371" s="47">
        <v>52482.54</v>
      </c>
      <c r="N371" s="47">
        <v>0</v>
      </c>
      <c r="O371" s="48">
        <v>39489</v>
      </c>
    </row>
    <row r="372" spans="11:15">
      <c r="K372" s="46" t="s">
        <v>810</v>
      </c>
      <c r="L372" s="23" t="s">
        <v>811</v>
      </c>
      <c r="M372" s="47">
        <v>36368.29</v>
      </c>
      <c r="N372" s="47">
        <v>0</v>
      </c>
      <c r="O372" s="48">
        <v>39489</v>
      </c>
    </row>
    <row r="373" spans="11:15">
      <c r="K373" s="46" t="s">
        <v>812</v>
      </c>
      <c r="L373" s="23" t="s">
        <v>813</v>
      </c>
      <c r="M373" s="47">
        <v>10041.049999999999</v>
      </c>
      <c r="N373" s="47">
        <v>0</v>
      </c>
      <c r="O373" s="48">
        <v>39489</v>
      </c>
    </row>
    <row r="374" spans="11:15">
      <c r="K374" s="46" t="s">
        <v>814</v>
      </c>
      <c r="L374" s="23" t="s">
        <v>815</v>
      </c>
      <c r="M374" s="47">
        <v>6544.78</v>
      </c>
      <c r="N374" s="47">
        <v>0</v>
      </c>
      <c r="O374" s="48">
        <v>39489</v>
      </c>
    </row>
    <row r="375" spans="11:15">
      <c r="K375" s="46" t="s">
        <v>816</v>
      </c>
      <c r="L375" s="23" t="s">
        <v>817</v>
      </c>
      <c r="M375" s="47">
        <v>4764.45</v>
      </c>
      <c r="N375" s="47">
        <v>0</v>
      </c>
      <c r="O375" s="48">
        <v>39489</v>
      </c>
    </row>
    <row r="376" spans="11:15">
      <c r="K376" s="46" t="s">
        <v>818</v>
      </c>
      <c r="L376" s="23" t="s">
        <v>819</v>
      </c>
      <c r="M376" s="47">
        <v>3471.16</v>
      </c>
      <c r="N376" s="47">
        <v>0</v>
      </c>
      <c r="O376" s="48">
        <v>39489</v>
      </c>
    </row>
    <row r="377" spans="11:15">
      <c r="K377" s="46" t="s">
        <v>820</v>
      </c>
      <c r="L377" s="23" t="s">
        <v>821</v>
      </c>
      <c r="M377" s="47">
        <v>1884.33</v>
      </c>
      <c r="N377" s="47">
        <v>0</v>
      </c>
      <c r="O377" s="48">
        <v>39489</v>
      </c>
    </row>
    <row r="378" spans="11:15">
      <c r="K378" s="46" t="s">
        <v>822</v>
      </c>
      <c r="L378" s="23" t="s">
        <v>823</v>
      </c>
      <c r="M378" s="47">
        <v>1472.95</v>
      </c>
      <c r="N378" s="47">
        <v>0</v>
      </c>
      <c r="O378" s="48">
        <v>39489</v>
      </c>
    </row>
    <row r="379" spans="11:15">
      <c r="K379" s="46" t="s">
        <v>824</v>
      </c>
      <c r="L379" s="23" t="s">
        <v>825</v>
      </c>
      <c r="M379" s="47">
        <v>272427.27</v>
      </c>
      <c r="N379" s="47">
        <v>0</v>
      </c>
      <c r="O379" s="48">
        <v>39498</v>
      </c>
    </row>
    <row r="380" spans="11:15">
      <c r="K380" s="46" t="s">
        <v>826</v>
      </c>
      <c r="L380" s="23" t="s">
        <v>827</v>
      </c>
      <c r="M380" s="47">
        <v>267007.46999999997</v>
      </c>
      <c r="N380" s="47">
        <v>0</v>
      </c>
      <c r="O380" s="48">
        <v>39498</v>
      </c>
    </row>
    <row r="381" spans="11:15">
      <c r="K381" s="46" t="s">
        <v>828</v>
      </c>
      <c r="L381" s="23" t="s">
        <v>829</v>
      </c>
      <c r="M381" s="47">
        <v>80662.02</v>
      </c>
      <c r="N381" s="47">
        <v>0</v>
      </c>
      <c r="O381" s="48">
        <v>39498</v>
      </c>
    </row>
    <row r="382" spans="11:15">
      <c r="K382" s="46" t="s">
        <v>830</v>
      </c>
      <c r="L382" s="23" t="s">
        <v>831</v>
      </c>
      <c r="M382" s="47">
        <v>18051.45</v>
      </c>
      <c r="N382" s="47">
        <v>0</v>
      </c>
      <c r="O382" s="48">
        <v>39498</v>
      </c>
    </row>
    <row r="383" spans="11:15">
      <c r="K383" s="46" t="s">
        <v>832</v>
      </c>
      <c r="L383" s="23" t="s">
        <v>833</v>
      </c>
      <c r="M383" s="47">
        <v>9312.2900000000009</v>
      </c>
      <c r="N383" s="47">
        <v>0</v>
      </c>
      <c r="O383" s="48">
        <v>39498</v>
      </c>
    </row>
    <row r="384" spans="11:15">
      <c r="K384" s="46" t="s">
        <v>834</v>
      </c>
      <c r="L384" s="23" t="s">
        <v>835</v>
      </c>
      <c r="M384" s="47">
        <v>9043.85</v>
      </c>
      <c r="N384" s="47">
        <v>0</v>
      </c>
      <c r="O384" s="48">
        <v>39498</v>
      </c>
    </row>
    <row r="385" spans="11:15">
      <c r="K385" s="46" t="s">
        <v>836</v>
      </c>
      <c r="L385" s="23" t="s">
        <v>837</v>
      </c>
      <c r="M385" s="47">
        <v>1571.47</v>
      </c>
      <c r="N385" s="47">
        <v>0</v>
      </c>
      <c r="O385" s="48">
        <v>39498</v>
      </c>
    </row>
    <row r="386" spans="11:15">
      <c r="K386" s="46" t="s">
        <v>838</v>
      </c>
      <c r="L386" s="23" t="s">
        <v>839</v>
      </c>
      <c r="M386" s="47">
        <v>3001.23</v>
      </c>
      <c r="N386" s="47">
        <v>0</v>
      </c>
      <c r="O386" s="48">
        <v>39510</v>
      </c>
    </row>
    <row r="387" spans="11:15">
      <c r="K387" s="46" t="s">
        <v>840</v>
      </c>
      <c r="L387" s="23" t="s">
        <v>841</v>
      </c>
      <c r="M387" s="47">
        <v>72058.5</v>
      </c>
      <c r="N387" s="47">
        <v>0</v>
      </c>
      <c r="O387" s="48">
        <v>39517</v>
      </c>
    </row>
    <row r="388" spans="11:15">
      <c r="K388" s="46" t="s">
        <v>842</v>
      </c>
      <c r="L388" s="23" t="s">
        <v>843</v>
      </c>
      <c r="M388" s="47">
        <v>20165.849999999999</v>
      </c>
      <c r="N388" s="47">
        <v>0</v>
      </c>
      <c r="O388" s="48">
        <v>39517</v>
      </c>
    </row>
    <row r="389" spans="11:15">
      <c r="K389" s="46" t="s">
        <v>844</v>
      </c>
      <c r="L389" s="23" t="s">
        <v>845</v>
      </c>
      <c r="M389" s="47">
        <v>12195.8</v>
      </c>
      <c r="N389" s="47">
        <v>0</v>
      </c>
      <c r="O389" s="48">
        <v>39517</v>
      </c>
    </row>
    <row r="390" spans="11:15">
      <c r="K390" s="46" t="s">
        <v>846</v>
      </c>
      <c r="L390" s="23" t="s">
        <v>847</v>
      </c>
      <c r="M390" s="47">
        <v>7211.84</v>
      </c>
      <c r="N390" s="47">
        <v>0</v>
      </c>
      <c r="O390" s="48">
        <v>39517</v>
      </c>
    </row>
    <row r="391" spans="11:15">
      <c r="K391" s="46" t="s">
        <v>848</v>
      </c>
      <c r="L391" s="23" t="s">
        <v>849</v>
      </c>
      <c r="M391" s="47">
        <v>6729.77</v>
      </c>
      <c r="N391" s="47">
        <v>0</v>
      </c>
      <c r="O391" s="48">
        <v>39517</v>
      </c>
    </row>
    <row r="392" spans="11:15">
      <c r="K392" s="46" t="s">
        <v>850</v>
      </c>
      <c r="L392" s="23" t="s">
        <v>851</v>
      </c>
      <c r="M392" s="47">
        <v>162759.53</v>
      </c>
      <c r="N392" s="47">
        <v>0</v>
      </c>
      <c r="O392" s="48">
        <v>39527</v>
      </c>
    </row>
    <row r="393" spans="11:15">
      <c r="K393" s="46" t="s">
        <v>852</v>
      </c>
      <c r="L393" s="23" t="s">
        <v>853</v>
      </c>
      <c r="M393" s="47">
        <v>81365.09</v>
      </c>
      <c r="N393" s="47">
        <v>0</v>
      </c>
      <c r="O393" s="48">
        <v>39527</v>
      </c>
    </row>
    <row r="394" spans="11:15">
      <c r="K394" s="46" t="s">
        <v>854</v>
      </c>
      <c r="L394" s="23" t="s">
        <v>855</v>
      </c>
      <c r="M394" s="47">
        <v>40340.230000000003</v>
      </c>
      <c r="N394" s="47">
        <v>0</v>
      </c>
      <c r="O394" s="48">
        <v>39527</v>
      </c>
    </row>
    <row r="395" spans="11:15">
      <c r="K395" s="46" t="s">
        <v>856</v>
      </c>
      <c r="L395" s="23" t="s">
        <v>857</v>
      </c>
      <c r="M395" s="47">
        <v>34318.879999999997</v>
      </c>
      <c r="N395" s="47">
        <v>0</v>
      </c>
      <c r="O395" s="48">
        <v>39527</v>
      </c>
    </row>
    <row r="396" spans="11:15">
      <c r="K396" s="46" t="s">
        <v>858</v>
      </c>
      <c r="L396" s="23" t="s">
        <v>859</v>
      </c>
      <c r="M396" s="47">
        <v>24181.68</v>
      </c>
      <c r="N396" s="47">
        <v>0</v>
      </c>
      <c r="O396" s="48">
        <v>39527</v>
      </c>
    </row>
    <row r="397" spans="11:15">
      <c r="K397" s="46" t="s">
        <v>860</v>
      </c>
      <c r="L397" s="23" t="s">
        <v>861</v>
      </c>
      <c r="M397" s="47">
        <v>6605.36</v>
      </c>
      <c r="N397" s="47">
        <v>0</v>
      </c>
      <c r="O397" s="48">
        <v>39527</v>
      </c>
    </row>
    <row r="398" spans="11:15">
      <c r="K398" s="46" t="s">
        <v>862</v>
      </c>
      <c r="L398" s="23" t="s">
        <v>863</v>
      </c>
      <c r="M398" s="47">
        <v>5671.13</v>
      </c>
      <c r="N398" s="47">
        <v>0</v>
      </c>
      <c r="O398" s="48">
        <v>39527</v>
      </c>
    </row>
    <row r="399" spans="11:15">
      <c r="K399" s="46" t="s">
        <v>864</v>
      </c>
      <c r="L399" s="23" t="s">
        <v>865</v>
      </c>
      <c r="M399" s="47">
        <v>3449.12</v>
      </c>
      <c r="N399" s="47">
        <v>0</v>
      </c>
      <c r="O399" s="48">
        <v>39527</v>
      </c>
    </row>
    <row r="400" spans="11:15">
      <c r="K400" s="46" t="s">
        <v>866</v>
      </c>
      <c r="L400" s="23" t="s">
        <v>867</v>
      </c>
      <c r="M400" s="47">
        <v>117231.99</v>
      </c>
      <c r="N400" s="47">
        <v>0</v>
      </c>
      <c r="O400" s="48">
        <v>39548</v>
      </c>
    </row>
    <row r="401" spans="11:15">
      <c r="K401" s="46" t="s">
        <v>868</v>
      </c>
      <c r="L401" s="23" t="s">
        <v>869</v>
      </c>
      <c r="M401" s="47">
        <v>53577.21</v>
      </c>
      <c r="N401" s="47">
        <v>0</v>
      </c>
      <c r="O401" s="48">
        <v>39548</v>
      </c>
    </row>
    <row r="402" spans="11:15">
      <c r="K402" s="46" t="s">
        <v>870</v>
      </c>
      <c r="L402" s="23" t="s">
        <v>871</v>
      </c>
      <c r="M402" s="47">
        <v>14543.29</v>
      </c>
      <c r="N402" s="47">
        <v>0</v>
      </c>
      <c r="O402" s="48">
        <v>39548</v>
      </c>
    </row>
    <row r="403" spans="11:15">
      <c r="K403" s="46" t="s">
        <v>872</v>
      </c>
      <c r="L403" s="23" t="s">
        <v>873</v>
      </c>
      <c r="M403" s="47">
        <v>11068.87</v>
      </c>
      <c r="N403" s="47">
        <v>0</v>
      </c>
      <c r="O403" s="48">
        <v>39548</v>
      </c>
    </row>
    <row r="404" spans="11:15">
      <c r="K404" s="46" t="s">
        <v>874</v>
      </c>
      <c r="L404" s="23" t="s">
        <v>875</v>
      </c>
      <c r="M404" s="47">
        <v>3726.05</v>
      </c>
      <c r="N404" s="47">
        <v>0</v>
      </c>
      <c r="O404" s="48">
        <v>39548</v>
      </c>
    </row>
    <row r="405" spans="11:15">
      <c r="K405" s="46" t="s">
        <v>876</v>
      </c>
      <c r="L405" s="23" t="s">
        <v>877</v>
      </c>
      <c r="M405" s="47">
        <v>144905.19</v>
      </c>
      <c r="N405" s="47">
        <v>0</v>
      </c>
      <c r="O405" s="48">
        <v>39559</v>
      </c>
    </row>
    <row r="406" spans="11:15">
      <c r="K406" s="46" t="s">
        <v>878</v>
      </c>
      <c r="L406" s="23" t="s">
        <v>879</v>
      </c>
      <c r="M406" s="47">
        <v>36360.5</v>
      </c>
      <c r="N406" s="47">
        <v>0</v>
      </c>
      <c r="O406" s="48">
        <v>39580</v>
      </c>
    </row>
    <row r="407" spans="11:15">
      <c r="K407" s="46" t="s">
        <v>880</v>
      </c>
      <c r="L407" s="23" t="s">
        <v>881</v>
      </c>
      <c r="M407" s="47">
        <v>31362.75</v>
      </c>
      <c r="N407" s="47">
        <v>0</v>
      </c>
      <c r="O407" s="48">
        <v>39580</v>
      </c>
    </row>
    <row r="408" spans="11:15">
      <c r="K408" s="46" t="s">
        <v>882</v>
      </c>
      <c r="L408" s="23" t="s">
        <v>883</v>
      </c>
      <c r="M408" s="47">
        <v>28242.78</v>
      </c>
      <c r="N408" s="47">
        <v>0</v>
      </c>
      <c r="O408" s="48">
        <v>39580</v>
      </c>
    </row>
    <row r="409" spans="11:15">
      <c r="K409" s="46" t="s">
        <v>884</v>
      </c>
      <c r="L409" s="23" t="s">
        <v>885</v>
      </c>
      <c r="M409" s="47">
        <v>23236.400000000001</v>
      </c>
      <c r="N409" s="47">
        <v>0</v>
      </c>
      <c r="O409" s="48">
        <v>39580</v>
      </c>
    </row>
    <row r="410" spans="11:15">
      <c r="K410" s="46" t="s">
        <v>886</v>
      </c>
      <c r="L410" s="23" t="s">
        <v>887</v>
      </c>
      <c r="M410" s="47">
        <v>15605.46</v>
      </c>
      <c r="N410" s="47">
        <v>0</v>
      </c>
      <c r="O410" s="48">
        <v>39580</v>
      </c>
    </row>
    <row r="411" spans="11:15">
      <c r="K411" s="46" t="s">
        <v>888</v>
      </c>
      <c r="L411" s="23" t="s">
        <v>889</v>
      </c>
      <c r="M411" s="47">
        <v>13851.89</v>
      </c>
      <c r="N411" s="47">
        <v>0</v>
      </c>
      <c r="O411" s="48">
        <v>39580</v>
      </c>
    </row>
    <row r="412" spans="11:15">
      <c r="K412" s="46" t="s">
        <v>890</v>
      </c>
      <c r="L412" s="23" t="s">
        <v>891</v>
      </c>
      <c r="M412" s="47">
        <v>8977.82</v>
      </c>
      <c r="N412" s="47">
        <v>0</v>
      </c>
      <c r="O412" s="48">
        <v>39580</v>
      </c>
    </row>
    <row r="413" spans="11:15">
      <c r="K413" s="46" t="s">
        <v>892</v>
      </c>
      <c r="L413" s="23" t="s">
        <v>893</v>
      </c>
      <c r="M413" s="47">
        <v>8536.16</v>
      </c>
      <c r="N413" s="47">
        <v>0</v>
      </c>
      <c r="O413" s="48">
        <v>39580</v>
      </c>
    </row>
    <row r="414" spans="11:15">
      <c r="K414" s="46" t="s">
        <v>894</v>
      </c>
      <c r="L414" s="23" t="s">
        <v>895</v>
      </c>
      <c r="M414" s="47">
        <v>8429.86</v>
      </c>
      <c r="N414" s="47">
        <v>0</v>
      </c>
      <c r="O414" s="48">
        <v>39580</v>
      </c>
    </row>
    <row r="415" spans="11:15">
      <c r="K415" s="46" t="s">
        <v>896</v>
      </c>
      <c r="L415" s="23" t="s">
        <v>897</v>
      </c>
      <c r="M415" s="47">
        <v>2556.31</v>
      </c>
      <c r="N415" s="47">
        <v>0</v>
      </c>
      <c r="O415" s="48">
        <v>39580</v>
      </c>
    </row>
    <row r="416" spans="11:15">
      <c r="K416" s="46" t="s">
        <v>898</v>
      </c>
      <c r="L416" s="23" t="s">
        <v>899</v>
      </c>
      <c r="M416" s="47">
        <v>148306.81</v>
      </c>
      <c r="N416" s="47">
        <v>139373.82999999999</v>
      </c>
      <c r="O416" s="48">
        <v>39588</v>
      </c>
    </row>
    <row r="417" spans="11:15">
      <c r="K417" s="46" t="s">
        <v>900</v>
      </c>
      <c r="L417" s="23" t="s">
        <v>901</v>
      </c>
      <c r="M417" s="47">
        <v>76183.520000000004</v>
      </c>
      <c r="N417" s="47">
        <v>0</v>
      </c>
      <c r="O417" s="48">
        <v>39588</v>
      </c>
    </row>
    <row r="418" spans="11:15">
      <c r="K418" s="46" t="s">
        <v>902</v>
      </c>
      <c r="L418" s="23" t="s">
        <v>903</v>
      </c>
      <c r="M418" s="47">
        <v>50446.14</v>
      </c>
      <c r="N418" s="47">
        <v>0</v>
      </c>
      <c r="O418" s="48">
        <v>39588</v>
      </c>
    </row>
    <row r="419" spans="11:15">
      <c r="K419" s="46" t="s">
        <v>904</v>
      </c>
      <c r="L419" s="23" t="s">
        <v>905</v>
      </c>
      <c r="M419" s="47">
        <v>19706.36</v>
      </c>
      <c r="N419" s="47">
        <v>0</v>
      </c>
      <c r="O419" s="48">
        <v>39588</v>
      </c>
    </row>
    <row r="420" spans="11:15">
      <c r="K420" s="46" t="s">
        <v>906</v>
      </c>
      <c r="L420" s="23" t="s">
        <v>907</v>
      </c>
      <c r="M420" s="47">
        <v>7165.44</v>
      </c>
      <c r="N420" s="47">
        <v>0</v>
      </c>
      <c r="O420" s="48">
        <v>39588</v>
      </c>
    </row>
    <row r="421" spans="11:15">
      <c r="K421" s="46" t="s">
        <v>908</v>
      </c>
      <c r="L421" s="23" t="s">
        <v>909</v>
      </c>
      <c r="M421" s="47">
        <v>5395.31</v>
      </c>
      <c r="N421" s="47">
        <v>0</v>
      </c>
      <c r="O421" s="48">
        <v>39588</v>
      </c>
    </row>
    <row r="422" spans="11:15">
      <c r="K422" s="46" t="s">
        <v>910</v>
      </c>
      <c r="L422" s="23" t="s">
        <v>911</v>
      </c>
      <c r="M422" s="47">
        <v>38738.699999999997</v>
      </c>
      <c r="N422" s="47">
        <v>0</v>
      </c>
      <c r="O422" s="48">
        <v>39609</v>
      </c>
    </row>
    <row r="423" spans="11:15">
      <c r="K423" s="46" t="s">
        <v>912</v>
      </c>
      <c r="L423" s="23" t="s">
        <v>913</v>
      </c>
      <c r="M423" s="47">
        <v>25355.69</v>
      </c>
      <c r="N423" s="47">
        <v>0</v>
      </c>
      <c r="O423" s="48">
        <v>39609</v>
      </c>
    </row>
    <row r="424" spans="11:15">
      <c r="K424" s="46" t="s">
        <v>914</v>
      </c>
      <c r="L424" s="23" t="s">
        <v>915</v>
      </c>
      <c r="M424" s="47">
        <v>19714.66</v>
      </c>
      <c r="N424" s="47">
        <v>0</v>
      </c>
      <c r="O424" s="48">
        <v>39609</v>
      </c>
    </row>
    <row r="425" spans="11:15">
      <c r="K425" s="46" t="s">
        <v>916</v>
      </c>
      <c r="L425" s="23" t="s">
        <v>917</v>
      </c>
      <c r="M425" s="47">
        <v>18309.97</v>
      </c>
      <c r="N425" s="47">
        <v>0</v>
      </c>
      <c r="O425" s="48">
        <v>39609</v>
      </c>
    </row>
    <row r="426" spans="11:15">
      <c r="K426" s="46" t="s">
        <v>918</v>
      </c>
      <c r="L426" s="23" t="s">
        <v>919</v>
      </c>
      <c r="M426" s="47">
        <v>18113.28</v>
      </c>
      <c r="N426" s="47">
        <v>0</v>
      </c>
      <c r="O426" s="48">
        <v>39609</v>
      </c>
    </row>
    <row r="427" spans="11:15">
      <c r="K427" s="46" t="s">
        <v>920</v>
      </c>
      <c r="L427" s="23" t="s">
        <v>921</v>
      </c>
      <c r="M427" s="47">
        <v>16601.79</v>
      </c>
      <c r="N427" s="47">
        <v>0</v>
      </c>
      <c r="O427" s="48">
        <v>39609</v>
      </c>
    </row>
    <row r="428" spans="11:15">
      <c r="K428" s="46" t="s">
        <v>922</v>
      </c>
      <c r="L428" s="23" t="s">
        <v>923</v>
      </c>
      <c r="M428" s="47">
        <v>7868.6</v>
      </c>
      <c r="N428" s="47">
        <v>0</v>
      </c>
      <c r="O428" s="48">
        <v>39609</v>
      </c>
    </row>
    <row r="429" spans="11:15">
      <c r="K429" s="46" t="s">
        <v>924</v>
      </c>
      <c r="L429" s="23" t="s">
        <v>925</v>
      </c>
      <c r="M429" s="47">
        <v>5577.31</v>
      </c>
      <c r="N429" s="47">
        <v>0</v>
      </c>
      <c r="O429" s="48">
        <v>39609</v>
      </c>
    </row>
    <row r="430" spans="11:15">
      <c r="K430" s="46" t="s">
        <v>926</v>
      </c>
      <c r="L430" s="23" t="s">
        <v>927</v>
      </c>
      <c r="M430" s="47">
        <v>3957.81</v>
      </c>
      <c r="N430" s="47">
        <v>0</v>
      </c>
      <c r="O430" s="48">
        <v>39609</v>
      </c>
    </row>
    <row r="431" spans="11:15">
      <c r="K431" s="46" t="s">
        <v>928</v>
      </c>
      <c r="L431" s="23" t="s">
        <v>929</v>
      </c>
      <c r="M431" s="47">
        <v>12177</v>
      </c>
      <c r="N431" s="47">
        <v>0</v>
      </c>
      <c r="O431" s="48">
        <v>39619</v>
      </c>
    </row>
    <row r="432" spans="11:15">
      <c r="K432" s="46" t="s">
        <v>930</v>
      </c>
      <c r="L432" s="23" t="s">
        <v>931</v>
      </c>
      <c r="M432" s="47">
        <v>6585.82</v>
      </c>
      <c r="N432" s="47">
        <v>0</v>
      </c>
      <c r="O432" s="48">
        <v>39619</v>
      </c>
    </row>
    <row r="433" spans="11:15">
      <c r="K433" s="46" t="s">
        <v>932</v>
      </c>
      <c r="L433" s="23" t="s">
        <v>933</v>
      </c>
      <c r="M433" s="47">
        <v>5737.12</v>
      </c>
      <c r="N433" s="47">
        <v>0</v>
      </c>
      <c r="O433" s="48">
        <v>39619</v>
      </c>
    </row>
    <row r="434" spans="11:15">
      <c r="K434" s="46" t="s">
        <v>934</v>
      </c>
      <c r="L434" s="23" t="s">
        <v>935</v>
      </c>
      <c r="M434" s="47">
        <v>214894.81</v>
      </c>
      <c r="N434" s="47">
        <v>0</v>
      </c>
      <c r="O434" s="48">
        <v>39639</v>
      </c>
    </row>
    <row r="435" spans="11:15">
      <c r="K435" s="46" t="s">
        <v>936</v>
      </c>
      <c r="L435" s="23" t="s">
        <v>937</v>
      </c>
      <c r="M435" s="47">
        <v>97317.29</v>
      </c>
      <c r="N435" s="47">
        <v>0</v>
      </c>
      <c r="O435" s="48">
        <v>39639</v>
      </c>
    </row>
    <row r="436" spans="11:15">
      <c r="K436" s="46" t="s">
        <v>938</v>
      </c>
      <c r="L436" s="23" t="s">
        <v>939</v>
      </c>
      <c r="M436" s="47">
        <v>39595.699999999997</v>
      </c>
      <c r="N436" s="47">
        <v>0</v>
      </c>
      <c r="O436" s="48">
        <v>39639</v>
      </c>
    </row>
    <row r="437" spans="11:15">
      <c r="K437" s="46" t="s">
        <v>940</v>
      </c>
      <c r="L437" s="23" t="s">
        <v>941</v>
      </c>
      <c r="M437" s="47">
        <v>23431.17</v>
      </c>
      <c r="N437" s="47">
        <v>0</v>
      </c>
      <c r="O437" s="48">
        <v>39639</v>
      </c>
    </row>
    <row r="438" spans="11:15">
      <c r="K438" s="46" t="s">
        <v>942</v>
      </c>
      <c r="L438" s="23" t="s">
        <v>943</v>
      </c>
      <c r="M438" s="47">
        <v>19082.66</v>
      </c>
      <c r="N438" s="47">
        <v>0</v>
      </c>
      <c r="O438" s="48">
        <v>39639</v>
      </c>
    </row>
    <row r="439" spans="11:15">
      <c r="K439" s="46" t="s">
        <v>944</v>
      </c>
      <c r="L439" s="23" t="s">
        <v>945</v>
      </c>
      <c r="M439" s="47">
        <v>18203.259999999998</v>
      </c>
      <c r="N439" s="47">
        <v>0</v>
      </c>
      <c r="O439" s="48">
        <v>39639</v>
      </c>
    </row>
    <row r="440" spans="11:15">
      <c r="K440" s="46" t="s">
        <v>946</v>
      </c>
      <c r="L440" s="23" t="s">
        <v>947</v>
      </c>
      <c r="M440" s="47">
        <v>11957.94</v>
      </c>
      <c r="N440" s="47">
        <v>0</v>
      </c>
      <c r="O440" s="48">
        <v>39639</v>
      </c>
    </row>
    <row r="441" spans="11:15">
      <c r="K441" s="46" t="s">
        <v>948</v>
      </c>
      <c r="L441" s="23" t="s">
        <v>949</v>
      </c>
      <c r="M441" s="47">
        <v>10164.67</v>
      </c>
      <c r="N441" s="47">
        <v>0</v>
      </c>
      <c r="O441" s="48">
        <v>39639</v>
      </c>
    </row>
    <row r="442" spans="11:15">
      <c r="K442" s="46" t="s">
        <v>950</v>
      </c>
      <c r="L442" s="23" t="s">
        <v>951</v>
      </c>
      <c r="M442" s="47">
        <v>7394.09</v>
      </c>
      <c r="N442" s="47">
        <v>0</v>
      </c>
      <c r="O442" s="48">
        <v>39639</v>
      </c>
    </row>
    <row r="443" spans="11:15">
      <c r="K443" s="46" t="s">
        <v>952</v>
      </c>
      <c r="L443" s="23" t="s">
        <v>953</v>
      </c>
      <c r="M443" s="47">
        <v>2307.79</v>
      </c>
      <c r="N443" s="47">
        <v>0</v>
      </c>
      <c r="O443" s="48">
        <v>39639</v>
      </c>
    </row>
    <row r="444" spans="11:15">
      <c r="K444" s="46" t="s">
        <v>954</v>
      </c>
      <c r="L444" s="23" t="s">
        <v>955</v>
      </c>
      <c r="M444" s="47">
        <v>35717.5</v>
      </c>
      <c r="N444" s="47">
        <v>0</v>
      </c>
      <c r="O444" s="48">
        <v>39650</v>
      </c>
    </row>
    <row r="445" spans="11:15">
      <c r="K445" s="46" t="s">
        <v>956</v>
      </c>
      <c r="L445" s="23" t="s">
        <v>957</v>
      </c>
      <c r="M445" s="47">
        <v>10098.52</v>
      </c>
      <c r="N445" s="47">
        <v>0</v>
      </c>
      <c r="O445" s="48">
        <v>39650</v>
      </c>
    </row>
    <row r="446" spans="11:15">
      <c r="K446" s="46" t="s">
        <v>958</v>
      </c>
      <c r="L446" s="23" t="s">
        <v>959</v>
      </c>
      <c r="M446" s="47">
        <v>8314.57</v>
      </c>
      <c r="N446" s="47">
        <v>0</v>
      </c>
      <c r="O446" s="48">
        <v>39650</v>
      </c>
    </row>
    <row r="447" spans="11:15">
      <c r="K447" s="46" t="s">
        <v>960</v>
      </c>
      <c r="L447" s="23" t="s">
        <v>961</v>
      </c>
      <c r="M447" s="47">
        <v>142937.32</v>
      </c>
      <c r="N447" s="47">
        <v>0</v>
      </c>
      <c r="O447" s="48">
        <v>39671</v>
      </c>
    </row>
    <row r="448" spans="11:15">
      <c r="K448" s="46" t="s">
        <v>962</v>
      </c>
      <c r="L448" s="23" t="s">
        <v>963</v>
      </c>
      <c r="M448" s="47">
        <v>5468.68</v>
      </c>
      <c r="N448" s="47">
        <v>0</v>
      </c>
      <c r="O448" s="48">
        <v>39671</v>
      </c>
    </row>
    <row r="449" spans="11:15">
      <c r="K449" s="46" t="s">
        <v>964</v>
      </c>
      <c r="L449" s="23" t="s">
        <v>965</v>
      </c>
      <c r="M449" s="47">
        <v>3882.01</v>
      </c>
      <c r="N449" s="47">
        <v>0</v>
      </c>
      <c r="O449" s="48">
        <v>39671</v>
      </c>
    </row>
    <row r="450" spans="11:15">
      <c r="K450" s="46" t="s">
        <v>966</v>
      </c>
      <c r="L450" s="23" t="s">
        <v>967</v>
      </c>
      <c r="M450" s="47">
        <v>30407.8</v>
      </c>
      <c r="N450" s="47">
        <v>0</v>
      </c>
      <c r="O450" s="48">
        <v>39678</v>
      </c>
    </row>
    <row r="451" spans="11:15">
      <c r="K451" s="46" t="s">
        <v>968</v>
      </c>
      <c r="L451" s="23" t="s">
        <v>969</v>
      </c>
      <c r="M451" s="47">
        <v>95931.97</v>
      </c>
      <c r="N451" s="47">
        <v>31333.919999999998</v>
      </c>
      <c r="O451" s="48">
        <v>39681</v>
      </c>
    </row>
    <row r="452" spans="11:15">
      <c r="K452" s="46" t="s">
        <v>970</v>
      </c>
      <c r="L452" s="23" t="s">
        <v>971</v>
      </c>
      <c r="M452" s="47">
        <v>87177.65</v>
      </c>
      <c r="N452" s="47">
        <v>0</v>
      </c>
      <c r="O452" s="48">
        <v>39681</v>
      </c>
    </row>
    <row r="453" spans="11:15">
      <c r="K453" s="46" t="s">
        <v>972</v>
      </c>
      <c r="L453" s="23" t="s">
        <v>973</v>
      </c>
      <c r="M453" s="47">
        <v>73809.73</v>
      </c>
      <c r="N453" s="47">
        <v>0</v>
      </c>
      <c r="O453" s="48">
        <v>39681</v>
      </c>
    </row>
    <row r="454" spans="11:15">
      <c r="K454" s="46" t="s">
        <v>974</v>
      </c>
      <c r="L454" s="23" t="s">
        <v>975</v>
      </c>
      <c r="M454" s="47">
        <v>57821.66</v>
      </c>
      <c r="N454" s="47">
        <v>0</v>
      </c>
      <c r="O454" s="48">
        <v>39681</v>
      </c>
    </row>
    <row r="455" spans="11:15">
      <c r="K455" s="46" t="s">
        <v>976</v>
      </c>
      <c r="L455" s="23" t="s">
        <v>977</v>
      </c>
      <c r="M455" s="47">
        <v>34483.5</v>
      </c>
      <c r="N455" s="47">
        <v>0</v>
      </c>
      <c r="O455" s="48">
        <v>39681</v>
      </c>
    </row>
    <row r="456" spans="11:15">
      <c r="K456" s="46" t="s">
        <v>978</v>
      </c>
      <c r="L456" s="23" t="s">
        <v>979</v>
      </c>
      <c r="M456" s="47">
        <v>100770.25</v>
      </c>
      <c r="N456" s="47">
        <v>0</v>
      </c>
      <c r="O456" s="48">
        <v>39701</v>
      </c>
    </row>
    <row r="457" spans="11:15">
      <c r="K457" s="46" t="s">
        <v>980</v>
      </c>
      <c r="L457" s="23" t="s">
        <v>981</v>
      </c>
      <c r="M457" s="47">
        <v>41058.410000000003</v>
      </c>
      <c r="N457" s="47">
        <v>0</v>
      </c>
      <c r="O457" s="48">
        <v>39701</v>
      </c>
    </row>
    <row r="458" spans="11:15">
      <c r="K458" s="46" t="s">
        <v>982</v>
      </c>
      <c r="L458" s="23" t="s">
        <v>983</v>
      </c>
      <c r="M458" s="47">
        <v>29194.799999999999</v>
      </c>
      <c r="N458" s="47">
        <v>0</v>
      </c>
      <c r="O458" s="48">
        <v>39701</v>
      </c>
    </row>
    <row r="459" spans="11:15">
      <c r="K459" s="46" t="s">
        <v>984</v>
      </c>
      <c r="L459" s="23" t="s">
        <v>985</v>
      </c>
      <c r="M459" s="47">
        <v>28239.21</v>
      </c>
      <c r="N459" s="47">
        <v>0</v>
      </c>
      <c r="O459" s="48">
        <v>39701</v>
      </c>
    </row>
    <row r="460" spans="11:15">
      <c r="K460" s="46" t="s">
        <v>986</v>
      </c>
      <c r="L460" s="23" t="s">
        <v>987</v>
      </c>
      <c r="M460" s="47">
        <v>24939.11</v>
      </c>
      <c r="N460" s="47">
        <v>0</v>
      </c>
      <c r="O460" s="48">
        <v>39701</v>
      </c>
    </row>
    <row r="461" spans="11:15">
      <c r="K461" s="46" t="s">
        <v>988</v>
      </c>
      <c r="L461" s="23" t="s">
        <v>989</v>
      </c>
      <c r="M461" s="47">
        <v>12074.38</v>
      </c>
      <c r="N461" s="47">
        <v>0</v>
      </c>
      <c r="O461" s="48">
        <v>39701</v>
      </c>
    </row>
    <row r="462" spans="11:15">
      <c r="K462" s="46" t="s">
        <v>990</v>
      </c>
      <c r="L462" s="23" t="s">
        <v>991</v>
      </c>
      <c r="M462" s="47">
        <v>49330.25</v>
      </c>
      <c r="N462" s="47">
        <v>0</v>
      </c>
      <c r="O462" s="48">
        <v>39713</v>
      </c>
    </row>
    <row r="463" spans="11:15">
      <c r="K463" s="46" t="s">
        <v>992</v>
      </c>
      <c r="L463" s="23" t="s">
        <v>993</v>
      </c>
      <c r="M463" s="47">
        <v>45685.53</v>
      </c>
      <c r="N463" s="47">
        <v>0</v>
      </c>
      <c r="O463" s="48">
        <v>39713</v>
      </c>
    </row>
    <row r="464" spans="11:15">
      <c r="K464" s="46" t="s">
        <v>994</v>
      </c>
      <c r="L464" s="23" t="s">
        <v>995</v>
      </c>
      <c r="M464" s="47">
        <v>42672.959999999999</v>
      </c>
      <c r="N464" s="47">
        <v>0</v>
      </c>
      <c r="O464" s="48">
        <v>39713</v>
      </c>
    </row>
    <row r="465" spans="11:15">
      <c r="K465" s="46" t="s">
        <v>996</v>
      </c>
      <c r="L465" s="23" t="s">
        <v>997</v>
      </c>
      <c r="M465" s="47">
        <v>33098.75</v>
      </c>
      <c r="N465" s="47">
        <v>0</v>
      </c>
      <c r="O465" s="48">
        <v>39713</v>
      </c>
    </row>
    <row r="466" spans="11:15">
      <c r="K466" s="46" t="s">
        <v>998</v>
      </c>
      <c r="L466" s="23" t="s">
        <v>999</v>
      </c>
      <c r="M466" s="47">
        <v>22766.02</v>
      </c>
      <c r="N466" s="47">
        <v>0</v>
      </c>
      <c r="O466" s="48">
        <v>39713</v>
      </c>
    </row>
    <row r="467" spans="11:15">
      <c r="K467" s="46" t="s">
        <v>1000</v>
      </c>
      <c r="L467" s="23" t="s">
        <v>1001</v>
      </c>
      <c r="M467" s="47">
        <v>9050.33</v>
      </c>
      <c r="N467" s="47">
        <v>0</v>
      </c>
      <c r="O467" s="48">
        <v>39713</v>
      </c>
    </row>
    <row r="468" spans="11:15">
      <c r="K468" s="46" t="s">
        <v>1002</v>
      </c>
      <c r="L468" s="23" t="s">
        <v>1003</v>
      </c>
      <c r="M468" s="47">
        <v>4958.59</v>
      </c>
      <c r="N468" s="47">
        <v>0</v>
      </c>
      <c r="O468" s="48">
        <v>39713</v>
      </c>
    </row>
    <row r="469" spans="11:15">
      <c r="K469" s="46" t="s">
        <v>1004</v>
      </c>
      <c r="L469" s="23" t="s">
        <v>1005</v>
      </c>
      <c r="M469" s="47">
        <v>4829.2299999999996</v>
      </c>
      <c r="N469" s="47">
        <v>0</v>
      </c>
      <c r="O469" s="48">
        <v>39713</v>
      </c>
    </row>
    <row r="470" spans="11:15">
      <c r="K470" s="46" t="s">
        <v>1006</v>
      </c>
      <c r="L470" s="23" t="s">
        <v>1007</v>
      </c>
      <c r="M470" s="47">
        <v>4798.12</v>
      </c>
      <c r="N470" s="47">
        <v>0</v>
      </c>
      <c r="O470" s="48">
        <v>39713</v>
      </c>
    </row>
    <row r="471" spans="11:15">
      <c r="K471" s="46" t="s">
        <v>1008</v>
      </c>
      <c r="L471" s="23" t="s">
        <v>1009</v>
      </c>
      <c r="M471" s="47">
        <v>4176.54</v>
      </c>
      <c r="N471" s="47">
        <v>0</v>
      </c>
      <c r="O471" s="48">
        <v>39713</v>
      </c>
    </row>
    <row r="472" spans="11:15">
      <c r="K472" s="46" t="s">
        <v>1010</v>
      </c>
      <c r="L472" s="23" t="s">
        <v>1011</v>
      </c>
      <c r="M472" s="47">
        <v>3899.17</v>
      </c>
      <c r="N472" s="47">
        <v>0</v>
      </c>
      <c r="O472" s="48">
        <v>39722</v>
      </c>
    </row>
    <row r="473" spans="11:15">
      <c r="K473" s="46" t="s">
        <v>1012</v>
      </c>
      <c r="L473" s="23" t="s">
        <v>1013</v>
      </c>
      <c r="M473" s="47">
        <v>4422.7700000000004</v>
      </c>
      <c r="N473" s="47">
        <v>0</v>
      </c>
      <c r="O473" s="48">
        <v>39730</v>
      </c>
    </row>
    <row r="474" spans="11:15">
      <c r="K474" s="46" t="s">
        <v>1014</v>
      </c>
      <c r="L474" s="23" t="s">
        <v>1015</v>
      </c>
      <c r="M474" s="47">
        <v>104982.61</v>
      </c>
      <c r="N474" s="47">
        <v>0</v>
      </c>
      <c r="O474" s="48">
        <v>39731</v>
      </c>
    </row>
    <row r="475" spans="11:15">
      <c r="K475" s="46" t="s">
        <v>1016</v>
      </c>
      <c r="L475" s="23" t="s">
        <v>1017</v>
      </c>
      <c r="M475" s="47">
        <v>47438.16</v>
      </c>
      <c r="N475" s="47">
        <v>0</v>
      </c>
      <c r="O475" s="48">
        <v>39731</v>
      </c>
    </row>
    <row r="476" spans="11:15">
      <c r="K476" s="46" t="s">
        <v>1018</v>
      </c>
      <c r="L476" s="23" t="s">
        <v>1019</v>
      </c>
      <c r="M476" s="47">
        <v>42631.61</v>
      </c>
      <c r="N476" s="47">
        <v>0</v>
      </c>
      <c r="O476" s="48">
        <v>39731</v>
      </c>
    </row>
    <row r="477" spans="11:15">
      <c r="K477" s="46" t="s">
        <v>1020</v>
      </c>
      <c r="L477" s="23" t="s">
        <v>1021</v>
      </c>
      <c r="M477" s="47">
        <v>38429.019999999997</v>
      </c>
      <c r="N477" s="47">
        <v>0</v>
      </c>
      <c r="O477" s="48">
        <v>39731</v>
      </c>
    </row>
    <row r="478" spans="11:15">
      <c r="K478" s="46" t="s">
        <v>1022</v>
      </c>
      <c r="L478" s="23" t="s">
        <v>1023</v>
      </c>
      <c r="M478" s="47">
        <v>17490.490000000002</v>
      </c>
      <c r="N478" s="47">
        <v>0</v>
      </c>
      <c r="O478" s="48">
        <v>39731</v>
      </c>
    </row>
    <row r="479" spans="11:15">
      <c r="K479" s="46" t="s">
        <v>1024</v>
      </c>
      <c r="L479" s="23" t="s">
        <v>1025</v>
      </c>
      <c r="M479" s="47">
        <v>4164.88</v>
      </c>
      <c r="N479" s="47">
        <v>0</v>
      </c>
      <c r="O479" s="48">
        <v>39731</v>
      </c>
    </row>
    <row r="480" spans="11:15">
      <c r="K480" s="46" t="s">
        <v>1026</v>
      </c>
      <c r="L480" s="23" t="s">
        <v>1027</v>
      </c>
      <c r="M480" s="47">
        <v>64402.13</v>
      </c>
      <c r="N480" s="47">
        <v>0</v>
      </c>
      <c r="O480" s="48">
        <v>39741</v>
      </c>
    </row>
    <row r="481" spans="11:15">
      <c r="K481" s="46" t="s">
        <v>1028</v>
      </c>
      <c r="L481" s="23" t="s">
        <v>1029</v>
      </c>
      <c r="M481" s="47">
        <v>43932.28</v>
      </c>
      <c r="N481" s="47">
        <v>0</v>
      </c>
      <c r="O481" s="48">
        <v>39741</v>
      </c>
    </row>
    <row r="482" spans="11:15">
      <c r="K482" s="46" t="s">
        <v>1030</v>
      </c>
      <c r="L482" s="23" t="s">
        <v>1031</v>
      </c>
      <c r="M482" s="47">
        <v>19389.39</v>
      </c>
      <c r="N482" s="47">
        <v>0</v>
      </c>
      <c r="O482" s="48">
        <v>39741</v>
      </c>
    </row>
    <row r="483" spans="11:15">
      <c r="K483" s="46" t="s">
        <v>1032</v>
      </c>
      <c r="L483" s="23" t="s">
        <v>1033</v>
      </c>
      <c r="M483" s="47">
        <v>7754.14</v>
      </c>
      <c r="N483" s="47">
        <v>0</v>
      </c>
      <c r="O483" s="48">
        <v>39741</v>
      </c>
    </row>
    <row r="484" spans="11:15">
      <c r="K484" s="46" t="s">
        <v>1034</v>
      </c>
      <c r="L484" s="23" t="s">
        <v>1035</v>
      </c>
      <c r="M484" s="47">
        <v>7050.15</v>
      </c>
      <c r="N484" s="47">
        <v>0</v>
      </c>
      <c r="O484" s="48">
        <v>39741</v>
      </c>
    </row>
    <row r="485" spans="11:15">
      <c r="K485" s="46" t="s">
        <v>1036</v>
      </c>
      <c r="L485" s="23" t="s">
        <v>1037</v>
      </c>
      <c r="M485" s="47">
        <v>6731.86</v>
      </c>
      <c r="N485" s="47">
        <v>0</v>
      </c>
      <c r="O485" s="48">
        <v>39741</v>
      </c>
    </row>
    <row r="486" spans="11:15">
      <c r="K486" s="46" t="s">
        <v>1038</v>
      </c>
      <c r="L486" s="23" t="s">
        <v>1039</v>
      </c>
      <c r="M486" s="47">
        <v>6331.77</v>
      </c>
      <c r="N486" s="47">
        <v>0</v>
      </c>
      <c r="O486" s="48">
        <v>39741</v>
      </c>
    </row>
    <row r="487" spans="11:15">
      <c r="K487" s="46" t="s">
        <v>1040</v>
      </c>
      <c r="L487" s="23" t="s">
        <v>1041</v>
      </c>
      <c r="M487" s="47">
        <v>4165.8100000000004</v>
      </c>
      <c r="N487" s="47">
        <v>0</v>
      </c>
      <c r="O487" s="48">
        <v>39741</v>
      </c>
    </row>
    <row r="488" spans="11:15">
      <c r="K488" s="46" t="s">
        <v>1042</v>
      </c>
      <c r="L488" s="23" t="s">
        <v>1043</v>
      </c>
      <c r="M488" s="47">
        <v>24641.53</v>
      </c>
      <c r="N488" s="47">
        <v>0</v>
      </c>
      <c r="O488" s="48">
        <v>39742</v>
      </c>
    </row>
    <row r="489" spans="11:15">
      <c r="K489" s="46" t="s">
        <v>1044</v>
      </c>
      <c r="L489" s="23" t="s">
        <v>1045</v>
      </c>
      <c r="M489" s="47">
        <v>78952.23</v>
      </c>
      <c r="N489" s="47">
        <v>0</v>
      </c>
      <c r="O489" s="48">
        <v>39762</v>
      </c>
    </row>
    <row r="490" spans="11:15">
      <c r="K490" s="46" t="s">
        <v>1046</v>
      </c>
      <c r="L490" s="23" t="s">
        <v>1047</v>
      </c>
      <c r="M490" s="47">
        <v>23749.79</v>
      </c>
      <c r="N490" s="47">
        <v>0</v>
      </c>
      <c r="O490" s="48">
        <v>39762</v>
      </c>
    </row>
    <row r="491" spans="11:15">
      <c r="K491" s="46" t="s">
        <v>1048</v>
      </c>
      <c r="L491" s="23" t="s">
        <v>1049</v>
      </c>
      <c r="M491" s="47">
        <v>15514.2</v>
      </c>
      <c r="N491" s="47">
        <v>0</v>
      </c>
      <c r="O491" s="48">
        <v>39762</v>
      </c>
    </row>
    <row r="492" spans="11:15">
      <c r="K492" s="46" t="s">
        <v>1050</v>
      </c>
      <c r="L492" s="23" t="s">
        <v>1051</v>
      </c>
      <c r="M492" s="47">
        <v>15150.58</v>
      </c>
      <c r="N492" s="47">
        <v>0</v>
      </c>
      <c r="O492" s="48">
        <v>39762</v>
      </c>
    </row>
    <row r="493" spans="11:15">
      <c r="K493" s="46" t="s">
        <v>1052</v>
      </c>
      <c r="L493" s="23" t="s">
        <v>1053</v>
      </c>
      <c r="M493" s="47">
        <v>12827.71</v>
      </c>
      <c r="N493" s="47">
        <v>0</v>
      </c>
      <c r="O493" s="48">
        <v>39762</v>
      </c>
    </row>
    <row r="494" spans="11:15">
      <c r="K494" s="46" t="s">
        <v>1054</v>
      </c>
      <c r="L494" s="23" t="s">
        <v>1055</v>
      </c>
      <c r="M494" s="47">
        <v>12463.65</v>
      </c>
      <c r="N494" s="47">
        <v>0</v>
      </c>
      <c r="O494" s="48">
        <v>39762</v>
      </c>
    </row>
    <row r="495" spans="11:15">
      <c r="K495" s="46" t="s">
        <v>1056</v>
      </c>
      <c r="L495" s="23" t="s">
        <v>1057</v>
      </c>
      <c r="M495" s="47">
        <v>11509.23</v>
      </c>
      <c r="N495" s="47">
        <v>0</v>
      </c>
      <c r="O495" s="48">
        <v>39762</v>
      </c>
    </row>
    <row r="496" spans="11:15">
      <c r="K496" s="46" t="s">
        <v>1058</v>
      </c>
      <c r="L496" s="23" t="s">
        <v>1059</v>
      </c>
      <c r="M496" s="47">
        <v>11281.17</v>
      </c>
      <c r="N496" s="47">
        <v>0</v>
      </c>
      <c r="O496" s="48">
        <v>39762</v>
      </c>
    </row>
    <row r="497" spans="11:15">
      <c r="K497" s="46" t="s">
        <v>1060</v>
      </c>
      <c r="L497" s="23" t="s">
        <v>1061</v>
      </c>
      <c r="M497" s="47">
        <v>9355.4599999999991</v>
      </c>
      <c r="N497" s="47">
        <v>0</v>
      </c>
      <c r="O497" s="48">
        <v>39762</v>
      </c>
    </row>
    <row r="498" spans="11:15">
      <c r="K498" s="46" t="s">
        <v>1062</v>
      </c>
      <c r="L498" s="23" t="s">
        <v>1063</v>
      </c>
      <c r="M498" s="47">
        <v>5391.82</v>
      </c>
      <c r="N498" s="47">
        <v>0</v>
      </c>
      <c r="O498" s="48">
        <v>39762</v>
      </c>
    </row>
    <row r="499" spans="11:15">
      <c r="K499" s="46" t="s">
        <v>1064</v>
      </c>
      <c r="L499" s="23" t="s">
        <v>1065</v>
      </c>
      <c r="M499" s="47">
        <v>5117.3599999999997</v>
      </c>
      <c r="N499" s="47">
        <v>0</v>
      </c>
      <c r="O499" s="48">
        <v>39762</v>
      </c>
    </row>
    <row r="500" spans="11:15">
      <c r="K500" s="46" t="s">
        <v>1066</v>
      </c>
      <c r="L500" s="23" t="s">
        <v>1067</v>
      </c>
      <c r="M500" s="47">
        <v>4938.29</v>
      </c>
      <c r="N500" s="47">
        <v>0</v>
      </c>
      <c r="O500" s="48">
        <v>39762</v>
      </c>
    </row>
    <row r="501" spans="11:15">
      <c r="K501" s="46" t="s">
        <v>1068</v>
      </c>
      <c r="L501" s="23" t="s">
        <v>1069</v>
      </c>
      <c r="M501" s="47">
        <v>214158.42</v>
      </c>
      <c r="N501" s="47">
        <v>0</v>
      </c>
      <c r="O501" s="48">
        <v>39772</v>
      </c>
    </row>
    <row r="502" spans="11:15">
      <c r="K502" s="46" t="s">
        <v>1070</v>
      </c>
      <c r="L502" s="23" t="s">
        <v>1071</v>
      </c>
      <c r="M502" s="47">
        <v>119452.93</v>
      </c>
      <c r="N502" s="47">
        <v>0</v>
      </c>
      <c r="O502" s="48">
        <v>39772</v>
      </c>
    </row>
    <row r="503" spans="11:15">
      <c r="K503" s="46" t="s">
        <v>1072</v>
      </c>
      <c r="L503" s="23" t="s">
        <v>1073</v>
      </c>
      <c r="M503" s="47">
        <v>24284.1</v>
      </c>
      <c r="N503" s="47">
        <v>0</v>
      </c>
      <c r="O503" s="48">
        <v>39772</v>
      </c>
    </row>
    <row r="504" spans="11:15">
      <c r="K504" s="46" t="s">
        <v>1074</v>
      </c>
      <c r="L504" s="23" t="s">
        <v>1075</v>
      </c>
      <c r="M504" s="47">
        <v>17485.37</v>
      </c>
      <c r="N504" s="47">
        <v>0</v>
      </c>
      <c r="O504" s="48">
        <v>39772</v>
      </c>
    </row>
    <row r="505" spans="11:15">
      <c r="K505" s="46" t="s">
        <v>1076</v>
      </c>
      <c r="L505" s="23" t="s">
        <v>1077</v>
      </c>
      <c r="M505" s="47">
        <v>17096.490000000002</v>
      </c>
      <c r="N505" s="47">
        <v>0</v>
      </c>
      <c r="O505" s="48">
        <v>39772</v>
      </c>
    </row>
    <row r="506" spans="11:15">
      <c r="K506" s="46" t="s">
        <v>1078</v>
      </c>
      <c r="L506" s="23" t="s">
        <v>1079</v>
      </c>
      <c r="M506" s="47">
        <v>14499.46</v>
      </c>
      <c r="N506" s="47">
        <v>0</v>
      </c>
      <c r="O506" s="48">
        <v>39772</v>
      </c>
    </row>
    <row r="507" spans="11:15">
      <c r="K507" s="46" t="s">
        <v>1080</v>
      </c>
      <c r="L507" s="23" t="s">
        <v>1081</v>
      </c>
      <c r="M507" s="47">
        <v>8070.85</v>
      </c>
      <c r="N507" s="47">
        <v>0</v>
      </c>
      <c r="O507" s="48">
        <v>39772</v>
      </c>
    </row>
    <row r="508" spans="11:15">
      <c r="K508" s="46" t="s">
        <v>1082</v>
      </c>
      <c r="L508" s="23" t="s">
        <v>1083</v>
      </c>
      <c r="M508" s="47">
        <v>5963.1</v>
      </c>
      <c r="N508" s="47">
        <v>0</v>
      </c>
      <c r="O508" s="48">
        <v>39772</v>
      </c>
    </row>
    <row r="509" spans="11:15">
      <c r="K509" s="46" t="s">
        <v>1084</v>
      </c>
      <c r="L509" s="23" t="s">
        <v>1085</v>
      </c>
      <c r="M509" s="47">
        <v>3429.61</v>
      </c>
      <c r="N509" s="47">
        <v>0</v>
      </c>
      <c r="O509" s="48">
        <v>39772</v>
      </c>
    </row>
    <row r="510" spans="11:15">
      <c r="K510" s="46" t="s">
        <v>1086</v>
      </c>
      <c r="L510" s="23" t="s">
        <v>1087</v>
      </c>
      <c r="M510" s="47">
        <v>1879.72</v>
      </c>
      <c r="N510" s="47">
        <v>0</v>
      </c>
      <c r="O510" s="48">
        <v>39772</v>
      </c>
    </row>
    <row r="511" spans="11:15">
      <c r="K511" s="46" t="s">
        <v>1088</v>
      </c>
      <c r="L511" s="23" t="s">
        <v>1089</v>
      </c>
      <c r="M511" s="47">
        <v>39774.639999999999</v>
      </c>
      <c r="N511" s="47">
        <v>0</v>
      </c>
      <c r="O511" s="48">
        <v>39792</v>
      </c>
    </row>
    <row r="512" spans="11:15">
      <c r="K512" s="46" t="s">
        <v>1090</v>
      </c>
      <c r="L512" s="23" t="s">
        <v>1091</v>
      </c>
      <c r="M512" s="47">
        <v>32761.24</v>
      </c>
      <c r="N512" s="47">
        <v>0</v>
      </c>
      <c r="O512" s="48">
        <v>39792</v>
      </c>
    </row>
    <row r="513" spans="11:15">
      <c r="K513" s="46" t="s">
        <v>1092</v>
      </c>
      <c r="L513" s="23" t="s">
        <v>1093</v>
      </c>
      <c r="M513" s="47">
        <v>30992.85</v>
      </c>
      <c r="N513" s="47">
        <v>0</v>
      </c>
      <c r="O513" s="48">
        <v>39792</v>
      </c>
    </row>
    <row r="514" spans="11:15">
      <c r="K514" s="46" t="s">
        <v>1094</v>
      </c>
      <c r="L514" s="23" t="s">
        <v>1095</v>
      </c>
      <c r="M514" s="47">
        <v>30097.1</v>
      </c>
      <c r="N514" s="47">
        <v>0</v>
      </c>
      <c r="O514" s="48">
        <v>39792</v>
      </c>
    </row>
    <row r="515" spans="11:15">
      <c r="K515" s="46" t="s">
        <v>1096</v>
      </c>
      <c r="L515" s="23" t="s">
        <v>1097</v>
      </c>
      <c r="M515" s="47">
        <v>24100.25</v>
      </c>
      <c r="N515" s="47">
        <v>0</v>
      </c>
      <c r="O515" s="48">
        <v>39792</v>
      </c>
    </row>
    <row r="516" spans="11:15">
      <c r="K516" s="46" t="s">
        <v>1098</v>
      </c>
      <c r="L516" s="23" t="s">
        <v>1099</v>
      </c>
      <c r="M516" s="47">
        <v>22956.99</v>
      </c>
      <c r="N516" s="47">
        <v>0</v>
      </c>
      <c r="O516" s="48">
        <v>39792</v>
      </c>
    </row>
    <row r="517" spans="11:15">
      <c r="K517" s="46" t="s">
        <v>1100</v>
      </c>
      <c r="L517" s="23" t="s">
        <v>1101</v>
      </c>
      <c r="M517" s="47">
        <v>19460.82</v>
      </c>
      <c r="N517" s="47">
        <v>0</v>
      </c>
      <c r="O517" s="48">
        <v>39792</v>
      </c>
    </row>
    <row r="518" spans="11:15">
      <c r="K518" s="46" t="s">
        <v>1102</v>
      </c>
      <c r="L518" s="23" t="s">
        <v>1103</v>
      </c>
      <c r="M518" s="47">
        <v>17296.560000000001</v>
      </c>
      <c r="N518" s="47">
        <v>0</v>
      </c>
      <c r="O518" s="48">
        <v>39792</v>
      </c>
    </row>
    <row r="519" spans="11:15">
      <c r="K519" s="46" t="s">
        <v>1104</v>
      </c>
      <c r="L519" s="23" t="s">
        <v>1105</v>
      </c>
      <c r="M519" s="47">
        <v>8309.7999999999993</v>
      </c>
      <c r="N519" s="47">
        <v>0</v>
      </c>
      <c r="O519" s="48">
        <v>39792</v>
      </c>
    </row>
    <row r="520" spans="11:15">
      <c r="K520" s="46" t="s">
        <v>1106</v>
      </c>
      <c r="L520" s="23" t="s">
        <v>1107</v>
      </c>
      <c r="M520" s="47">
        <v>7126.3</v>
      </c>
      <c r="N520" s="47">
        <v>0</v>
      </c>
      <c r="O520" s="48">
        <v>39792</v>
      </c>
    </row>
    <row r="521" spans="11:15">
      <c r="K521" s="46" t="s">
        <v>1108</v>
      </c>
      <c r="L521" s="23" t="s">
        <v>1109</v>
      </c>
      <c r="M521" s="47">
        <v>1878.7</v>
      </c>
      <c r="N521" s="47">
        <v>0</v>
      </c>
      <c r="O521" s="48">
        <v>39792</v>
      </c>
    </row>
    <row r="522" spans="11:15">
      <c r="K522" s="46" t="s">
        <v>1110</v>
      </c>
      <c r="L522" s="23" t="s">
        <v>1111</v>
      </c>
      <c r="M522" s="47">
        <v>66595.320000000007</v>
      </c>
      <c r="N522" s="47">
        <v>0</v>
      </c>
      <c r="O522" s="48">
        <v>39804</v>
      </c>
    </row>
    <row r="523" spans="11:15">
      <c r="K523" s="46" t="s">
        <v>1112</v>
      </c>
      <c r="L523" s="23" t="s">
        <v>1113</v>
      </c>
      <c r="M523" s="47">
        <v>42764.9</v>
      </c>
      <c r="N523" s="47">
        <v>0</v>
      </c>
      <c r="O523" s="48">
        <v>39804</v>
      </c>
    </row>
    <row r="524" spans="11:15">
      <c r="K524" s="46" t="s">
        <v>1114</v>
      </c>
      <c r="L524" s="23" t="s">
        <v>1115</v>
      </c>
      <c r="M524" s="47">
        <v>21753.58</v>
      </c>
      <c r="N524" s="47">
        <v>0</v>
      </c>
      <c r="O524" s="48">
        <v>39804</v>
      </c>
    </row>
    <row r="525" spans="11:15">
      <c r="K525" s="46" t="s">
        <v>1116</v>
      </c>
      <c r="L525" s="23" t="s">
        <v>1117</v>
      </c>
      <c r="M525" s="47">
        <v>9493.98</v>
      </c>
      <c r="N525" s="47">
        <v>0</v>
      </c>
      <c r="O525" s="48">
        <v>39804</v>
      </c>
    </row>
    <row r="526" spans="11:15">
      <c r="K526" s="46" t="s">
        <v>1118</v>
      </c>
      <c r="L526" s="23" t="s">
        <v>1119</v>
      </c>
      <c r="M526" s="47">
        <v>6469.29</v>
      </c>
      <c r="N526" s="47">
        <v>0</v>
      </c>
      <c r="O526" s="48">
        <v>39804</v>
      </c>
    </row>
    <row r="527" spans="11:15">
      <c r="K527" s="46" t="s">
        <v>1120</v>
      </c>
      <c r="L527" s="23" t="s">
        <v>1121</v>
      </c>
      <c r="M527" s="47">
        <v>5024.88</v>
      </c>
      <c r="N527" s="47">
        <v>0</v>
      </c>
      <c r="O527" s="48">
        <v>39804</v>
      </c>
    </row>
    <row r="528" spans="11:15">
      <c r="K528" s="46" t="s">
        <v>1122</v>
      </c>
      <c r="L528" s="23" t="s">
        <v>1123</v>
      </c>
      <c r="M528" s="47">
        <v>4152.17</v>
      </c>
      <c r="N528" s="47">
        <v>0</v>
      </c>
      <c r="O528" s="48">
        <v>39804</v>
      </c>
    </row>
    <row r="529" spans="11:15">
      <c r="K529" s="46" t="s">
        <v>1124</v>
      </c>
      <c r="L529" s="23" t="s">
        <v>1125</v>
      </c>
      <c r="M529" s="47">
        <v>3259.11</v>
      </c>
      <c r="N529" s="47">
        <v>0</v>
      </c>
      <c r="O529" s="48">
        <v>39804</v>
      </c>
    </row>
    <row r="530" spans="11:15">
      <c r="K530" s="46" t="s">
        <v>1126</v>
      </c>
      <c r="L530" s="23" t="s">
        <v>1127</v>
      </c>
      <c r="M530" s="47">
        <v>1834.96</v>
      </c>
      <c r="N530" s="47">
        <v>0</v>
      </c>
      <c r="O530" s="48">
        <v>39804</v>
      </c>
    </row>
    <row r="531" spans="11:15">
      <c r="K531" s="46" t="s">
        <v>1128</v>
      </c>
      <c r="L531" s="23" t="s">
        <v>1129</v>
      </c>
      <c r="M531" s="47">
        <v>110546.56</v>
      </c>
      <c r="N531" s="47">
        <v>0</v>
      </c>
      <c r="O531" s="48">
        <v>39825</v>
      </c>
    </row>
    <row r="532" spans="11:15">
      <c r="K532" s="46" t="s">
        <v>1130</v>
      </c>
      <c r="L532" s="23" t="s">
        <v>1131</v>
      </c>
      <c r="M532" s="47">
        <v>55206.16</v>
      </c>
      <c r="N532" s="47">
        <v>0</v>
      </c>
      <c r="O532" s="48">
        <v>39825</v>
      </c>
    </row>
    <row r="533" spans="11:15">
      <c r="K533" s="46" t="s">
        <v>1132</v>
      </c>
      <c r="L533" s="23" t="s">
        <v>1133</v>
      </c>
      <c r="M533" s="47">
        <v>54868.73</v>
      </c>
      <c r="N533" s="47">
        <v>0</v>
      </c>
      <c r="O533" s="48">
        <v>39825</v>
      </c>
    </row>
    <row r="534" spans="11:15">
      <c r="K534" s="46" t="s">
        <v>1134</v>
      </c>
      <c r="L534" s="23" t="s">
        <v>1135</v>
      </c>
      <c r="M534" s="47">
        <v>32190.51</v>
      </c>
      <c r="N534" s="47">
        <v>0</v>
      </c>
      <c r="O534" s="48">
        <v>39825</v>
      </c>
    </row>
    <row r="535" spans="11:15">
      <c r="K535" s="46" t="s">
        <v>1136</v>
      </c>
      <c r="L535" s="23" t="s">
        <v>1137</v>
      </c>
      <c r="M535" s="47">
        <v>18799.46</v>
      </c>
      <c r="N535" s="47">
        <v>0</v>
      </c>
      <c r="O535" s="48">
        <v>39825</v>
      </c>
    </row>
    <row r="536" spans="11:15">
      <c r="K536" s="46" t="s">
        <v>1138</v>
      </c>
      <c r="L536" s="23" t="s">
        <v>1139</v>
      </c>
      <c r="M536" s="47">
        <v>18163.099999999999</v>
      </c>
      <c r="N536" s="47">
        <v>0</v>
      </c>
      <c r="O536" s="48">
        <v>39825</v>
      </c>
    </row>
    <row r="537" spans="11:15">
      <c r="K537" s="46" t="s">
        <v>1140</v>
      </c>
      <c r="L537" s="23" t="s">
        <v>1141</v>
      </c>
      <c r="M537" s="47">
        <v>15796.45</v>
      </c>
      <c r="N537" s="47">
        <v>0</v>
      </c>
      <c r="O537" s="48">
        <v>39825</v>
      </c>
    </row>
    <row r="538" spans="11:15">
      <c r="K538" s="46" t="s">
        <v>1142</v>
      </c>
      <c r="L538" s="23" t="s">
        <v>1143</v>
      </c>
      <c r="M538" s="47">
        <v>9194.02</v>
      </c>
      <c r="N538" s="47">
        <v>0</v>
      </c>
      <c r="O538" s="48">
        <v>39825</v>
      </c>
    </row>
    <row r="539" spans="11:15">
      <c r="K539" s="46" t="s">
        <v>1144</v>
      </c>
      <c r="L539" s="23" t="s">
        <v>1145</v>
      </c>
      <c r="M539" s="47">
        <v>8765.9699999999993</v>
      </c>
      <c r="N539" s="47">
        <v>0</v>
      </c>
      <c r="O539" s="48">
        <v>39825</v>
      </c>
    </row>
    <row r="540" spans="11:15">
      <c r="K540" s="46" t="s">
        <v>1146</v>
      </c>
      <c r="L540" s="23" t="s">
        <v>1147</v>
      </c>
      <c r="M540" s="47">
        <v>3823.88</v>
      </c>
      <c r="N540" s="47">
        <v>0</v>
      </c>
      <c r="O540" s="48">
        <v>39825</v>
      </c>
    </row>
    <row r="541" spans="11:15">
      <c r="K541" s="46" t="s">
        <v>1148</v>
      </c>
      <c r="L541" s="23" t="s">
        <v>1149</v>
      </c>
      <c r="M541" s="47">
        <v>3216.63</v>
      </c>
      <c r="N541" s="47">
        <v>0</v>
      </c>
      <c r="O541" s="48">
        <v>39825</v>
      </c>
    </row>
    <row r="542" spans="11:15">
      <c r="K542" s="46" t="s">
        <v>1150</v>
      </c>
      <c r="L542" s="23" t="s">
        <v>1151</v>
      </c>
      <c r="M542" s="47">
        <v>2626.45</v>
      </c>
      <c r="N542" s="47">
        <v>0</v>
      </c>
      <c r="O542" s="48">
        <v>39825</v>
      </c>
    </row>
    <row r="543" spans="11:15">
      <c r="K543" s="46" t="s">
        <v>1152</v>
      </c>
      <c r="L543" s="23" t="s">
        <v>1153</v>
      </c>
      <c r="M543" s="47">
        <v>1314.73</v>
      </c>
      <c r="N543" s="47">
        <v>0</v>
      </c>
      <c r="O543" s="48">
        <v>39828</v>
      </c>
    </row>
    <row r="544" spans="11:15">
      <c r="K544" s="46" t="s">
        <v>1154</v>
      </c>
      <c r="L544" s="23" t="s">
        <v>1155</v>
      </c>
      <c r="M544" s="47">
        <v>69590.63</v>
      </c>
      <c r="N544" s="47">
        <v>0</v>
      </c>
      <c r="O544" s="48">
        <v>39833</v>
      </c>
    </row>
    <row r="545" spans="11:15">
      <c r="K545" s="46" t="s">
        <v>1156</v>
      </c>
      <c r="L545" s="23" t="s">
        <v>1157</v>
      </c>
      <c r="M545" s="47">
        <v>51721.71</v>
      </c>
      <c r="N545" s="47">
        <v>0</v>
      </c>
      <c r="O545" s="48">
        <v>39833</v>
      </c>
    </row>
    <row r="546" spans="11:15">
      <c r="K546" s="46" t="s">
        <v>1158</v>
      </c>
      <c r="L546" s="23" t="s">
        <v>1159</v>
      </c>
      <c r="M546" s="47">
        <v>48960.53</v>
      </c>
      <c r="N546" s="47">
        <v>0</v>
      </c>
      <c r="O546" s="48">
        <v>39833</v>
      </c>
    </row>
    <row r="547" spans="11:15">
      <c r="K547" s="46" t="s">
        <v>1160</v>
      </c>
      <c r="L547" s="23" t="s">
        <v>1161</v>
      </c>
      <c r="M547" s="47">
        <v>38642.730000000003</v>
      </c>
      <c r="N547" s="47">
        <v>0</v>
      </c>
      <c r="O547" s="48">
        <v>39833</v>
      </c>
    </row>
    <row r="548" spans="11:15">
      <c r="K548" s="46" t="s">
        <v>1162</v>
      </c>
      <c r="L548" s="23" t="s">
        <v>1163</v>
      </c>
      <c r="M548" s="47">
        <v>21473.86</v>
      </c>
      <c r="N548" s="47">
        <v>0</v>
      </c>
      <c r="O548" s="48">
        <v>39833</v>
      </c>
    </row>
    <row r="549" spans="11:15">
      <c r="K549" s="46" t="s">
        <v>1164</v>
      </c>
      <c r="L549" s="23" t="s">
        <v>1165</v>
      </c>
      <c r="M549" s="47">
        <v>16412.900000000001</v>
      </c>
      <c r="N549" s="47">
        <v>0</v>
      </c>
      <c r="O549" s="48">
        <v>39833</v>
      </c>
    </row>
    <row r="550" spans="11:15">
      <c r="K550" s="46" t="s">
        <v>1166</v>
      </c>
      <c r="L550" s="23" t="s">
        <v>1167</v>
      </c>
      <c r="M550" s="47">
        <v>11796.95</v>
      </c>
      <c r="N550" s="47">
        <v>0</v>
      </c>
      <c r="O550" s="48">
        <v>39833</v>
      </c>
    </row>
    <row r="551" spans="11:15">
      <c r="K551" s="46" t="s">
        <v>1168</v>
      </c>
      <c r="L551" s="23" t="s">
        <v>1169</v>
      </c>
      <c r="M551" s="47">
        <v>10790.01</v>
      </c>
      <c r="N551" s="47">
        <v>0</v>
      </c>
      <c r="O551" s="48">
        <v>39833</v>
      </c>
    </row>
    <row r="552" spans="11:15">
      <c r="K552" s="46" t="s">
        <v>1170</v>
      </c>
      <c r="L552" s="23" t="s">
        <v>1171</v>
      </c>
      <c r="M552" s="47">
        <v>8926.4699999999993</v>
      </c>
      <c r="N552" s="47">
        <v>0</v>
      </c>
      <c r="O552" s="48">
        <v>39833</v>
      </c>
    </row>
    <row r="553" spans="11:15">
      <c r="K553" s="46" t="s">
        <v>1172</v>
      </c>
      <c r="L553" s="23" t="s">
        <v>1173</v>
      </c>
      <c r="M553" s="47">
        <v>5135.8999999999996</v>
      </c>
      <c r="N553" s="47">
        <v>0</v>
      </c>
      <c r="O553" s="48">
        <v>39833</v>
      </c>
    </row>
    <row r="554" spans="11:15">
      <c r="K554" s="46" t="s">
        <v>1174</v>
      </c>
      <c r="L554" s="23" t="s">
        <v>1175</v>
      </c>
      <c r="M554" s="47">
        <v>3497.12</v>
      </c>
      <c r="N554" s="47">
        <v>0</v>
      </c>
      <c r="O554" s="48">
        <v>39833</v>
      </c>
    </row>
    <row r="555" spans="11:15">
      <c r="K555" s="46" t="s">
        <v>1176</v>
      </c>
      <c r="L555" s="23" t="s">
        <v>1177</v>
      </c>
      <c r="M555" s="47">
        <v>240127.43</v>
      </c>
      <c r="N555" s="47">
        <v>0</v>
      </c>
      <c r="O555" s="48">
        <v>39854</v>
      </c>
    </row>
    <row r="556" spans="11:15">
      <c r="K556" s="46" t="s">
        <v>1178</v>
      </c>
      <c r="L556" s="23" t="s">
        <v>1179</v>
      </c>
      <c r="M556" s="47">
        <v>106448.79</v>
      </c>
      <c r="N556" s="47">
        <v>0</v>
      </c>
      <c r="O556" s="48">
        <v>39854</v>
      </c>
    </row>
    <row r="557" spans="11:15">
      <c r="K557" s="46" t="s">
        <v>1180</v>
      </c>
      <c r="L557" s="23" t="s">
        <v>1181</v>
      </c>
      <c r="M557" s="47">
        <v>88858.74</v>
      </c>
      <c r="N557" s="47">
        <v>0</v>
      </c>
      <c r="O557" s="48">
        <v>39854</v>
      </c>
    </row>
    <row r="558" spans="11:15">
      <c r="K558" s="46" t="s">
        <v>1182</v>
      </c>
      <c r="L558" s="23" t="s">
        <v>1183</v>
      </c>
      <c r="M558" s="47">
        <v>50330.34</v>
      </c>
      <c r="N558" s="47">
        <v>0</v>
      </c>
      <c r="O558" s="48">
        <v>39854</v>
      </c>
    </row>
    <row r="559" spans="11:15">
      <c r="K559" s="46" t="s">
        <v>1184</v>
      </c>
      <c r="L559" s="23" t="s">
        <v>1185</v>
      </c>
      <c r="M559" s="47">
        <v>48154.38</v>
      </c>
      <c r="N559" s="47">
        <v>0</v>
      </c>
      <c r="O559" s="48">
        <v>39854</v>
      </c>
    </row>
    <row r="560" spans="11:15">
      <c r="K560" s="46" t="s">
        <v>1186</v>
      </c>
      <c r="L560" s="23" t="s">
        <v>1187</v>
      </c>
      <c r="M560" s="47">
        <v>42011.23</v>
      </c>
      <c r="N560" s="47">
        <v>0</v>
      </c>
      <c r="O560" s="48">
        <v>39854</v>
      </c>
    </row>
    <row r="561" spans="11:15">
      <c r="K561" s="46" t="s">
        <v>1188</v>
      </c>
      <c r="L561" s="23" t="s">
        <v>1189</v>
      </c>
      <c r="M561" s="47">
        <v>21000</v>
      </c>
      <c r="N561" s="47">
        <v>0</v>
      </c>
      <c r="O561" s="48">
        <v>39854</v>
      </c>
    </row>
    <row r="562" spans="11:15">
      <c r="K562" s="46" t="s">
        <v>1190</v>
      </c>
      <c r="L562" s="23" t="s">
        <v>1191</v>
      </c>
      <c r="M562" s="47">
        <v>20097.73</v>
      </c>
      <c r="N562" s="47">
        <v>0</v>
      </c>
      <c r="O562" s="48">
        <v>39854</v>
      </c>
    </row>
    <row r="563" spans="11:15">
      <c r="K563" s="46" t="s">
        <v>1192</v>
      </c>
      <c r="L563" s="23" t="s">
        <v>1193</v>
      </c>
      <c r="M563" s="47">
        <v>17579.89</v>
      </c>
      <c r="N563" s="47">
        <v>0</v>
      </c>
      <c r="O563" s="48">
        <v>39854</v>
      </c>
    </row>
    <row r="564" spans="11:15">
      <c r="K564" s="46" t="s">
        <v>1194</v>
      </c>
      <c r="L564" s="23" t="s">
        <v>1195</v>
      </c>
      <c r="M564" s="47">
        <v>12349.5</v>
      </c>
      <c r="N564" s="47">
        <v>0</v>
      </c>
      <c r="O564" s="48">
        <v>39854</v>
      </c>
    </row>
    <row r="565" spans="11:15">
      <c r="K565" s="46" t="s">
        <v>1196</v>
      </c>
      <c r="L565" s="23" t="s">
        <v>1197</v>
      </c>
      <c r="M565" s="47">
        <v>10265.540000000001</v>
      </c>
      <c r="N565" s="47">
        <v>0</v>
      </c>
      <c r="O565" s="48">
        <v>39854</v>
      </c>
    </row>
    <row r="566" spans="11:15">
      <c r="K566" s="46" t="s">
        <v>1198</v>
      </c>
      <c r="L566" s="23" t="s">
        <v>1199</v>
      </c>
      <c r="M566" s="47">
        <v>10176.379999999999</v>
      </c>
      <c r="N566" s="47">
        <v>0</v>
      </c>
      <c r="O566" s="48">
        <v>39854</v>
      </c>
    </row>
    <row r="567" spans="11:15">
      <c r="K567" s="46" t="s">
        <v>1200</v>
      </c>
      <c r="L567" s="23" t="s">
        <v>1201</v>
      </c>
      <c r="M567" s="47">
        <v>7577.74</v>
      </c>
      <c r="N567" s="47">
        <v>0</v>
      </c>
      <c r="O567" s="48">
        <v>39854</v>
      </c>
    </row>
    <row r="568" spans="11:15">
      <c r="K568" s="46" t="s">
        <v>1202</v>
      </c>
      <c r="L568" s="23" t="s">
        <v>1203</v>
      </c>
      <c r="M568" s="47">
        <v>3435.97</v>
      </c>
      <c r="N568" s="47">
        <v>0</v>
      </c>
      <c r="O568" s="48">
        <v>39854</v>
      </c>
    </row>
    <row r="569" spans="11:15">
      <c r="K569" s="46" t="s">
        <v>1204</v>
      </c>
      <c r="L569" s="23" t="s">
        <v>1205</v>
      </c>
      <c r="M569" s="47">
        <v>1473.72</v>
      </c>
      <c r="N569" s="47">
        <v>0</v>
      </c>
      <c r="O569" s="48">
        <v>39854</v>
      </c>
    </row>
    <row r="570" spans="11:15">
      <c r="K570" s="46" t="s">
        <v>1206</v>
      </c>
      <c r="L570" s="23" t="s">
        <v>1207</v>
      </c>
      <c r="M570" s="47">
        <v>499007.97</v>
      </c>
      <c r="N570" s="47">
        <v>0</v>
      </c>
      <c r="O570" s="48">
        <v>39864</v>
      </c>
    </row>
    <row r="571" spans="11:15">
      <c r="K571" s="46" t="s">
        <v>1208</v>
      </c>
      <c r="L571" s="23" t="s">
        <v>1209</v>
      </c>
      <c r="M571" s="47">
        <v>166507.97</v>
      </c>
      <c r="N571" s="47">
        <v>0</v>
      </c>
      <c r="O571" s="48">
        <v>39864</v>
      </c>
    </row>
    <row r="572" spans="11:15">
      <c r="K572" s="46" t="s">
        <v>1210</v>
      </c>
      <c r="L572" s="23" t="s">
        <v>1211</v>
      </c>
      <c r="M572" s="47">
        <v>61160.9</v>
      </c>
      <c r="N572" s="47">
        <v>0</v>
      </c>
      <c r="O572" s="48">
        <v>39864</v>
      </c>
    </row>
    <row r="573" spans="11:15">
      <c r="K573" s="46" t="s">
        <v>1212</v>
      </c>
      <c r="L573" s="23" t="s">
        <v>1213</v>
      </c>
      <c r="M573" s="47">
        <v>48723.75</v>
      </c>
      <c r="N573" s="47">
        <v>0</v>
      </c>
      <c r="O573" s="48">
        <v>39864</v>
      </c>
    </row>
    <row r="574" spans="11:15">
      <c r="K574" s="46" t="s">
        <v>1214</v>
      </c>
      <c r="L574" s="23" t="s">
        <v>1215</v>
      </c>
      <c r="M574" s="47">
        <v>28299.88</v>
      </c>
      <c r="N574" s="47">
        <v>0</v>
      </c>
      <c r="O574" s="48">
        <v>39864</v>
      </c>
    </row>
    <row r="575" spans="11:15">
      <c r="K575" s="46" t="s">
        <v>1216</v>
      </c>
      <c r="L575" s="23" t="s">
        <v>1217</v>
      </c>
      <c r="M575" s="47">
        <v>25692.6</v>
      </c>
      <c r="N575" s="47">
        <v>0</v>
      </c>
      <c r="O575" s="48">
        <v>39864</v>
      </c>
    </row>
    <row r="576" spans="11:15">
      <c r="K576" s="46" t="s">
        <v>1218</v>
      </c>
      <c r="L576" s="23" t="s">
        <v>1219</v>
      </c>
      <c r="M576" s="47">
        <v>24310.61</v>
      </c>
      <c r="N576" s="47">
        <v>0</v>
      </c>
      <c r="O576" s="48">
        <v>39864</v>
      </c>
    </row>
    <row r="577" spans="11:15">
      <c r="K577" s="46" t="s">
        <v>1220</v>
      </c>
      <c r="L577" s="23" t="s">
        <v>1221</v>
      </c>
      <c r="M577" s="47">
        <v>20389.89</v>
      </c>
      <c r="N577" s="47">
        <v>0</v>
      </c>
      <c r="O577" s="48">
        <v>39864</v>
      </c>
    </row>
    <row r="578" spans="11:15">
      <c r="K578" s="46" t="s">
        <v>1222</v>
      </c>
      <c r="L578" s="23" t="s">
        <v>1223</v>
      </c>
      <c r="M578" s="47">
        <v>19428.86</v>
      </c>
      <c r="N578" s="47">
        <v>0</v>
      </c>
      <c r="O578" s="48">
        <v>39864</v>
      </c>
    </row>
    <row r="579" spans="11:15">
      <c r="K579" s="46" t="s">
        <v>1224</v>
      </c>
      <c r="L579" s="23" t="s">
        <v>1225</v>
      </c>
      <c r="M579" s="47">
        <v>14682.27</v>
      </c>
      <c r="N579" s="47">
        <v>0</v>
      </c>
      <c r="O579" s="48">
        <v>39864</v>
      </c>
    </row>
    <row r="580" spans="11:15">
      <c r="K580" s="46" t="s">
        <v>1226</v>
      </c>
      <c r="L580" s="23" t="s">
        <v>1227</v>
      </c>
      <c r="M580" s="47">
        <v>4796.04</v>
      </c>
      <c r="N580" s="47">
        <v>0</v>
      </c>
      <c r="O580" s="48">
        <v>39864</v>
      </c>
    </row>
    <row r="581" spans="11:15">
      <c r="K581" s="46" t="s">
        <v>1228</v>
      </c>
      <c r="L581" s="23" t="s">
        <v>1229</v>
      </c>
      <c r="M581" s="47">
        <v>4065.76</v>
      </c>
      <c r="N581" s="47">
        <v>0</v>
      </c>
      <c r="O581" s="48">
        <v>39864</v>
      </c>
    </row>
    <row r="582" spans="11:15">
      <c r="K582" s="46" t="s">
        <v>1230</v>
      </c>
      <c r="L582" s="23" t="s">
        <v>1231</v>
      </c>
      <c r="M582" s="47">
        <v>4053.21</v>
      </c>
      <c r="N582" s="47">
        <v>0</v>
      </c>
      <c r="O582" s="48">
        <v>39864</v>
      </c>
    </row>
    <row r="583" spans="11:15">
      <c r="K583" s="46" t="s">
        <v>1232</v>
      </c>
      <c r="L583" s="23" t="s">
        <v>1233</v>
      </c>
      <c r="M583" s="47">
        <v>3845.91</v>
      </c>
      <c r="N583" s="47">
        <v>0</v>
      </c>
      <c r="O583" s="48">
        <v>39864</v>
      </c>
    </row>
    <row r="584" spans="11:15">
      <c r="K584" s="46" t="s">
        <v>1234</v>
      </c>
      <c r="L584" s="23" t="s">
        <v>1235</v>
      </c>
      <c r="M584" s="47">
        <v>99477.34</v>
      </c>
      <c r="N584" s="47">
        <v>0</v>
      </c>
      <c r="O584" s="48">
        <v>39882</v>
      </c>
    </row>
    <row r="585" spans="11:15">
      <c r="K585" s="46" t="s">
        <v>1236</v>
      </c>
      <c r="L585" s="23" t="s">
        <v>1237</v>
      </c>
      <c r="M585" s="47">
        <v>43554.06</v>
      </c>
      <c r="N585" s="47">
        <v>0</v>
      </c>
      <c r="O585" s="48">
        <v>39882</v>
      </c>
    </row>
    <row r="586" spans="11:15">
      <c r="K586" s="46" t="s">
        <v>1238</v>
      </c>
      <c r="L586" s="23" t="s">
        <v>1239</v>
      </c>
      <c r="M586" s="47">
        <v>40481.410000000003</v>
      </c>
      <c r="N586" s="47">
        <v>0</v>
      </c>
      <c r="O586" s="48">
        <v>39882</v>
      </c>
    </row>
    <row r="587" spans="11:15">
      <c r="K587" s="46" t="s">
        <v>1240</v>
      </c>
      <c r="L587" s="23" t="s">
        <v>1241</v>
      </c>
      <c r="M587" s="47">
        <v>25370.22</v>
      </c>
      <c r="N587" s="47">
        <v>0</v>
      </c>
      <c r="O587" s="48">
        <v>39882</v>
      </c>
    </row>
    <row r="588" spans="11:15">
      <c r="K588" s="46" t="s">
        <v>1242</v>
      </c>
      <c r="L588" s="23" t="s">
        <v>1243</v>
      </c>
      <c r="M588" s="47">
        <v>9517.9699999999993</v>
      </c>
      <c r="N588" s="47">
        <v>0</v>
      </c>
      <c r="O588" s="48">
        <v>39882</v>
      </c>
    </row>
    <row r="589" spans="11:15">
      <c r="K589" s="46" t="s">
        <v>1244</v>
      </c>
      <c r="L589" s="23" t="s">
        <v>1245</v>
      </c>
      <c r="M589" s="47">
        <v>4786.46</v>
      </c>
      <c r="N589" s="47">
        <v>0</v>
      </c>
      <c r="O589" s="48">
        <v>39882</v>
      </c>
    </row>
    <row r="590" spans="11:15">
      <c r="K590" s="46" t="s">
        <v>1246</v>
      </c>
      <c r="L590" s="23" t="s">
        <v>1247</v>
      </c>
      <c r="M590" s="47">
        <v>1699.17</v>
      </c>
      <c r="N590" s="47">
        <v>0</v>
      </c>
      <c r="O590" s="48">
        <v>39882</v>
      </c>
    </row>
    <row r="591" spans="11:15">
      <c r="K591" s="46" t="s">
        <v>1248</v>
      </c>
      <c r="L591" s="23" t="s">
        <v>1249</v>
      </c>
      <c r="M591" s="47">
        <v>57445.120000000003</v>
      </c>
      <c r="N591" s="47">
        <v>0</v>
      </c>
      <c r="O591" s="48">
        <v>39892</v>
      </c>
    </row>
    <row r="592" spans="11:15">
      <c r="K592" s="46" t="s">
        <v>1250</v>
      </c>
      <c r="L592" s="23" t="s">
        <v>1251</v>
      </c>
      <c r="M592" s="47">
        <v>54638.19</v>
      </c>
      <c r="N592" s="47">
        <v>0</v>
      </c>
      <c r="O592" s="48">
        <v>39892</v>
      </c>
    </row>
    <row r="593" spans="11:15">
      <c r="K593" s="46" t="s">
        <v>1252</v>
      </c>
      <c r="L593" s="23" t="s">
        <v>1253</v>
      </c>
      <c r="M593" s="47">
        <v>19614.099999999999</v>
      </c>
      <c r="N593" s="47">
        <v>0</v>
      </c>
      <c r="O593" s="48">
        <v>39892</v>
      </c>
    </row>
    <row r="594" spans="11:15">
      <c r="K594" s="46" t="s">
        <v>1254</v>
      </c>
      <c r="L594" s="23" t="s">
        <v>1255</v>
      </c>
      <c r="M594" s="47">
        <v>18151.2</v>
      </c>
      <c r="N594" s="47">
        <v>0</v>
      </c>
      <c r="O594" s="48">
        <v>39892</v>
      </c>
    </row>
    <row r="595" spans="11:15">
      <c r="K595" s="46" t="s">
        <v>1256</v>
      </c>
      <c r="L595" s="23" t="s">
        <v>1257</v>
      </c>
      <c r="M595" s="47">
        <v>14843</v>
      </c>
      <c r="N595" s="47">
        <v>0</v>
      </c>
      <c r="O595" s="48">
        <v>39892</v>
      </c>
    </row>
    <row r="596" spans="11:15">
      <c r="K596" s="46" t="s">
        <v>1258</v>
      </c>
      <c r="L596" s="23" t="s">
        <v>1259</v>
      </c>
      <c r="M596" s="47">
        <v>8383.85</v>
      </c>
      <c r="N596" s="47">
        <v>0</v>
      </c>
      <c r="O596" s="48">
        <v>39892</v>
      </c>
    </row>
    <row r="597" spans="11:15">
      <c r="K597" s="46" t="s">
        <v>1260</v>
      </c>
      <c r="L597" s="23" t="s">
        <v>1261</v>
      </c>
      <c r="M597" s="47">
        <v>7919.27</v>
      </c>
      <c r="N597" s="47">
        <v>0</v>
      </c>
      <c r="O597" s="48">
        <v>39892</v>
      </c>
    </row>
    <row r="598" spans="11:15">
      <c r="K598" s="46" t="s">
        <v>1262</v>
      </c>
      <c r="L598" s="23" t="s">
        <v>1263</v>
      </c>
      <c r="M598" s="47">
        <v>5949</v>
      </c>
      <c r="N598" s="47">
        <v>0</v>
      </c>
      <c r="O598" s="48">
        <v>39892</v>
      </c>
    </row>
    <row r="599" spans="11:15">
      <c r="K599" s="46" t="s">
        <v>1264</v>
      </c>
      <c r="L599" s="23" t="s">
        <v>1265</v>
      </c>
      <c r="M599" s="47">
        <v>5184.96</v>
      </c>
      <c r="N599" s="47">
        <v>0</v>
      </c>
      <c r="O599" s="48">
        <v>39892</v>
      </c>
    </row>
    <row r="600" spans="11:15">
      <c r="K600" s="46" t="s">
        <v>1266</v>
      </c>
      <c r="L600" s="23" t="s">
        <v>1267</v>
      </c>
      <c r="M600" s="47">
        <v>15050.95</v>
      </c>
      <c r="N600" s="47">
        <v>0</v>
      </c>
      <c r="O600" s="48">
        <v>39895</v>
      </c>
    </row>
    <row r="601" spans="11:15">
      <c r="K601" s="46" t="s">
        <v>1268</v>
      </c>
      <c r="L601" s="23" t="s">
        <v>1269</v>
      </c>
      <c r="M601" s="47">
        <v>68768.320000000007</v>
      </c>
      <c r="N601" s="47">
        <v>0</v>
      </c>
      <c r="O601" s="48">
        <v>39916</v>
      </c>
    </row>
    <row r="602" spans="11:15">
      <c r="K602" s="46" t="s">
        <v>1270</v>
      </c>
      <c r="L602" s="23" t="s">
        <v>1271</v>
      </c>
      <c r="M602" s="47">
        <v>57492.35</v>
      </c>
      <c r="N602" s="47">
        <v>0</v>
      </c>
      <c r="O602" s="48">
        <v>39916</v>
      </c>
    </row>
    <row r="603" spans="11:15">
      <c r="K603" s="46" t="s">
        <v>1272</v>
      </c>
      <c r="L603" s="23" t="s">
        <v>1273</v>
      </c>
      <c r="M603" s="47">
        <v>50578.239999999998</v>
      </c>
      <c r="N603" s="47">
        <v>0</v>
      </c>
      <c r="O603" s="48">
        <v>39916</v>
      </c>
    </row>
    <row r="604" spans="11:15">
      <c r="K604" s="46" t="s">
        <v>1274</v>
      </c>
      <c r="L604" s="23" t="s">
        <v>1275</v>
      </c>
      <c r="M604" s="47">
        <v>30893.18</v>
      </c>
      <c r="N604" s="47">
        <v>0</v>
      </c>
      <c r="O604" s="48">
        <v>39916</v>
      </c>
    </row>
    <row r="605" spans="11:15">
      <c r="K605" s="46" t="s">
        <v>1276</v>
      </c>
      <c r="L605" s="23" t="s">
        <v>1277</v>
      </c>
      <c r="M605" s="47">
        <v>29701.200000000001</v>
      </c>
      <c r="N605" s="47">
        <v>0</v>
      </c>
      <c r="O605" s="48">
        <v>39916</v>
      </c>
    </row>
    <row r="606" spans="11:15">
      <c r="K606" s="46" t="s">
        <v>1278</v>
      </c>
      <c r="L606" s="23" t="s">
        <v>1279</v>
      </c>
      <c r="M606" s="47">
        <v>29225.18</v>
      </c>
      <c r="N606" s="47">
        <v>0</v>
      </c>
      <c r="O606" s="48">
        <v>39916</v>
      </c>
    </row>
    <row r="607" spans="11:15">
      <c r="K607" s="46" t="s">
        <v>1280</v>
      </c>
      <c r="L607" s="23" t="s">
        <v>1281</v>
      </c>
      <c r="M607" s="47">
        <v>26284.42</v>
      </c>
      <c r="N607" s="47">
        <v>0</v>
      </c>
      <c r="O607" s="48">
        <v>39916</v>
      </c>
    </row>
    <row r="608" spans="11:15">
      <c r="K608" s="46" t="s">
        <v>1282</v>
      </c>
      <c r="L608" s="23" t="s">
        <v>1283</v>
      </c>
      <c r="M608" s="47">
        <v>25405.11</v>
      </c>
      <c r="N608" s="47">
        <v>0</v>
      </c>
      <c r="O608" s="48">
        <v>39916</v>
      </c>
    </row>
    <row r="609" spans="11:15">
      <c r="K609" s="46" t="s">
        <v>1284</v>
      </c>
      <c r="L609" s="23" t="s">
        <v>1285</v>
      </c>
      <c r="M609" s="47">
        <v>17984.62</v>
      </c>
      <c r="N609" s="47">
        <v>0</v>
      </c>
      <c r="O609" s="48">
        <v>39916</v>
      </c>
    </row>
    <row r="610" spans="11:15">
      <c r="K610" s="46" t="s">
        <v>1286</v>
      </c>
      <c r="L610" s="23" t="s">
        <v>1287</v>
      </c>
      <c r="M610" s="47">
        <v>8167.08</v>
      </c>
      <c r="N610" s="47">
        <v>0</v>
      </c>
      <c r="O610" s="48">
        <v>39916</v>
      </c>
    </row>
    <row r="611" spans="11:15">
      <c r="K611" s="46" t="s">
        <v>1288</v>
      </c>
      <c r="L611" s="23" t="s">
        <v>1289</v>
      </c>
      <c r="M611" s="47">
        <v>8092.08</v>
      </c>
      <c r="N611" s="47">
        <v>0</v>
      </c>
      <c r="O611" s="48">
        <v>39916</v>
      </c>
    </row>
    <row r="612" spans="11:15">
      <c r="K612" s="46" t="s">
        <v>1290</v>
      </c>
      <c r="L612" s="23" t="s">
        <v>1291</v>
      </c>
      <c r="M612" s="47">
        <v>8023.5</v>
      </c>
      <c r="N612" s="47">
        <v>0</v>
      </c>
      <c r="O612" s="48">
        <v>39916</v>
      </c>
    </row>
    <row r="613" spans="11:15">
      <c r="K613" s="46" t="s">
        <v>1292</v>
      </c>
      <c r="L613" s="23" t="s">
        <v>1293</v>
      </c>
      <c r="M613" s="47">
        <v>4563.88</v>
      </c>
      <c r="N613" s="47">
        <v>0</v>
      </c>
      <c r="O613" s="48">
        <v>39916</v>
      </c>
    </row>
    <row r="614" spans="11:15">
      <c r="K614" s="46" t="s">
        <v>1294</v>
      </c>
      <c r="L614" s="23" t="s">
        <v>1295</v>
      </c>
      <c r="M614" s="47">
        <v>4516.53</v>
      </c>
      <c r="N614" s="47">
        <v>0</v>
      </c>
      <c r="O614" s="48">
        <v>39916</v>
      </c>
    </row>
    <row r="615" spans="11:15">
      <c r="K615" s="46" t="s">
        <v>1296</v>
      </c>
      <c r="L615" s="23" t="s">
        <v>1297</v>
      </c>
      <c r="M615" s="47">
        <v>4244.58</v>
      </c>
      <c r="N615" s="47">
        <v>0</v>
      </c>
      <c r="O615" s="48">
        <v>39916</v>
      </c>
    </row>
    <row r="616" spans="11:15">
      <c r="K616" s="46" t="s">
        <v>1298</v>
      </c>
      <c r="L616" s="23" t="s">
        <v>1299</v>
      </c>
      <c r="M616" s="47">
        <v>2339.3200000000002</v>
      </c>
      <c r="N616" s="47">
        <v>0</v>
      </c>
      <c r="O616" s="48">
        <v>39918</v>
      </c>
    </row>
    <row r="617" spans="11:15">
      <c r="K617" s="46" t="s">
        <v>1300</v>
      </c>
      <c r="L617" s="23" t="s">
        <v>1301</v>
      </c>
      <c r="M617" s="47">
        <v>180840.39</v>
      </c>
      <c r="N617" s="47">
        <v>0</v>
      </c>
      <c r="O617" s="48">
        <v>39923</v>
      </c>
    </row>
    <row r="618" spans="11:15">
      <c r="K618" s="46" t="s">
        <v>1302</v>
      </c>
      <c r="L618" s="23" t="s">
        <v>1303</v>
      </c>
      <c r="M618" s="47">
        <v>148201.87</v>
      </c>
      <c r="N618" s="47">
        <v>0</v>
      </c>
      <c r="O618" s="48">
        <v>39923</v>
      </c>
    </row>
    <row r="619" spans="11:15">
      <c r="K619" s="46" t="s">
        <v>1304</v>
      </c>
      <c r="L619" s="23" t="s">
        <v>1305</v>
      </c>
      <c r="M619" s="47">
        <v>62544.54</v>
      </c>
      <c r="N619" s="47">
        <v>0</v>
      </c>
      <c r="O619" s="48">
        <v>39923</v>
      </c>
    </row>
    <row r="620" spans="11:15">
      <c r="K620" s="46" t="s">
        <v>1306</v>
      </c>
      <c r="L620" s="23" t="s">
        <v>1307</v>
      </c>
      <c r="M620" s="47">
        <v>57684.99</v>
      </c>
      <c r="N620" s="47">
        <v>0</v>
      </c>
      <c r="O620" s="48">
        <v>39923</v>
      </c>
    </row>
    <row r="621" spans="11:15">
      <c r="K621" s="46" t="s">
        <v>1308</v>
      </c>
      <c r="L621" s="23" t="s">
        <v>1309</v>
      </c>
      <c r="M621" s="47">
        <v>31997.63</v>
      </c>
      <c r="N621" s="47">
        <v>0</v>
      </c>
      <c r="O621" s="48">
        <v>39923</v>
      </c>
    </row>
    <row r="622" spans="11:15">
      <c r="K622" s="46" t="s">
        <v>1310</v>
      </c>
      <c r="L622" s="23" t="s">
        <v>1311</v>
      </c>
      <c r="M622" s="47">
        <v>23341.38</v>
      </c>
      <c r="N622" s="47">
        <v>0</v>
      </c>
      <c r="O622" s="48">
        <v>39923</v>
      </c>
    </row>
    <row r="623" spans="11:15">
      <c r="K623" s="46" t="s">
        <v>1312</v>
      </c>
      <c r="L623" s="23" t="s">
        <v>1313</v>
      </c>
      <c r="M623" s="47">
        <v>10265.74</v>
      </c>
      <c r="N623" s="47">
        <v>0</v>
      </c>
      <c r="O623" s="48">
        <v>39923</v>
      </c>
    </row>
    <row r="624" spans="11:15">
      <c r="K624" s="46" t="s">
        <v>1314</v>
      </c>
      <c r="L624" s="23" t="s">
        <v>1315</v>
      </c>
      <c r="M624" s="47">
        <v>5066.3599999999997</v>
      </c>
      <c r="N624" s="47">
        <v>0</v>
      </c>
      <c r="O624" s="48">
        <v>39923</v>
      </c>
    </row>
    <row r="625" spans="11:15">
      <c r="K625" s="46" t="s">
        <v>1316</v>
      </c>
      <c r="L625" s="23" t="s">
        <v>1317</v>
      </c>
      <c r="M625" s="47">
        <v>3485.47</v>
      </c>
      <c r="N625" s="47">
        <v>0</v>
      </c>
      <c r="O625" s="48">
        <v>39923</v>
      </c>
    </row>
    <row r="626" spans="11:15">
      <c r="K626" s="46" t="s">
        <v>1318</v>
      </c>
      <c r="L626" s="23" t="s">
        <v>1319</v>
      </c>
      <c r="M626" s="47">
        <v>49107.89</v>
      </c>
      <c r="N626" s="47">
        <v>0</v>
      </c>
      <c r="O626" s="48">
        <v>39944</v>
      </c>
    </row>
    <row r="627" spans="11:15">
      <c r="K627" s="46" t="s">
        <v>1320</v>
      </c>
      <c r="L627" s="23" t="s">
        <v>1321</v>
      </c>
      <c r="M627" s="47">
        <v>25514.77</v>
      </c>
      <c r="N627" s="47">
        <v>0</v>
      </c>
      <c r="O627" s="48">
        <v>39944</v>
      </c>
    </row>
    <row r="628" spans="11:15">
      <c r="K628" s="46" t="s">
        <v>1322</v>
      </c>
      <c r="L628" s="23" t="s">
        <v>1323</v>
      </c>
      <c r="M628" s="47">
        <v>25263.05</v>
      </c>
      <c r="N628" s="47">
        <v>0</v>
      </c>
      <c r="O628" s="48">
        <v>39944</v>
      </c>
    </row>
    <row r="629" spans="11:15">
      <c r="K629" s="46" t="s">
        <v>1324</v>
      </c>
      <c r="L629" s="23" t="s">
        <v>1325</v>
      </c>
      <c r="M629" s="47">
        <v>25238.959999999999</v>
      </c>
      <c r="N629" s="47">
        <v>0</v>
      </c>
      <c r="O629" s="48">
        <v>39944</v>
      </c>
    </row>
    <row r="630" spans="11:15">
      <c r="K630" s="46" t="s">
        <v>1326</v>
      </c>
      <c r="L630" s="23" t="s">
        <v>1327</v>
      </c>
      <c r="M630" s="47">
        <v>19148.21</v>
      </c>
      <c r="N630" s="47">
        <v>0</v>
      </c>
      <c r="O630" s="48">
        <v>39944</v>
      </c>
    </row>
    <row r="631" spans="11:15">
      <c r="K631" s="46" t="s">
        <v>1328</v>
      </c>
      <c r="L631" s="23" t="s">
        <v>1329</v>
      </c>
      <c r="M631" s="47">
        <v>14842.89</v>
      </c>
      <c r="N631" s="47">
        <v>0</v>
      </c>
      <c r="O631" s="48">
        <v>39944</v>
      </c>
    </row>
    <row r="632" spans="11:15">
      <c r="K632" s="46" t="s">
        <v>1330</v>
      </c>
      <c r="L632" s="23" t="s">
        <v>1331</v>
      </c>
      <c r="M632" s="47">
        <v>14528.23</v>
      </c>
      <c r="N632" s="47">
        <v>0</v>
      </c>
      <c r="O632" s="48">
        <v>39944</v>
      </c>
    </row>
    <row r="633" spans="11:15">
      <c r="K633" s="46" t="s">
        <v>1332</v>
      </c>
      <c r="L633" s="23" t="s">
        <v>1333</v>
      </c>
      <c r="M633" s="47">
        <v>10526.56</v>
      </c>
      <c r="N633" s="47">
        <v>0</v>
      </c>
      <c r="O633" s="48">
        <v>39944</v>
      </c>
    </row>
    <row r="634" spans="11:15">
      <c r="K634" s="46" t="s">
        <v>1334</v>
      </c>
      <c r="L634" s="23" t="s">
        <v>1335</v>
      </c>
      <c r="M634" s="47">
        <v>6161.89</v>
      </c>
      <c r="N634" s="47">
        <v>0</v>
      </c>
      <c r="O634" s="48">
        <v>39944</v>
      </c>
    </row>
    <row r="635" spans="11:15">
      <c r="K635" s="46" t="s">
        <v>1336</v>
      </c>
      <c r="L635" s="23" t="s">
        <v>1337</v>
      </c>
      <c r="M635" s="47">
        <v>5862.55</v>
      </c>
      <c r="N635" s="47">
        <v>0</v>
      </c>
      <c r="O635" s="48">
        <v>39944</v>
      </c>
    </row>
    <row r="636" spans="11:15">
      <c r="K636" s="46" t="s">
        <v>1338</v>
      </c>
      <c r="L636" s="23" t="s">
        <v>1339</v>
      </c>
      <c r="M636" s="47">
        <v>4795.16</v>
      </c>
      <c r="N636" s="47">
        <v>0</v>
      </c>
      <c r="O636" s="48">
        <v>39944</v>
      </c>
    </row>
    <row r="637" spans="11:15">
      <c r="K637" s="46" t="s">
        <v>1340</v>
      </c>
      <c r="L637" s="23" t="s">
        <v>1341</v>
      </c>
      <c r="M637" s="47">
        <v>3770.44</v>
      </c>
      <c r="N637" s="47">
        <v>0</v>
      </c>
      <c r="O637" s="48">
        <v>39944</v>
      </c>
    </row>
    <row r="638" spans="11:15">
      <c r="K638" s="46" t="s">
        <v>1342</v>
      </c>
      <c r="L638" s="23" t="s">
        <v>1343</v>
      </c>
      <c r="M638" s="47">
        <v>3535.8</v>
      </c>
      <c r="N638" s="47">
        <v>0</v>
      </c>
      <c r="O638" s="48">
        <v>39944</v>
      </c>
    </row>
    <row r="639" spans="11:15">
      <c r="K639" s="46" t="s">
        <v>1344</v>
      </c>
      <c r="L639" s="23" t="s">
        <v>1345</v>
      </c>
      <c r="M639" s="47">
        <v>112953.82</v>
      </c>
      <c r="N639" s="47">
        <v>0</v>
      </c>
      <c r="O639" s="48">
        <v>39953</v>
      </c>
    </row>
    <row r="640" spans="11:15">
      <c r="K640" s="46" t="s">
        <v>1346</v>
      </c>
      <c r="L640" s="23" t="s">
        <v>1347</v>
      </c>
      <c r="M640" s="47">
        <v>80444.399999999994</v>
      </c>
      <c r="N640" s="47">
        <v>0</v>
      </c>
      <c r="O640" s="48">
        <v>39953</v>
      </c>
    </row>
    <row r="641" spans="11:15">
      <c r="K641" s="46" t="s">
        <v>1348</v>
      </c>
      <c r="L641" s="23" t="s">
        <v>1349</v>
      </c>
      <c r="M641" s="47">
        <v>11985.52</v>
      </c>
      <c r="N641" s="47">
        <v>0</v>
      </c>
      <c r="O641" s="48">
        <v>39953</v>
      </c>
    </row>
    <row r="642" spans="11:15">
      <c r="K642" s="46" t="s">
        <v>1350</v>
      </c>
      <c r="L642" s="23" t="s">
        <v>1351</v>
      </c>
      <c r="M642" s="47">
        <v>11478.77</v>
      </c>
      <c r="N642" s="47">
        <v>0</v>
      </c>
      <c r="O642" s="48">
        <v>39953</v>
      </c>
    </row>
    <row r="643" spans="11:15">
      <c r="K643" s="46" t="s">
        <v>1352</v>
      </c>
      <c r="L643" s="23" t="s">
        <v>1353</v>
      </c>
      <c r="M643" s="47">
        <v>8843.2199999999993</v>
      </c>
      <c r="N643" s="47">
        <v>0</v>
      </c>
      <c r="O643" s="48">
        <v>39953</v>
      </c>
    </row>
    <row r="644" spans="11:15">
      <c r="K644" s="46" t="s">
        <v>1354</v>
      </c>
      <c r="L644" s="23" t="s">
        <v>1355</v>
      </c>
      <c r="M644" s="47">
        <v>8086.46</v>
      </c>
      <c r="N644" s="47">
        <v>0</v>
      </c>
      <c r="O644" s="48">
        <v>39953</v>
      </c>
    </row>
    <row r="645" spans="11:15">
      <c r="K645" s="46" t="s">
        <v>1356</v>
      </c>
      <c r="L645" s="23" t="s">
        <v>1357</v>
      </c>
      <c r="M645" s="47">
        <v>5743.36</v>
      </c>
      <c r="N645" s="47">
        <v>0</v>
      </c>
      <c r="O645" s="48">
        <v>39953</v>
      </c>
    </row>
    <row r="646" spans="11:15">
      <c r="K646" s="46" t="s">
        <v>1358</v>
      </c>
      <c r="L646" s="23" t="s">
        <v>1359</v>
      </c>
      <c r="M646" s="47">
        <v>125445.19</v>
      </c>
      <c r="N646" s="47">
        <v>0</v>
      </c>
      <c r="O646" s="48">
        <v>39974</v>
      </c>
    </row>
    <row r="647" spans="11:15">
      <c r="K647" s="46" t="s">
        <v>1360</v>
      </c>
      <c r="L647" s="23" t="s">
        <v>1361</v>
      </c>
      <c r="M647" s="47">
        <v>17017.919999999998</v>
      </c>
      <c r="N647" s="47">
        <v>0</v>
      </c>
      <c r="O647" s="48">
        <v>39974</v>
      </c>
    </row>
    <row r="648" spans="11:15">
      <c r="K648" s="46" t="s">
        <v>1362</v>
      </c>
      <c r="L648" s="23" t="s">
        <v>1363</v>
      </c>
      <c r="M648" s="47">
        <v>9722.7900000000009</v>
      </c>
      <c r="N648" s="47">
        <v>0</v>
      </c>
      <c r="O648" s="48">
        <v>39974</v>
      </c>
    </row>
    <row r="649" spans="11:15">
      <c r="K649" s="46" t="s">
        <v>1364</v>
      </c>
      <c r="L649" s="23" t="s">
        <v>1365</v>
      </c>
      <c r="M649" s="47">
        <v>9502.81</v>
      </c>
      <c r="N649" s="47">
        <v>0</v>
      </c>
      <c r="O649" s="48">
        <v>39974</v>
      </c>
    </row>
    <row r="650" spans="11:15">
      <c r="K650" s="46" t="s">
        <v>1366</v>
      </c>
      <c r="L650" s="23" t="s">
        <v>1367</v>
      </c>
      <c r="M650" s="47">
        <v>6207.61</v>
      </c>
      <c r="N650" s="47">
        <v>0</v>
      </c>
      <c r="O650" s="48">
        <v>39974</v>
      </c>
    </row>
    <row r="651" spans="11:15">
      <c r="K651" s="46" t="s">
        <v>1368</v>
      </c>
      <c r="L651" s="23" t="s">
        <v>1369</v>
      </c>
      <c r="M651" s="47">
        <v>2283.5700000000002</v>
      </c>
      <c r="N651" s="47">
        <v>0</v>
      </c>
      <c r="O651" s="48">
        <v>39974</v>
      </c>
    </row>
    <row r="652" spans="11:15">
      <c r="K652" s="46" t="s">
        <v>1370</v>
      </c>
      <c r="L652" s="23" t="s">
        <v>1371</v>
      </c>
      <c r="M652" s="47">
        <v>2180.4299999999998</v>
      </c>
      <c r="N652" s="47">
        <v>0</v>
      </c>
      <c r="O652" s="48">
        <v>39974</v>
      </c>
    </row>
    <row r="653" spans="11:15">
      <c r="K653" s="46" t="s">
        <v>1372</v>
      </c>
      <c r="L653" s="23" t="s">
        <v>1373</v>
      </c>
      <c r="M653" s="47">
        <v>55907.97</v>
      </c>
      <c r="N653" s="47">
        <v>0</v>
      </c>
      <c r="O653" s="48">
        <v>39986</v>
      </c>
    </row>
    <row r="654" spans="11:15">
      <c r="K654" s="46" t="s">
        <v>1374</v>
      </c>
      <c r="L654" s="23" t="s">
        <v>1375</v>
      </c>
      <c r="M654" s="47">
        <v>55394.15</v>
      </c>
      <c r="N654" s="47">
        <v>0</v>
      </c>
      <c r="O654" s="48">
        <v>39986</v>
      </c>
    </row>
    <row r="655" spans="11:15">
      <c r="K655" s="46" t="s">
        <v>1376</v>
      </c>
      <c r="L655" s="23" t="s">
        <v>1377</v>
      </c>
      <c r="M655" s="47">
        <v>28693.31</v>
      </c>
      <c r="N655" s="47">
        <v>0</v>
      </c>
      <c r="O655" s="48">
        <v>39986</v>
      </c>
    </row>
    <row r="656" spans="11:15">
      <c r="K656" s="46" t="s">
        <v>1378</v>
      </c>
      <c r="L656" s="23" t="s">
        <v>1379</v>
      </c>
      <c r="M656" s="47">
        <v>22078.91</v>
      </c>
      <c r="N656" s="47">
        <v>0</v>
      </c>
      <c r="O656" s="48">
        <v>39986</v>
      </c>
    </row>
    <row r="657" spans="11:15">
      <c r="K657" s="46" t="s">
        <v>1380</v>
      </c>
      <c r="L657" s="23" t="s">
        <v>1381</v>
      </c>
      <c r="M657" s="47">
        <v>21517.45</v>
      </c>
      <c r="N657" s="47">
        <v>0</v>
      </c>
      <c r="O657" s="48">
        <v>39986</v>
      </c>
    </row>
    <row r="658" spans="11:15">
      <c r="K658" s="46" t="s">
        <v>1382</v>
      </c>
      <c r="L658" s="23" t="s">
        <v>1383</v>
      </c>
      <c r="M658" s="47">
        <v>18489.57</v>
      </c>
      <c r="N658" s="47">
        <v>0</v>
      </c>
      <c r="O658" s="48">
        <v>39986</v>
      </c>
    </row>
    <row r="659" spans="11:15">
      <c r="K659" s="46" t="s">
        <v>1384</v>
      </c>
      <c r="L659" s="23" t="s">
        <v>1385</v>
      </c>
      <c r="M659" s="47">
        <v>14429.84</v>
      </c>
      <c r="N659" s="47">
        <v>0</v>
      </c>
      <c r="O659" s="48">
        <v>39986</v>
      </c>
    </row>
    <row r="660" spans="11:15">
      <c r="K660" s="46" t="s">
        <v>1386</v>
      </c>
      <c r="L660" s="23" t="s">
        <v>1387</v>
      </c>
      <c r="M660" s="47">
        <v>12792.87</v>
      </c>
      <c r="N660" s="47">
        <v>0</v>
      </c>
      <c r="O660" s="48">
        <v>39986</v>
      </c>
    </row>
    <row r="661" spans="11:15">
      <c r="K661" s="46" t="s">
        <v>1388</v>
      </c>
      <c r="L661" s="23" t="s">
        <v>1389</v>
      </c>
      <c r="M661" s="47">
        <v>6400.17</v>
      </c>
      <c r="N661" s="47">
        <v>0</v>
      </c>
      <c r="O661" s="48">
        <v>39986</v>
      </c>
    </row>
    <row r="662" spans="11:15">
      <c r="K662" s="46" t="s">
        <v>1390</v>
      </c>
      <c r="L662" s="23" t="s">
        <v>1391</v>
      </c>
      <c r="M662" s="47">
        <v>1898.82</v>
      </c>
      <c r="N662" s="47">
        <v>0</v>
      </c>
      <c r="O662" s="48">
        <v>39986</v>
      </c>
    </row>
    <row r="663" spans="11:15">
      <c r="K663" s="46" t="s">
        <v>1392</v>
      </c>
      <c r="L663" s="23" t="s">
        <v>1393</v>
      </c>
      <c r="M663" s="47">
        <v>69387.39</v>
      </c>
      <c r="N663" s="47">
        <v>0</v>
      </c>
      <c r="O663" s="48">
        <v>40004</v>
      </c>
    </row>
    <row r="664" spans="11:15">
      <c r="K664" s="46" t="s">
        <v>1394</v>
      </c>
      <c r="L664" s="23" t="s">
        <v>1395</v>
      </c>
      <c r="M664" s="47">
        <v>58096.26</v>
      </c>
      <c r="N664" s="47">
        <v>0</v>
      </c>
      <c r="O664" s="48">
        <v>40004</v>
      </c>
    </row>
    <row r="665" spans="11:15">
      <c r="K665" s="46" t="s">
        <v>1396</v>
      </c>
      <c r="L665" s="23" t="s">
        <v>1397</v>
      </c>
      <c r="M665" s="47">
        <v>48860.31</v>
      </c>
      <c r="N665" s="47">
        <v>0</v>
      </c>
      <c r="O665" s="48">
        <v>40004</v>
      </c>
    </row>
    <row r="666" spans="11:15">
      <c r="K666" s="46" t="s">
        <v>1398</v>
      </c>
      <c r="L666" s="23" t="s">
        <v>1399</v>
      </c>
      <c r="M666" s="47">
        <v>32194.38</v>
      </c>
      <c r="N666" s="47">
        <v>0</v>
      </c>
      <c r="O666" s="48">
        <v>40004</v>
      </c>
    </row>
    <row r="667" spans="11:15">
      <c r="K667" s="46" t="s">
        <v>1400</v>
      </c>
      <c r="L667" s="23" t="s">
        <v>1401</v>
      </c>
      <c r="M667" s="47">
        <v>23024.94</v>
      </c>
      <c r="N667" s="47">
        <v>0</v>
      </c>
      <c r="O667" s="48">
        <v>40004</v>
      </c>
    </row>
    <row r="668" spans="11:15">
      <c r="K668" s="46" t="s">
        <v>1402</v>
      </c>
      <c r="L668" s="23" t="s">
        <v>1403</v>
      </c>
      <c r="M668" s="47">
        <v>22661.7</v>
      </c>
      <c r="N668" s="47">
        <v>0</v>
      </c>
      <c r="O668" s="48">
        <v>40004</v>
      </c>
    </row>
    <row r="669" spans="11:15">
      <c r="K669" s="46" t="s">
        <v>1404</v>
      </c>
      <c r="L669" s="23" t="s">
        <v>1405</v>
      </c>
      <c r="M669" s="47">
        <v>14929.33</v>
      </c>
      <c r="N669" s="47">
        <v>0</v>
      </c>
      <c r="O669" s="48">
        <v>40004</v>
      </c>
    </row>
    <row r="670" spans="11:15">
      <c r="K670" s="46" t="s">
        <v>1406</v>
      </c>
      <c r="L670" s="23" t="s">
        <v>1407</v>
      </c>
      <c r="M670" s="47">
        <v>10948.67</v>
      </c>
      <c r="N670" s="47">
        <v>0</v>
      </c>
      <c r="O670" s="48">
        <v>40004</v>
      </c>
    </row>
    <row r="671" spans="11:15">
      <c r="K671" s="46" t="s">
        <v>1408</v>
      </c>
      <c r="L671" s="23" t="s">
        <v>1409</v>
      </c>
      <c r="M671" s="47">
        <v>9215.7999999999993</v>
      </c>
      <c r="N671" s="47">
        <v>0</v>
      </c>
      <c r="O671" s="48">
        <v>40004</v>
      </c>
    </row>
    <row r="672" spans="11:15">
      <c r="K672" s="46" t="s">
        <v>1410</v>
      </c>
      <c r="L672" s="23" t="s">
        <v>1411</v>
      </c>
      <c r="M672" s="47">
        <v>5792.78</v>
      </c>
      <c r="N672" s="47">
        <v>0</v>
      </c>
      <c r="O672" s="48">
        <v>40004</v>
      </c>
    </row>
    <row r="673" spans="11:15">
      <c r="K673" s="46" t="s">
        <v>1412</v>
      </c>
      <c r="L673" s="23" t="s">
        <v>1413</v>
      </c>
      <c r="M673" s="47">
        <v>4197.5600000000004</v>
      </c>
      <c r="N673" s="47">
        <v>0</v>
      </c>
      <c r="O673" s="48">
        <v>40004</v>
      </c>
    </row>
    <row r="674" spans="11:15">
      <c r="K674" s="46" t="s">
        <v>1414</v>
      </c>
      <c r="L674" s="23" t="s">
        <v>1415</v>
      </c>
      <c r="M674" s="47">
        <v>3814</v>
      </c>
      <c r="N674" s="47">
        <v>0</v>
      </c>
      <c r="O674" s="48">
        <v>40009</v>
      </c>
    </row>
    <row r="675" spans="11:15">
      <c r="K675" s="46" t="s">
        <v>1416</v>
      </c>
      <c r="L675" s="23" t="s">
        <v>1417</v>
      </c>
      <c r="M675" s="47">
        <v>134020.69</v>
      </c>
      <c r="N675" s="47">
        <v>0</v>
      </c>
      <c r="O675" s="48">
        <v>40014</v>
      </c>
    </row>
    <row r="676" spans="11:15">
      <c r="K676" s="46" t="s">
        <v>1418</v>
      </c>
      <c r="L676" s="23" t="s">
        <v>1419</v>
      </c>
      <c r="M676" s="47">
        <v>37523.96</v>
      </c>
      <c r="N676" s="47">
        <v>0</v>
      </c>
      <c r="O676" s="48">
        <v>40014</v>
      </c>
    </row>
    <row r="677" spans="11:15">
      <c r="K677" s="46" t="s">
        <v>1420</v>
      </c>
      <c r="L677" s="23" t="s">
        <v>1421</v>
      </c>
      <c r="M677" s="47">
        <v>26048.83</v>
      </c>
      <c r="N677" s="47">
        <v>0</v>
      </c>
      <c r="O677" s="48">
        <v>40014</v>
      </c>
    </row>
    <row r="678" spans="11:15">
      <c r="K678" s="46" t="s">
        <v>1422</v>
      </c>
      <c r="L678" s="23" t="s">
        <v>1423</v>
      </c>
      <c r="M678" s="47">
        <v>20900.16</v>
      </c>
      <c r="N678" s="47">
        <v>0</v>
      </c>
      <c r="O678" s="48">
        <v>40014</v>
      </c>
    </row>
    <row r="679" spans="11:15">
      <c r="K679" s="46" t="s">
        <v>1424</v>
      </c>
      <c r="L679" s="23" t="s">
        <v>1425</v>
      </c>
      <c r="M679" s="47">
        <v>14097.47</v>
      </c>
      <c r="N679" s="47">
        <v>0</v>
      </c>
      <c r="O679" s="48">
        <v>40014</v>
      </c>
    </row>
    <row r="680" spans="11:15">
      <c r="K680" s="46" t="s">
        <v>1426</v>
      </c>
      <c r="L680" s="23" t="s">
        <v>1427</v>
      </c>
      <c r="M680" s="47">
        <v>7011.92</v>
      </c>
      <c r="N680" s="47">
        <v>0</v>
      </c>
      <c r="O680" s="48">
        <v>40014</v>
      </c>
    </row>
    <row r="681" spans="11:15">
      <c r="K681" s="46" t="s">
        <v>1428</v>
      </c>
      <c r="L681" s="23" t="s">
        <v>1429</v>
      </c>
      <c r="M681" s="47">
        <v>5347.44</v>
      </c>
      <c r="N681" s="47">
        <v>0</v>
      </c>
      <c r="O681" s="48">
        <v>40014</v>
      </c>
    </row>
    <row r="682" spans="11:15">
      <c r="K682" s="46" t="s">
        <v>1430</v>
      </c>
      <c r="L682" s="23" t="s">
        <v>1431</v>
      </c>
      <c r="M682" s="47">
        <v>3510.09</v>
      </c>
      <c r="N682" s="47">
        <v>0</v>
      </c>
      <c r="O682" s="48">
        <v>40014</v>
      </c>
    </row>
    <row r="683" spans="11:15">
      <c r="K683" s="46" t="s">
        <v>1432</v>
      </c>
      <c r="L683" s="23" t="s">
        <v>1433</v>
      </c>
      <c r="M683" s="47">
        <v>2620.42</v>
      </c>
      <c r="N683" s="47">
        <v>0</v>
      </c>
      <c r="O683" s="48">
        <v>40014</v>
      </c>
    </row>
    <row r="684" spans="11:15">
      <c r="K684" s="46" t="s">
        <v>1434</v>
      </c>
      <c r="L684" s="23" t="s">
        <v>1435</v>
      </c>
      <c r="M684" s="47">
        <v>2263.02</v>
      </c>
      <c r="N684" s="47">
        <v>0</v>
      </c>
      <c r="O684" s="48">
        <v>40014</v>
      </c>
    </row>
    <row r="685" spans="11:15">
      <c r="K685" s="46" t="s">
        <v>1436</v>
      </c>
      <c r="L685" s="23" t="s">
        <v>1437</v>
      </c>
      <c r="M685" s="47">
        <v>63194.55</v>
      </c>
      <c r="N685" s="47">
        <v>0</v>
      </c>
      <c r="O685" s="48">
        <v>40031</v>
      </c>
    </row>
    <row r="686" spans="11:15">
      <c r="K686" s="46" t="s">
        <v>1438</v>
      </c>
      <c r="L686" s="23" t="s">
        <v>1439</v>
      </c>
      <c r="M686" s="47">
        <v>16968.84</v>
      </c>
      <c r="N686" s="47">
        <v>0</v>
      </c>
      <c r="O686" s="48">
        <v>40035</v>
      </c>
    </row>
    <row r="687" spans="11:15">
      <c r="K687" s="46" t="s">
        <v>1440</v>
      </c>
      <c r="L687" s="23" t="s">
        <v>1441</v>
      </c>
      <c r="M687" s="47">
        <v>4648.6899999999996</v>
      </c>
      <c r="N687" s="47">
        <v>0</v>
      </c>
      <c r="O687" s="48">
        <v>40035</v>
      </c>
    </row>
    <row r="688" spans="11:15">
      <c r="K688" s="46" t="s">
        <v>1442</v>
      </c>
      <c r="L688" s="23" t="s">
        <v>1443</v>
      </c>
      <c r="M688" s="47">
        <v>2416.85</v>
      </c>
      <c r="N688" s="47">
        <v>0</v>
      </c>
      <c r="O688" s="48">
        <v>40035</v>
      </c>
    </row>
    <row r="689" spans="11:15">
      <c r="K689" s="46" t="s">
        <v>1444</v>
      </c>
      <c r="L689" s="23" t="s">
        <v>1445</v>
      </c>
      <c r="M689" s="47">
        <v>1184502.55</v>
      </c>
      <c r="N689" s="47">
        <v>0</v>
      </c>
      <c r="O689" s="48">
        <v>40046</v>
      </c>
    </row>
    <row r="690" spans="11:15">
      <c r="K690" s="46" t="s">
        <v>1446</v>
      </c>
      <c r="L690" s="23" t="s">
        <v>1447</v>
      </c>
      <c r="M690" s="47">
        <v>129657.47</v>
      </c>
      <c r="N690" s="47">
        <v>0</v>
      </c>
      <c r="O690" s="48">
        <v>40046</v>
      </c>
    </row>
    <row r="691" spans="11:15">
      <c r="K691" s="46" t="s">
        <v>1448</v>
      </c>
      <c r="L691" s="23" t="s">
        <v>1449</v>
      </c>
      <c r="M691" s="47">
        <v>24536.02</v>
      </c>
      <c r="N691" s="47">
        <v>0</v>
      </c>
      <c r="O691" s="48">
        <v>40046</v>
      </c>
    </row>
    <row r="692" spans="11:15">
      <c r="K692" s="46" t="s">
        <v>1450</v>
      </c>
      <c r="L692" s="23" t="s">
        <v>1451</v>
      </c>
      <c r="M692" s="47">
        <v>24029.4</v>
      </c>
      <c r="N692" s="47">
        <v>0</v>
      </c>
      <c r="O692" s="48">
        <v>40046</v>
      </c>
    </row>
    <row r="693" spans="11:15">
      <c r="K693" s="46" t="s">
        <v>1452</v>
      </c>
      <c r="L693" s="23" t="s">
        <v>1453</v>
      </c>
      <c r="M693" s="47">
        <v>22412.42</v>
      </c>
      <c r="N693" s="47">
        <v>0</v>
      </c>
      <c r="O693" s="48">
        <v>40046</v>
      </c>
    </row>
    <row r="694" spans="11:15">
      <c r="K694" s="46" t="s">
        <v>1454</v>
      </c>
      <c r="L694" s="23" t="s">
        <v>1455</v>
      </c>
      <c r="M694" s="47">
        <v>8575.59</v>
      </c>
      <c r="N694" s="47">
        <v>0</v>
      </c>
      <c r="O694" s="48">
        <v>40046</v>
      </c>
    </row>
    <row r="695" spans="11:15">
      <c r="K695" s="46" t="s">
        <v>1456</v>
      </c>
      <c r="L695" s="23" t="s">
        <v>1457</v>
      </c>
      <c r="M695" s="47">
        <v>7188.41</v>
      </c>
      <c r="N695" s="47">
        <v>0</v>
      </c>
      <c r="O695" s="48">
        <v>40046</v>
      </c>
    </row>
    <row r="696" spans="11:15">
      <c r="K696" s="46" t="s">
        <v>1458</v>
      </c>
      <c r="L696" s="23" t="s">
        <v>1459</v>
      </c>
      <c r="M696" s="47">
        <v>5182.87</v>
      </c>
      <c r="N696" s="47">
        <v>0</v>
      </c>
      <c r="O696" s="48">
        <v>40046</v>
      </c>
    </row>
    <row r="697" spans="11:15">
      <c r="K697" s="46" t="s">
        <v>1460</v>
      </c>
      <c r="L697" s="23" t="s">
        <v>1461</v>
      </c>
      <c r="M697" s="47">
        <v>313986.57</v>
      </c>
      <c r="N697" s="47">
        <v>0</v>
      </c>
      <c r="O697" s="48">
        <v>40066</v>
      </c>
    </row>
    <row r="698" spans="11:15">
      <c r="K698" s="46" t="s">
        <v>1462</v>
      </c>
      <c r="L698" s="23" t="s">
        <v>1463</v>
      </c>
      <c r="M698" s="47">
        <v>25745.87</v>
      </c>
      <c r="N698" s="47">
        <v>0</v>
      </c>
      <c r="O698" s="48">
        <v>40066</v>
      </c>
    </row>
    <row r="699" spans="11:15">
      <c r="K699" s="46" t="s">
        <v>1464</v>
      </c>
      <c r="L699" s="23" t="s">
        <v>1465</v>
      </c>
      <c r="M699" s="47">
        <v>9539.49</v>
      </c>
      <c r="N699" s="47">
        <v>0</v>
      </c>
      <c r="O699" s="48">
        <v>40066</v>
      </c>
    </row>
    <row r="700" spans="11:15">
      <c r="K700" s="46" t="s">
        <v>1466</v>
      </c>
      <c r="L700" s="23" t="s">
        <v>1467</v>
      </c>
      <c r="M700" s="47">
        <v>6233.02</v>
      </c>
      <c r="N700" s="47">
        <v>0</v>
      </c>
      <c r="O700" s="48">
        <v>40066</v>
      </c>
    </row>
    <row r="701" spans="11:15">
      <c r="K701" s="46" t="s">
        <v>1468</v>
      </c>
      <c r="L701" s="23" t="s">
        <v>1469</v>
      </c>
      <c r="M701" s="47">
        <v>3517.18</v>
      </c>
      <c r="N701" s="47">
        <v>0</v>
      </c>
      <c r="O701" s="48">
        <v>40066</v>
      </c>
    </row>
    <row r="702" spans="11:15">
      <c r="K702" s="46" t="s">
        <v>1470</v>
      </c>
      <c r="L702" s="23" t="s">
        <v>1471</v>
      </c>
      <c r="M702" s="47">
        <v>45710.89</v>
      </c>
      <c r="N702" s="47">
        <v>0</v>
      </c>
      <c r="O702" s="48">
        <v>40071</v>
      </c>
    </row>
    <row r="703" spans="11:15">
      <c r="K703" s="46" t="s">
        <v>1472</v>
      </c>
      <c r="L703" s="23" t="s">
        <v>1473</v>
      </c>
      <c r="M703" s="47">
        <v>87965.01</v>
      </c>
      <c r="N703" s="47">
        <v>82223.94</v>
      </c>
      <c r="O703" s="48">
        <v>40077</v>
      </c>
    </row>
    <row r="704" spans="11:15">
      <c r="K704" s="46" t="s">
        <v>1474</v>
      </c>
      <c r="L704" s="23" t="s">
        <v>1475</v>
      </c>
      <c r="M704" s="47">
        <v>84455.92</v>
      </c>
      <c r="N704" s="47">
        <v>82223.94</v>
      </c>
      <c r="O704" s="48">
        <v>40077</v>
      </c>
    </row>
    <row r="705" spans="11:15">
      <c r="K705" s="46" t="s">
        <v>1476</v>
      </c>
      <c r="L705" s="23" t="s">
        <v>1477</v>
      </c>
      <c r="M705" s="47">
        <v>23857.24</v>
      </c>
      <c r="N705" s="47">
        <v>0</v>
      </c>
      <c r="O705" s="48">
        <v>40077</v>
      </c>
    </row>
    <row r="706" spans="11:15">
      <c r="K706" s="46" t="s">
        <v>1478</v>
      </c>
      <c r="L706" s="23" t="s">
        <v>1479</v>
      </c>
      <c r="M706" s="47">
        <v>21442.41</v>
      </c>
      <c r="N706" s="47">
        <v>0</v>
      </c>
      <c r="O706" s="48">
        <v>40077</v>
      </c>
    </row>
    <row r="707" spans="11:15">
      <c r="K707" s="46" t="s">
        <v>1480</v>
      </c>
      <c r="L707" s="23" t="s">
        <v>1481</v>
      </c>
      <c r="M707" s="47">
        <v>3396.74</v>
      </c>
      <c r="N707" s="47">
        <v>0</v>
      </c>
      <c r="O707" s="48">
        <v>40077</v>
      </c>
    </row>
    <row r="708" spans="11:15">
      <c r="K708" s="46" t="s">
        <v>1482</v>
      </c>
      <c r="L708" s="23" t="s">
        <v>1483</v>
      </c>
      <c r="M708" s="47">
        <v>432805.96</v>
      </c>
      <c r="N708" s="47">
        <v>113015.8</v>
      </c>
      <c r="O708" s="48">
        <v>40098</v>
      </c>
    </row>
    <row r="709" spans="11:15">
      <c r="K709" s="46" t="s">
        <v>1484</v>
      </c>
      <c r="L709" s="23" t="s">
        <v>1485</v>
      </c>
      <c r="M709" s="47">
        <v>114988.9</v>
      </c>
      <c r="N709" s="47">
        <v>0</v>
      </c>
      <c r="O709" s="48">
        <v>40098</v>
      </c>
    </row>
    <row r="710" spans="11:15">
      <c r="K710" s="46" t="s">
        <v>1486</v>
      </c>
      <c r="L710" s="23" t="s">
        <v>1487</v>
      </c>
      <c r="M710" s="47">
        <v>98654.91</v>
      </c>
      <c r="N710" s="47">
        <v>0</v>
      </c>
      <c r="O710" s="48">
        <v>40098</v>
      </c>
    </row>
    <row r="711" spans="11:15">
      <c r="K711" s="46" t="s">
        <v>1488</v>
      </c>
      <c r="L711" s="23" t="s">
        <v>1489</v>
      </c>
      <c r="M711" s="47">
        <v>48258.9</v>
      </c>
      <c r="N711" s="47">
        <v>0</v>
      </c>
      <c r="O711" s="48">
        <v>40098</v>
      </c>
    </row>
    <row r="712" spans="11:15">
      <c r="K712" s="46" t="s">
        <v>1490</v>
      </c>
      <c r="L712" s="23" t="s">
        <v>1491</v>
      </c>
      <c r="M712" s="47">
        <v>39890.97</v>
      </c>
      <c r="N712" s="47">
        <v>0</v>
      </c>
      <c r="O712" s="48">
        <v>40098</v>
      </c>
    </row>
    <row r="713" spans="11:15">
      <c r="K713" s="46" t="s">
        <v>1492</v>
      </c>
      <c r="L713" s="23" t="s">
        <v>1493</v>
      </c>
      <c r="M713" s="47">
        <v>29713.55</v>
      </c>
      <c r="N713" s="47">
        <v>0</v>
      </c>
      <c r="O713" s="48">
        <v>40098</v>
      </c>
    </row>
    <row r="714" spans="11:15">
      <c r="K714" s="46" t="s">
        <v>1494</v>
      </c>
      <c r="L714" s="23" t="s">
        <v>1495</v>
      </c>
      <c r="M714" s="47">
        <v>12857.45</v>
      </c>
      <c r="N714" s="47">
        <v>0</v>
      </c>
      <c r="O714" s="48">
        <v>40098</v>
      </c>
    </row>
    <row r="715" spans="11:15">
      <c r="K715" s="46" t="s">
        <v>1496</v>
      </c>
      <c r="L715" s="23" t="s">
        <v>1497</v>
      </c>
      <c r="M715" s="47">
        <v>12272.07</v>
      </c>
      <c r="N715" s="47">
        <v>0</v>
      </c>
      <c r="O715" s="48">
        <v>40098</v>
      </c>
    </row>
    <row r="716" spans="11:15">
      <c r="K716" s="46" t="s">
        <v>1498</v>
      </c>
      <c r="L716" s="23" t="s">
        <v>1499</v>
      </c>
      <c r="M716" s="47">
        <v>7597.93</v>
      </c>
      <c r="N716" s="47">
        <v>0</v>
      </c>
      <c r="O716" s="48">
        <v>40098</v>
      </c>
    </row>
    <row r="717" spans="11:15">
      <c r="K717" s="46" t="s">
        <v>1500</v>
      </c>
      <c r="L717" s="23" t="s">
        <v>1501</v>
      </c>
      <c r="M717" s="47">
        <v>2106.2600000000002</v>
      </c>
      <c r="N717" s="47">
        <v>0</v>
      </c>
      <c r="O717" s="48">
        <v>40098</v>
      </c>
    </row>
    <row r="718" spans="11:15">
      <c r="K718" s="46" t="s">
        <v>1502</v>
      </c>
      <c r="L718" s="23" t="s">
        <v>1503</v>
      </c>
      <c r="M718" s="47">
        <v>4707.2</v>
      </c>
      <c r="N718" s="47">
        <v>0</v>
      </c>
      <c r="O718" s="48">
        <v>40101</v>
      </c>
    </row>
    <row r="719" spans="11:15">
      <c r="K719" s="46" t="s">
        <v>1504</v>
      </c>
      <c r="L719" s="23" t="s">
        <v>1505</v>
      </c>
      <c r="M719" s="47">
        <v>4641.0200000000004</v>
      </c>
      <c r="N719" s="47">
        <v>0</v>
      </c>
      <c r="O719" s="48">
        <v>40101</v>
      </c>
    </row>
    <row r="720" spans="11:15">
      <c r="K720" s="46" t="s">
        <v>1506</v>
      </c>
      <c r="L720" s="23" t="s">
        <v>1507</v>
      </c>
      <c r="M720" s="47">
        <v>2782.71</v>
      </c>
      <c r="N720" s="47">
        <v>0</v>
      </c>
      <c r="O720" s="48">
        <v>40101</v>
      </c>
    </row>
    <row r="721" spans="11:15">
      <c r="K721" s="46" t="s">
        <v>1508</v>
      </c>
      <c r="L721" s="23" t="s">
        <v>1509</v>
      </c>
      <c r="M721" s="47">
        <v>1830.51</v>
      </c>
      <c r="N721" s="47">
        <v>0</v>
      </c>
      <c r="O721" s="48">
        <v>40101</v>
      </c>
    </row>
    <row r="722" spans="11:15">
      <c r="K722" s="46" t="s">
        <v>1510</v>
      </c>
      <c r="L722" s="23" t="s">
        <v>1511</v>
      </c>
      <c r="M722" s="47">
        <v>1638.46</v>
      </c>
      <c r="N722" s="47">
        <v>0</v>
      </c>
      <c r="O722" s="48">
        <v>40101</v>
      </c>
    </row>
    <row r="723" spans="11:15">
      <c r="K723" s="46" t="s">
        <v>1512</v>
      </c>
      <c r="L723" s="23" t="s">
        <v>1513</v>
      </c>
      <c r="M723" s="47">
        <v>1166.0899999999999</v>
      </c>
      <c r="N723" s="47">
        <v>0</v>
      </c>
      <c r="O723" s="48">
        <v>40101</v>
      </c>
    </row>
    <row r="724" spans="11:15">
      <c r="K724" s="46" t="s">
        <v>1514</v>
      </c>
      <c r="L724" s="23" t="s">
        <v>1515</v>
      </c>
      <c r="M724" s="47">
        <v>8739.6</v>
      </c>
      <c r="N724" s="47">
        <v>0</v>
      </c>
      <c r="O724" s="48">
        <v>40102</v>
      </c>
    </row>
    <row r="725" spans="11:15">
      <c r="K725" s="46" t="s">
        <v>1516</v>
      </c>
      <c r="L725" s="23" t="s">
        <v>1517</v>
      </c>
      <c r="M725" s="47">
        <v>192425.09</v>
      </c>
      <c r="N725" s="47">
        <v>0</v>
      </c>
      <c r="O725" s="48">
        <v>40106</v>
      </c>
    </row>
    <row r="726" spans="11:15">
      <c r="K726" s="46" t="s">
        <v>1518</v>
      </c>
      <c r="L726" s="23" t="s">
        <v>1519</v>
      </c>
      <c r="M726" s="47">
        <v>164695.71</v>
      </c>
      <c r="N726" s="47">
        <v>0</v>
      </c>
      <c r="O726" s="48">
        <v>40106</v>
      </c>
    </row>
    <row r="727" spans="11:15">
      <c r="K727" s="46" t="s">
        <v>1520</v>
      </c>
      <c r="L727" s="23" t="s">
        <v>1521</v>
      </c>
      <c r="M727" s="47">
        <v>106648.16</v>
      </c>
      <c r="N727" s="47">
        <v>0</v>
      </c>
      <c r="O727" s="48">
        <v>40106</v>
      </c>
    </row>
    <row r="728" spans="11:15">
      <c r="K728" s="46" t="s">
        <v>1522</v>
      </c>
      <c r="L728" s="23" t="s">
        <v>1523</v>
      </c>
      <c r="M728" s="47">
        <v>34861.4</v>
      </c>
      <c r="N728" s="47">
        <v>0</v>
      </c>
      <c r="O728" s="48">
        <v>40106</v>
      </c>
    </row>
    <row r="729" spans="11:15">
      <c r="K729" s="46" t="s">
        <v>1524</v>
      </c>
      <c r="L729" s="23" t="s">
        <v>1525</v>
      </c>
      <c r="M729" s="47">
        <v>31032.720000000001</v>
      </c>
      <c r="N729" s="47">
        <v>0</v>
      </c>
      <c r="O729" s="48">
        <v>40106</v>
      </c>
    </row>
    <row r="730" spans="11:15">
      <c r="K730" s="46" t="s">
        <v>1526</v>
      </c>
      <c r="L730" s="23" t="s">
        <v>1527</v>
      </c>
      <c r="M730" s="47">
        <v>28252.27</v>
      </c>
      <c r="N730" s="47">
        <v>0</v>
      </c>
      <c r="O730" s="48">
        <v>40106</v>
      </c>
    </row>
    <row r="731" spans="11:15">
      <c r="K731" s="46" t="s">
        <v>1528</v>
      </c>
      <c r="L731" s="23" t="s">
        <v>1529</v>
      </c>
      <c r="M731" s="47">
        <v>27373.77</v>
      </c>
      <c r="N731" s="47">
        <v>0</v>
      </c>
      <c r="O731" s="48">
        <v>40106</v>
      </c>
    </row>
    <row r="732" spans="11:15">
      <c r="K732" s="46" t="s">
        <v>1530</v>
      </c>
      <c r="L732" s="23" t="s">
        <v>1531</v>
      </c>
      <c r="M732" s="47">
        <v>8826.51</v>
      </c>
      <c r="N732" s="47">
        <v>0</v>
      </c>
      <c r="O732" s="48">
        <v>40106</v>
      </c>
    </row>
    <row r="733" spans="11:15">
      <c r="K733" s="46" t="s">
        <v>1532</v>
      </c>
      <c r="L733" s="23" t="s">
        <v>1533</v>
      </c>
      <c r="M733" s="47">
        <v>3550.62</v>
      </c>
      <c r="N733" s="47">
        <v>0</v>
      </c>
      <c r="O733" s="48">
        <v>40106</v>
      </c>
    </row>
    <row r="734" spans="11:15">
      <c r="K734" s="46" t="s">
        <v>1534</v>
      </c>
      <c r="L734" s="23" t="s">
        <v>1535</v>
      </c>
      <c r="M734" s="47">
        <v>91592.54</v>
      </c>
      <c r="N734" s="47">
        <v>0</v>
      </c>
      <c r="O734" s="48">
        <v>40127</v>
      </c>
    </row>
    <row r="735" spans="11:15">
      <c r="K735" s="46" t="s">
        <v>1536</v>
      </c>
      <c r="L735" s="23" t="s">
        <v>1537</v>
      </c>
      <c r="M735" s="47">
        <v>39783.839999999997</v>
      </c>
      <c r="N735" s="47">
        <v>0</v>
      </c>
      <c r="O735" s="48">
        <v>40127</v>
      </c>
    </row>
    <row r="736" spans="11:15">
      <c r="K736" s="46" t="s">
        <v>1538</v>
      </c>
      <c r="L736" s="23" t="s">
        <v>1539</v>
      </c>
      <c r="M736" s="47">
        <v>22826.720000000001</v>
      </c>
      <c r="N736" s="47">
        <v>0</v>
      </c>
      <c r="O736" s="48">
        <v>40127</v>
      </c>
    </row>
    <row r="737" spans="11:15">
      <c r="K737" s="46" t="s">
        <v>1540</v>
      </c>
      <c r="L737" s="23" t="s">
        <v>1541</v>
      </c>
      <c r="M737" s="47">
        <v>13738.03</v>
      </c>
      <c r="N737" s="47">
        <v>0</v>
      </c>
      <c r="O737" s="48">
        <v>40127</v>
      </c>
    </row>
    <row r="738" spans="11:15">
      <c r="K738" s="46" t="s">
        <v>1542</v>
      </c>
      <c r="L738" s="23" t="s">
        <v>1543</v>
      </c>
      <c r="M738" s="47">
        <v>13042.04</v>
      </c>
      <c r="N738" s="47">
        <v>0</v>
      </c>
      <c r="O738" s="48">
        <v>40127</v>
      </c>
    </row>
    <row r="739" spans="11:15">
      <c r="K739" s="46" t="s">
        <v>1544</v>
      </c>
      <c r="L739" s="23" t="s">
        <v>1545</v>
      </c>
      <c r="M739" s="47">
        <v>12679.12</v>
      </c>
      <c r="N739" s="47">
        <v>0</v>
      </c>
      <c r="O739" s="48">
        <v>40127</v>
      </c>
    </row>
    <row r="740" spans="11:15">
      <c r="K740" s="46" t="s">
        <v>1546</v>
      </c>
      <c r="L740" s="23" t="s">
        <v>1547</v>
      </c>
      <c r="M740" s="47">
        <v>11315.56</v>
      </c>
      <c r="N740" s="47">
        <v>0</v>
      </c>
      <c r="O740" s="48">
        <v>40127</v>
      </c>
    </row>
    <row r="741" spans="11:15">
      <c r="K741" s="46" t="s">
        <v>1548</v>
      </c>
      <c r="L741" s="23" t="s">
        <v>1549</v>
      </c>
      <c r="M741" s="47">
        <v>9832.81</v>
      </c>
      <c r="N741" s="47">
        <v>0</v>
      </c>
      <c r="O741" s="48">
        <v>40127</v>
      </c>
    </row>
    <row r="742" spans="11:15">
      <c r="K742" s="46" t="s">
        <v>1550</v>
      </c>
      <c r="L742" s="23" t="s">
        <v>1551</v>
      </c>
      <c r="M742" s="47">
        <v>2404.3000000000002</v>
      </c>
      <c r="N742" s="47">
        <v>0</v>
      </c>
      <c r="O742" s="48">
        <v>40127</v>
      </c>
    </row>
    <row r="743" spans="11:15">
      <c r="K743" s="46" t="s">
        <v>1552</v>
      </c>
      <c r="L743" s="23" t="s">
        <v>1553</v>
      </c>
      <c r="M743" s="47">
        <v>1378.61</v>
      </c>
      <c r="N743" s="47">
        <v>0</v>
      </c>
      <c r="O743" s="48">
        <v>40127</v>
      </c>
    </row>
    <row r="744" spans="11:15">
      <c r="K744" s="46" t="s">
        <v>1554</v>
      </c>
      <c r="L744" s="23" t="s">
        <v>1555</v>
      </c>
      <c r="M744" s="47">
        <v>14730.36</v>
      </c>
      <c r="N744" s="47">
        <v>0</v>
      </c>
      <c r="O744" s="48">
        <v>40134</v>
      </c>
    </row>
    <row r="745" spans="11:15">
      <c r="K745" s="46" t="s">
        <v>1556</v>
      </c>
      <c r="L745" s="23" t="s">
        <v>1557</v>
      </c>
      <c r="M745" s="47">
        <v>83633.5</v>
      </c>
      <c r="N745" s="47">
        <v>0</v>
      </c>
      <c r="O745" s="48">
        <v>40137</v>
      </c>
    </row>
    <row r="746" spans="11:15">
      <c r="K746" s="46" t="s">
        <v>1558</v>
      </c>
      <c r="L746" s="23" t="s">
        <v>1559</v>
      </c>
      <c r="M746" s="47">
        <v>36011.730000000003</v>
      </c>
      <c r="N746" s="47">
        <v>35603.730000000003</v>
      </c>
      <c r="O746" s="48">
        <v>40137</v>
      </c>
    </row>
    <row r="747" spans="11:15">
      <c r="K747" s="46" t="s">
        <v>1560</v>
      </c>
      <c r="L747" s="23" t="s">
        <v>1561</v>
      </c>
      <c r="M747" s="47">
        <v>33715.379999999997</v>
      </c>
      <c r="N747" s="47">
        <v>0</v>
      </c>
      <c r="O747" s="48">
        <v>40137</v>
      </c>
    </row>
    <row r="748" spans="11:15">
      <c r="K748" s="46" t="s">
        <v>1562</v>
      </c>
      <c r="L748" s="23" t="s">
        <v>1563</v>
      </c>
      <c r="M748" s="47">
        <v>26956.77</v>
      </c>
      <c r="N748" s="47">
        <v>0</v>
      </c>
      <c r="O748" s="48">
        <v>40137</v>
      </c>
    </row>
    <row r="749" spans="11:15">
      <c r="K749" s="46" t="s">
        <v>1564</v>
      </c>
      <c r="L749" s="23" t="s">
        <v>1565</v>
      </c>
      <c r="M749" s="47">
        <v>21276.91</v>
      </c>
      <c r="N749" s="47">
        <v>0</v>
      </c>
      <c r="O749" s="48">
        <v>40137</v>
      </c>
    </row>
    <row r="750" spans="11:15">
      <c r="K750" s="46" t="s">
        <v>1566</v>
      </c>
      <c r="L750" s="23" t="s">
        <v>1567</v>
      </c>
      <c r="M750" s="47">
        <v>13107.72</v>
      </c>
      <c r="N750" s="47">
        <v>0</v>
      </c>
      <c r="O750" s="48">
        <v>40137</v>
      </c>
    </row>
    <row r="751" spans="11:15">
      <c r="K751" s="46" t="s">
        <v>1568</v>
      </c>
      <c r="L751" s="23" t="s">
        <v>1569</v>
      </c>
      <c r="M751" s="47">
        <v>12347.17</v>
      </c>
      <c r="N751" s="47">
        <v>0</v>
      </c>
      <c r="O751" s="48">
        <v>40137</v>
      </c>
    </row>
    <row r="752" spans="11:15">
      <c r="K752" s="46" t="s">
        <v>1570</v>
      </c>
      <c r="L752" s="23" t="s">
        <v>1571</v>
      </c>
      <c r="M752" s="47">
        <v>11573.2</v>
      </c>
      <c r="N752" s="47">
        <v>0</v>
      </c>
      <c r="O752" s="48">
        <v>40137</v>
      </c>
    </row>
    <row r="753" spans="11:15">
      <c r="K753" s="46" t="s">
        <v>1572</v>
      </c>
      <c r="L753" s="23" t="s">
        <v>1573</v>
      </c>
      <c r="M753" s="47">
        <v>9644.9599999999991</v>
      </c>
      <c r="N753" s="47">
        <v>0</v>
      </c>
      <c r="O753" s="48">
        <v>40137</v>
      </c>
    </row>
    <row r="754" spans="11:15">
      <c r="K754" s="46" t="s">
        <v>1574</v>
      </c>
      <c r="L754" s="23" t="s">
        <v>1575</v>
      </c>
      <c r="M754" s="47">
        <v>8421.06</v>
      </c>
      <c r="N754" s="47">
        <v>0</v>
      </c>
      <c r="O754" s="48">
        <v>40137</v>
      </c>
    </row>
    <row r="755" spans="11:15">
      <c r="K755" s="46" t="s">
        <v>1576</v>
      </c>
      <c r="L755" s="23" t="s">
        <v>1577</v>
      </c>
      <c r="M755" s="47">
        <v>6768.51</v>
      </c>
      <c r="N755" s="47">
        <v>0</v>
      </c>
      <c r="O755" s="48">
        <v>40137</v>
      </c>
    </row>
    <row r="756" spans="11:15">
      <c r="K756" s="46" t="s">
        <v>1578</v>
      </c>
      <c r="L756" s="23" t="s">
        <v>1579</v>
      </c>
      <c r="M756" s="47">
        <v>5357.85</v>
      </c>
      <c r="N756" s="47">
        <v>0</v>
      </c>
      <c r="O756" s="48">
        <v>40137</v>
      </c>
    </row>
    <row r="757" spans="11:15">
      <c r="K757" s="46" t="s">
        <v>1580</v>
      </c>
      <c r="L757" s="23" t="s">
        <v>1581</v>
      </c>
      <c r="M757" s="47">
        <v>10567.22</v>
      </c>
      <c r="N757" s="47">
        <v>0</v>
      </c>
      <c r="O757" s="48">
        <v>40150</v>
      </c>
    </row>
    <row r="758" spans="11:15">
      <c r="K758" s="46" t="s">
        <v>1582</v>
      </c>
      <c r="L758" s="23" t="s">
        <v>1583</v>
      </c>
      <c r="M758" s="47">
        <v>51647.43</v>
      </c>
      <c r="N758" s="47">
        <v>0</v>
      </c>
      <c r="O758" s="48">
        <v>40157</v>
      </c>
    </row>
    <row r="759" spans="11:15">
      <c r="K759" s="46" t="s">
        <v>1584</v>
      </c>
      <c r="L759" s="23" t="s">
        <v>1585</v>
      </c>
      <c r="M759" s="47">
        <v>41375.839999999997</v>
      </c>
      <c r="N759" s="47">
        <v>0</v>
      </c>
      <c r="O759" s="48">
        <v>40157</v>
      </c>
    </row>
    <row r="760" spans="11:15">
      <c r="K760" s="46" t="s">
        <v>1586</v>
      </c>
      <c r="L760" s="23" t="s">
        <v>1587</v>
      </c>
      <c r="M760" s="47">
        <v>37387.67</v>
      </c>
      <c r="N760" s="47">
        <v>0</v>
      </c>
      <c r="O760" s="48">
        <v>40157</v>
      </c>
    </row>
    <row r="761" spans="11:15">
      <c r="K761" s="46" t="s">
        <v>1588</v>
      </c>
      <c r="L761" s="23" t="s">
        <v>1589</v>
      </c>
      <c r="M761" s="47">
        <v>21797.84</v>
      </c>
      <c r="N761" s="47">
        <v>0</v>
      </c>
      <c r="O761" s="48">
        <v>40157</v>
      </c>
    </row>
    <row r="762" spans="11:15">
      <c r="K762" s="46" t="s">
        <v>1590</v>
      </c>
      <c r="L762" s="23" t="s">
        <v>1591</v>
      </c>
      <c r="M762" s="47">
        <v>17133.96</v>
      </c>
      <c r="N762" s="47">
        <v>0</v>
      </c>
      <c r="O762" s="48">
        <v>40157</v>
      </c>
    </row>
    <row r="763" spans="11:15">
      <c r="K763" s="46" t="s">
        <v>1592</v>
      </c>
      <c r="L763" s="23" t="s">
        <v>1593</v>
      </c>
      <c r="M763" s="47">
        <v>13276.2</v>
      </c>
      <c r="N763" s="47">
        <v>0</v>
      </c>
      <c r="O763" s="48">
        <v>40157</v>
      </c>
    </row>
    <row r="764" spans="11:15">
      <c r="K764" s="46" t="s">
        <v>1594</v>
      </c>
      <c r="L764" s="23" t="s">
        <v>1595</v>
      </c>
      <c r="M764" s="47">
        <v>7931.53</v>
      </c>
      <c r="N764" s="47">
        <v>0</v>
      </c>
      <c r="O764" s="48">
        <v>40157</v>
      </c>
    </row>
    <row r="765" spans="11:15">
      <c r="K765" s="46" t="s">
        <v>1596</v>
      </c>
      <c r="L765" s="23" t="s">
        <v>1597</v>
      </c>
      <c r="M765" s="47">
        <v>6051.39</v>
      </c>
      <c r="N765" s="47">
        <v>0</v>
      </c>
      <c r="O765" s="48">
        <v>40157</v>
      </c>
    </row>
    <row r="766" spans="11:15">
      <c r="K766" s="46" t="s">
        <v>1598</v>
      </c>
      <c r="L766" s="23" t="s">
        <v>1599</v>
      </c>
      <c r="M766" s="47">
        <v>5855.05</v>
      </c>
      <c r="N766" s="47">
        <v>0</v>
      </c>
      <c r="O766" s="48">
        <v>40157</v>
      </c>
    </row>
    <row r="767" spans="11:15">
      <c r="K767" s="46" t="s">
        <v>1600</v>
      </c>
      <c r="L767" s="23" t="s">
        <v>1601</v>
      </c>
      <c r="M767" s="47">
        <v>2740.13</v>
      </c>
      <c r="N767" s="47">
        <v>0</v>
      </c>
      <c r="O767" s="48">
        <v>40164</v>
      </c>
    </row>
    <row r="768" spans="11:15">
      <c r="K768" s="46" t="s">
        <v>1602</v>
      </c>
      <c r="L768" s="23" t="s">
        <v>1603</v>
      </c>
      <c r="M768" s="47">
        <v>3324.13</v>
      </c>
      <c r="N768" s="47">
        <v>0</v>
      </c>
      <c r="O768" s="48">
        <v>40165</v>
      </c>
    </row>
    <row r="769" spans="11:15">
      <c r="K769" s="46" t="s">
        <v>1604</v>
      </c>
      <c r="L769" s="23" t="s">
        <v>1605</v>
      </c>
      <c r="M769" s="47">
        <v>543835.68999999994</v>
      </c>
      <c r="N769" s="47">
        <v>0</v>
      </c>
      <c r="O769" s="48">
        <v>40168</v>
      </c>
    </row>
    <row r="770" spans="11:15">
      <c r="K770" s="46" t="s">
        <v>1606</v>
      </c>
      <c r="L770" s="23" t="s">
        <v>1607</v>
      </c>
      <c r="M770" s="47">
        <v>115082.11</v>
      </c>
      <c r="N770" s="47">
        <v>0</v>
      </c>
      <c r="O770" s="48">
        <v>40168</v>
      </c>
    </row>
    <row r="771" spans="11:15">
      <c r="K771" s="46" t="s">
        <v>1608</v>
      </c>
      <c r="L771" s="23" t="s">
        <v>1609</v>
      </c>
      <c r="M771" s="47">
        <v>113480.21</v>
      </c>
      <c r="N771" s="47">
        <v>0</v>
      </c>
      <c r="O771" s="48">
        <v>40168</v>
      </c>
    </row>
    <row r="772" spans="11:15">
      <c r="K772" s="46" t="s">
        <v>1610</v>
      </c>
      <c r="L772" s="23" t="s">
        <v>1611</v>
      </c>
      <c r="M772" s="47">
        <v>50782.5</v>
      </c>
      <c r="N772" s="47">
        <v>0</v>
      </c>
      <c r="O772" s="48">
        <v>40168</v>
      </c>
    </row>
    <row r="773" spans="11:15">
      <c r="K773" s="46" t="s">
        <v>1612</v>
      </c>
      <c r="L773" s="23" t="s">
        <v>1613</v>
      </c>
      <c r="M773" s="47">
        <v>16755.29</v>
      </c>
      <c r="N773" s="47">
        <v>0</v>
      </c>
      <c r="O773" s="48">
        <v>40168</v>
      </c>
    </row>
    <row r="774" spans="11:15">
      <c r="K774" s="46" t="s">
        <v>1614</v>
      </c>
      <c r="L774" s="23" t="s">
        <v>1615</v>
      </c>
      <c r="M774" s="47">
        <v>14888.15</v>
      </c>
      <c r="N774" s="47">
        <v>0</v>
      </c>
      <c r="O774" s="48">
        <v>40168</v>
      </c>
    </row>
    <row r="775" spans="11:15">
      <c r="K775" s="46" t="s">
        <v>1616</v>
      </c>
      <c r="L775" s="23" t="s">
        <v>1617</v>
      </c>
      <c r="M775" s="47">
        <v>3083.23</v>
      </c>
      <c r="N775" s="47">
        <v>0</v>
      </c>
      <c r="O775" s="48">
        <v>40168</v>
      </c>
    </row>
    <row r="776" spans="11:15">
      <c r="K776" s="46" t="s">
        <v>1618</v>
      </c>
      <c r="L776" s="23" t="s">
        <v>1619</v>
      </c>
      <c r="M776" s="47">
        <v>1528.35</v>
      </c>
      <c r="N776" s="47">
        <v>0</v>
      </c>
      <c r="O776" s="48">
        <v>40168</v>
      </c>
    </row>
    <row r="777" spans="11:15">
      <c r="K777" s="46" t="s">
        <v>1620</v>
      </c>
      <c r="L777" s="23" t="s">
        <v>1621</v>
      </c>
      <c r="M777" s="47">
        <v>9562.0400000000009</v>
      </c>
      <c r="N777" s="47">
        <v>0</v>
      </c>
      <c r="O777" s="48">
        <v>40169</v>
      </c>
    </row>
    <row r="778" spans="11:15">
      <c r="K778" s="46" t="s">
        <v>1622</v>
      </c>
      <c r="L778" s="23" t="s">
        <v>1623</v>
      </c>
      <c r="M778" s="47">
        <v>6632.09</v>
      </c>
      <c r="N778" s="47">
        <v>0</v>
      </c>
      <c r="O778" s="48">
        <v>40170</v>
      </c>
    </row>
    <row r="779" spans="11:15">
      <c r="K779" s="46" t="s">
        <v>1624</v>
      </c>
      <c r="L779" s="23" t="s">
        <v>1625</v>
      </c>
      <c r="M779" s="47">
        <v>12319.08</v>
      </c>
      <c r="N779" s="47">
        <v>0</v>
      </c>
      <c r="O779" s="48">
        <v>40176</v>
      </c>
    </row>
    <row r="780" spans="11:15">
      <c r="K780" s="46" t="s">
        <v>1626</v>
      </c>
      <c r="L780" s="23" t="s">
        <v>1627</v>
      </c>
      <c r="M780" s="47">
        <v>12088.7</v>
      </c>
      <c r="N780" s="47">
        <v>0</v>
      </c>
      <c r="O780" s="48">
        <v>40178</v>
      </c>
    </row>
    <row r="781" spans="11:15">
      <c r="K781" s="46" t="s">
        <v>1628</v>
      </c>
      <c r="L781" s="23" t="s">
        <v>1629</v>
      </c>
      <c r="M781" s="47">
        <v>319507.84999999998</v>
      </c>
      <c r="N781" s="47">
        <v>0</v>
      </c>
      <c r="O781" s="48">
        <v>40189</v>
      </c>
    </row>
    <row r="782" spans="11:15">
      <c r="K782" s="46" t="s">
        <v>1630</v>
      </c>
      <c r="L782" s="23" t="s">
        <v>1631</v>
      </c>
      <c r="M782" s="47">
        <v>84147.35</v>
      </c>
      <c r="N782" s="47">
        <v>0</v>
      </c>
      <c r="O782" s="48">
        <v>40189</v>
      </c>
    </row>
    <row r="783" spans="11:15">
      <c r="K783" s="46" t="s">
        <v>1632</v>
      </c>
      <c r="L783" s="23" t="s">
        <v>1633</v>
      </c>
      <c r="M783" s="47">
        <v>72470.94</v>
      </c>
      <c r="N783" s="47">
        <v>0</v>
      </c>
      <c r="O783" s="48">
        <v>40189</v>
      </c>
    </row>
    <row r="784" spans="11:15">
      <c r="K784" s="46" t="s">
        <v>1634</v>
      </c>
      <c r="L784" s="23" t="s">
        <v>1635</v>
      </c>
      <c r="M784" s="47">
        <v>62209.93</v>
      </c>
      <c r="N784" s="47">
        <v>0</v>
      </c>
      <c r="O784" s="48">
        <v>40189</v>
      </c>
    </row>
    <row r="785" spans="11:15">
      <c r="K785" s="46" t="s">
        <v>1636</v>
      </c>
      <c r="L785" s="23" t="s">
        <v>1637</v>
      </c>
      <c r="M785" s="47">
        <v>59797.57</v>
      </c>
      <c r="N785" s="47">
        <v>0</v>
      </c>
      <c r="O785" s="48">
        <v>40189</v>
      </c>
    </row>
    <row r="786" spans="11:15">
      <c r="K786" s="46" t="s">
        <v>1638</v>
      </c>
      <c r="L786" s="23" t="s">
        <v>1639</v>
      </c>
      <c r="M786" s="47">
        <v>45516.19</v>
      </c>
      <c r="N786" s="47">
        <v>0</v>
      </c>
      <c r="O786" s="48">
        <v>40189</v>
      </c>
    </row>
    <row r="787" spans="11:15">
      <c r="K787" s="46" t="s">
        <v>1640</v>
      </c>
      <c r="L787" s="23" t="s">
        <v>1641</v>
      </c>
      <c r="M787" s="47">
        <v>41901.33</v>
      </c>
      <c r="N787" s="47">
        <v>0</v>
      </c>
      <c r="O787" s="48">
        <v>40189</v>
      </c>
    </row>
    <row r="788" spans="11:15">
      <c r="K788" s="46" t="s">
        <v>1642</v>
      </c>
      <c r="L788" s="23" t="s">
        <v>1643</v>
      </c>
      <c r="M788" s="47">
        <v>27183.07</v>
      </c>
      <c r="N788" s="47">
        <v>0</v>
      </c>
      <c r="O788" s="48">
        <v>40189</v>
      </c>
    </row>
    <row r="789" spans="11:15">
      <c r="K789" s="46" t="s">
        <v>1644</v>
      </c>
      <c r="L789" s="23" t="s">
        <v>1645</v>
      </c>
      <c r="M789" s="47">
        <v>20498.09</v>
      </c>
      <c r="N789" s="47">
        <v>0</v>
      </c>
      <c r="O789" s="48">
        <v>40189</v>
      </c>
    </row>
    <row r="790" spans="11:15">
      <c r="K790" s="46" t="s">
        <v>1646</v>
      </c>
      <c r="L790" s="23" t="s">
        <v>1647</v>
      </c>
      <c r="M790" s="47">
        <v>19392.21</v>
      </c>
      <c r="N790" s="47">
        <v>0</v>
      </c>
      <c r="O790" s="48">
        <v>40189</v>
      </c>
    </row>
    <row r="791" spans="11:15">
      <c r="K791" s="46" t="s">
        <v>1648</v>
      </c>
      <c r="L791" s="23" t="s">
        <v>1649</v>
      </c>
      <c r="M791" s="47">
        <v>17173.009999999998</v>
      </c>
      <c r="N791" s="47">
        <v>0</v>
      </c>
      <c r="O791" s="48">
        <v>40189</v>
      </c>
    </row>
    <row r="792" spans="11:15">
      <c r="K792" s="46" t="s">
        <v>1650</v>
      </c>
      <c r="L792" s="23" t="s">
        <v>1651</v>
      </c>
      <c r="M792" s="47">
        <v>17106.150000000001</v>
      </c>
      <c r="N792" s="47">
        <v>0</v>
      </c>
      <c r="O792" s="48">
        <v>40189</v>
      </c>
    </row>
    <row r="793" spans="11:15">
      <c r="K793" s="46" t="s">
        <v>1652</v>
      </c>
      <c r="L793" s="23" t="s">
        <v>1653</v>
      </c>
      <c r="M793" s="47">
        <v>15770.97</v>
      </c>
      <c r="N793" s="47">
        <v>0</v>
      </c>
      <c r="O793" s="48">
        <v>40189</v>
      </c>
    </row>
    <row r="794" spans="11:15">
      <c r="K794" s="46" t="s">
        <v>1654</v>
      </c>
      <c r="L794" s="23" t="s">
        <v>1655</v>
      </c>
      <c r="M794" s="47">
        <v>14055.75</v>
      </c>
      <c r="N794" s="47">
        <v>0</v>
      </c>
      <c r="O794" s="48">
        <v>40189</v>
      </c>
    </row>
    <row r="795" spans="11:15">
      <c r="K795" s="46" t="s">
        <v>1656</v>
      </c>
      <c r="L795" s="23" t="s">
        <v>1657</v>
      </c>
      <c r="M795" s="47">
        <v>12474.08</v>
      </c>
      <c r="N795" s="47">
        <v>0</v>
      </c>
      <c r="O795" s="48">
        <v>40189</v>
      </c>
    </row>
    <row r="796" spans="11:15">
      <c r="K796" s="46" t="s">
        <v>1658</v>
      </c>
      <c r="L796" s="23" t="s">
        <v>1659</v>
      </c>
      <c r="M796" s="47">
        <v>11107.73</v>
      </c>
      <c r="N796" s="47">
        <v>0</v>
      </c>
      <c r="O796" s="48">
        <v>40189</v>
      </c>
    </row>
    <row r="797" spans="11:15">
      <c r="K797" s="46" t="s">
        <v>1660</v>
      </c>
      <c r="L797" s="23" t="s">
        <v>1661</v>
      </c>
      <c r="M797" s="47">
        <v>8728.58</v>
      </c>
      <c r="N797" s="47">
        <v>0</v>
      </c>
      <c r="O797" s="48">
        <v>40189</v>
      </c>
    </row>
    <row r="798" spans="11:15">
      <c r="K798" s="46" t="s">
        <v>1662</v>
      </c>
      <c r="L798" s="23" t="s">
        <v>1663</v>
      </c>
      <c r="M798" s="47">
        <v>8427.65</v>
      </c>
      <c r="N798" s="47">
        <v>0</v>
      </c>
      <c r="O798" s="48">
        <v>40189</v>
      </c>
    </row>
    <row r="799" spans="11:15">
      <c r="K799" s="46" t="s">
        <v>1664</v>
      </c>
      <c r="L799" s="23" t="s">
        <v>1665</v>
      </c>
      <c r="M799" s="47">
        <v>7833.43</v>
      </c>
      <c r="N799" s="47">
        <v>0</v>
      </c>
      <c r="O799" s="48">
        <v>40189</v>
      </c>
    </row>
    <row r="800" spans="11:15">
      <c r="K800" s="46" t="s">
        <v>1666</v>
      </c>
      <c r="L800" s="23" t="s">
        <v>1667</v>
      </c>
      <c r="M800" s="47">
        <v>7166.54</v>
      </c>
      <c r="N800" s="47">
        <v>0</v>
      </c>
      <c r="O800" s="48">
        <v>40189</v>
      </c>
    </row>
    <row r="801" spans="11:15">
      <c r="K801" s="46" t="s">
        <v>1668</v>
      </c>
      <c r="L801" s="23" t="s">
        <v>1669</v>
      </c>
      <c r="M801" s="47">
        <v>7091.37</v>
      </c>
      <c r="N801" s="47">
        <v>0</v>
      </c>
      <c r="O801" s="48">
        <v>40189</v>
      </c>
    </row>
    <row r="802" spans="11:15">
      <c r="K802" s="46" t="s">
        <v>1670</v>
      </c>
      <c r="L802" s="23" t="s">
        <v>1671</v>
      </c>
      <c r="M802" s="47">
        <v>6899.81</v>
      </c>
      <c r="N802" s="47">
        <v>0</v>
      </c>
      <c r="O802" s="48">
        <v>40189</v>
      </c>
    </row>
    <row r="803" spans="11:15">
      <c r="K803" s="46" t="s">
        <v>1672</v>
      </c>
      <c r="L803" s="23" t="s">
        <v>1673</v>
      </c>
      <c r="M803" s="47">
        <v>6787.38</v>
      </c>
      <c r="N803" s="47">
        <v>0</v>
      </c>
      <c r="O803" s="48">
        <v>40189</v>
      </c>
    </row>
    <row r="804" spans="11:15">
      <c r="K804" s="46" t="s">
        <v>1674</v>
      </c>
      <c r="L804" s="23" t="s">
        <v>1675</v>
      </c>
      <c r="M804" s="47">
        <v>6519.82</v>
      </c>
      <c r="N804" s="47">
        <v>0</v>
      </c>
      <c r="O804" s="48">
        <v>40189</v>
      </c>
    </row>
    <row r="805" spans="11:15">
      <c r="K805" s="46" t="s">
        <v>1676</v>
      </c>
      <c r="L805" s="23" t="s">
        <v>1677</v>
      </c>
      <c r="M805" s="47">
        <v>6417.58</v>
      </c>
      <c r="N805" s="47">
        <v>0</v>
      </c>
      <c r="O805" s="48">
        <v>40189</v>
      </c>
    </row>
    <row r="806" spans="11:15">
      <c r="K806" s="46" t="s">
        <v>1678</v>
      </c>
      <c r="L806" s="23" t="s">
        <v>1679</v>
      </c>
      <c r="M806" s="47">
        <v>6415.95</v>
      </c>
      <c r="N806" s="47">
        <v>0</v>
      </c>
      <c r="O806" s="48">
        <v>40189</v>
      </c>
    </row>
    <row r="807" spans="11:15">
      <c r="K807" s="46" t="s">
        <v>1680</v>
      </c>
      <c r="L807" s="23" t="s">
        <v>1681</v>
      </c>
      <c r="M807" s="47">
        <v>5956.41</v>
      </c>
      <c r="N807" s="47">
        <v>0</v>
      </c>
      <c r="O807" s="48">
        <v>40189</v>
      </c>
    </row>
    <row r="808" spans="11:15">
      <c r="K808" s="46" t="s">
        <v>1682</v>
      </c>
      <c r="L808" s="23" t="s">
        <v>1683</v>
      </c>
      <c r="M808" s="47">
        <v>5868.68</v>
      </c>
      <c r="N808" s="47">
        <v>0</v>
      </c>
      <c r="O808" s="48">
        <v>40189</v>
      </c>
    </row>
    <row r="809" spans="11:15">
      <c r="K809" s="46" t="s">
        <v>1684</v>
      </c>
      <c r="L809" s="23" t="s">
        <v>1685</v>
      </c>
      <c r="M809" s="47">
        <v>5454.42</v>
      </c>
      <c r="N809" s="47">
        <v>0</v>
      </c>
      <c r="O809" s="48">
        <v>40189</v>
      </c>
    </row>
    <row r="810" spans="11:15">
      <c r="K810" s="46" t="s">
        <v>1686</v>
      </c>
      <c r="L810" s="23" t="s">
        <v>1687</v>
      </c>
      <c r="M810" s="47">
        <v>5422.94</v>
      </c>
      <c r="N810" s="47">
        <v>0</v>
      </c>
      <c r="O810" s="48">
        <v>40189</v>
      </c>
    </row>
    <row r="811" spans="11:15">
      <c r="K811" s="46" t="s">
        <v>1688</v>
      </c>
      <c r="L811" s="23" t="s">
        <v>1689</v>
      </c>
      <c r="M811" s="47">
        <v>5241.5</v>
      </c>
      <c r="N811" s="47">
        <v>0</v>
      </c>
      <c r="O811" s="48">
        <v>40189</v>
      </c>
    </row>
    <row r="812" spans="11:15">
      <c r="K812" s="46" t="s">
        <v>1690</v>
      </c>
      <c r="L812" s="23" t="s">
        <v>1691</v>
      </c>
      <c r="M812" s="47">
        <v>4552.6099999999997</v>
      </c>
      <c r="N812" s="47">
        <v>0</v>
      </c>
      <c r="O812" s="48">
        <v>40189</v>
      </c>
    </row>
    <row r="813" spans="11:15">
      <c r="K813" s="46" t="s">
        <v>1692</v>
      </c>
      <c r="L813" s="23" t="s">
        <v>1693</v>
      </c>
      <c r="M813" s="47">
        <v>4187.3100000000004</v>
      </c>
      <c r="N813" s="47">
        <v>0</v>
      </c>
      <c r="O813" s="48">
        <v>40189</v>
      </c>
    </row>
    <row r="814" spans="11:15">
      <c r="K814" s="46" t="s">
        <v>1694</v>
      </c>
      <c r="L814" s="23" t="s">
        <v>1695</v>
      </c>
      <c r="M814" s="47">
        <v>4077.51</v>
      </c>
      <c r="N814" s="47">
        <v>0</v>
      </c>
      <c r="O814" s="48">
        <v>40189</v>
      </c>
    </row>
    <row r="815" spans="11:15">
      <c r="K815" s="46" t="s">
        <v>1696</v>
      </c>
      <c r="L815" s="23" t="s">
        <v>1697</v>
      </c>
      <c r="M815" s="47">
        <v>4053.72</v>
      </c>
      <c r="N815" s="47">
        <v>0</v>
      </c>
      <c r="O815" s="48">
        <v>40189</v>
      </c>
    </row>
    <row r="816" spans="11:15">
      <c r="K816" s="46" t="s">
        <v>1698</v>
      </c>
      <c r="L816" s="23" t="s">
        <v>1699</v>
      </c>
      <c r="M816" s="47">
        <v>3727.32</v>
      </c>
      <c r="N816" s="47">
        <v>0</v>
      </c>
      <c r="O816" s="48">
        <v>40189</v>
      </c>
    </row>
    <row r="817" spans="11:15">
      <c r="K817" s="46" t="s">
        <v>1700</v>
      </c>
      <c r="L817" s="23" t="s">
        <v>1701</v>
      </c>
      <c r="M817" s="47">
        <v>3609.21</v>
      </c>
      <c r="N817" s="47">
        <v>0</v>
      </c>
      <c r="O817" s="48">
        <v>40189</v>
      </c>
    </row>
    <row r="818" spans="11:15">
      <c r="K818" s="46" t="s">
        <v>1702</v>
      </c>
      <c r="L818" s="23" t="s">
        <v>1703</v>
      </c>
      <c r="M818" s="47">
        <v>3573.96</v>
      </c>
      <c r="N818" s="47">
        <v>0</v>
      </c>
      <c r="O818" s="48">
        <v>40189</v>
      </c>
    </row>
    <row r="819" spans="11:15">
      <c r="K819" s="46" t="s">
        <v>1704</v>
      </c>
      <c r="L819" s="23" t="s">
        <v>1705</v>
      </c>
      <c r="M819" s="47">
        <v>3485.73</v>
      </c>
      <c r="N819" s="47">
        <v>0</v>
      </c>
      <c r="O819" s="48">
        <v>40189</v>
      </c>
    </row>
    <row r="820" spans="11:15">
      <c r="K820" s="46" t="s">
        <v>1706</v>
      </c>
      <c r="L820" s="23" t="s">
        <v>1707</v>
      </c>
      <c r="M820" s="47">
        <v>3260.66</v>
      </c>
      <c r="N820" s="47">
        <v>0</v>
      </c>
      <c r="O820" s="48">
        <v>40189</v>
      </c>
    </row>
    <row r="821" spans="11:15">
      <c r="K821" s="46" t="s">
        <v>1708</v>
      </c>
      <c r="L821" s="23" t="s">
        <v>1709</v>
      </c>
      <c r="M821" s="47">
        <v>3243.9</v>
      </c>
      <c r="N821" s="47">
        <v>0</v>
      </c>
      <c r="O821" s="48">
        <v>40189</v>
      </c>
    </row>
    <row r="822" spans="11:15">
      <c r="K822" s="46" t="s">
        <v>1710</v>
      </c>
      <c r="L822" s="23" t="s">
        <v>1711</v>
      </c>
      <c r="M822" s="47">
        <v>3178.33</v>
      </c>
      <c r="N822" s="47">
        <v>0</v>
      </c>
      <c r="O822" s="48">
        <v>40189</v>
      </c>
    </row>
    <row r="823" spans="11:15">
      <c r="K823" s="46" t="s">
        <v>1712</v>
      </c>
      <c r="L823" s="23" t="s">
        <v>1713</v>
      </c>
      <c r="M823" s="47">
        <v>2979.54</v>
      </c>
      <c r="N823" s="47">
        <v>0</v>
      </c>
      <c r="O823" s="48">
        <v>40189</v>
      </c>
    </row>
    <row r="824" spans="11:15">
      <c r="K824" s="46" t="s">
        <v>1714</v>
      </c>
      <c r="L824" s="23" t="s">
        <v>1715</v>
      </c>
      <c r="M824" s="47">
        <v>2895.13</v>
      </c>
      <c r="N824" s="47">
        <v>0</v>
      </c>
      <c r="O824" s="48">
        <v>40189</v>
      </c>
    </row>
    <row r="825" spans="11:15">
      <c r="K825" s="46" t="s">
        <v>1716</v>
      </c>
      <c r="L825" s="23" t="s">
        <v>1717</v>
      </c>
      <c r="M825" s="47">
        <v>2588.8200000000002</v>
      </c>
      <c r="N825" s="47">
        <v>0</v>
      </c>
      <c r="O825" s="48">
        <v>40189</v>
      </c>
    </row>
    <row r="826" spans="11:15">
      <c r="K826" s="46" t="s">
        <v>1718</v>
      </c>
      <c r="L826" s="23" t="s">
        <v>1719</v>
      </c>
      <c r="M826" s="47">
        <v>2545.38</v>
      </c>
      <c r="N826" s="47">
        <v>0</v>
      </c>
      <c r="O826" s="48">
        <v>40189</v>
      </c>
    </row>
    <row r="827" spans="11:15">
      <c r="K827" s="46" t="s">
        <v>1720</v>
      </c>
      <c r="L827" s="23" t="s">
        <v>1721</v>
      </c>
      <c r="M827" s="47">
        <v>2534.2199999999998</v>
      </c>
      <c r="N827" s="47">
        <v>0</v>
      </c>
      <c r="O827" s="48">
        <v>40189</v>
      </c>
    </row>
    <row r="828" spans="11:15">
      <c r="K828" s="46" t="s">
        <v>1722</v>
      </c>
      <c r="L828" s="23" t="s">
        <v>1723</v>
      </c>
      <c r="M828" s="47">
        <v>2516.6</v>
      </c>
      <c r="N828" s="47">
        <v>0</v>
      </c>
      <c r="O828" s="48">
        <v>40189</v>
      </c>
    </row>
    <row r="829" spans="11:15">
      <c r="K829" s="46" t="s">
        <v>1724</v>
      </c>
      <c r="L829" s="23" t="s">
        <v>1725</v>
      </c>
      <c r="M829" s="47">
        <v>2494.89</v>
      </c>
      <c r="N829" s="47">
        <v>0</v>
      </c>
      <c r="O829" s="48">
        <v>40189</v>
      </c>
    </row>
    <row r="830" spans="11:15">
      <c r="K830" s="46" t="s">
        <v>1726</v>
      </c>
      <c r="L830" s="23" t="s">
        <v>1727</v>
      </c>
      <c r="M830" s="47">
        <v>2460.6</v>
      </c>
      <c r="N830" s="47">
        <v>0</v>
      </c>
      <c r="O830" s="48">
        <v>40189</v>
      </c>
    </row>
    <row r="831" spans="11:15">
      <c r="K831" s="46" t="s">
        <v>1728</v>
      </c>
      <c r="L831" s="23" t="s">
        <v>1729</v>
      </c>
      <c r="M831" s="47">
        <v>2404.48</v>
      </c>
      <c r="N831" s="47">
        <v>0</v>
      </c>
      <c r="O831" s="48">
        <v>40189</v>
      </c>
    </row>
    <row r="832" spans="11:15">
      <c r="K832" s="46" t="s">
        <v>1730</v>
      </c>
      <c r="L832" s="23" t="s">
        <v>1731</v>
      </c>
      <c r="M832" s="47">
        <v>2370.17</v>
      </c>
      <c r="N832" s="47">
        <v>0</v>
      </c>
      <c r="O832" s="48">
        <v>40189</v>
      </c>
    </row>
    <row r="833" spans="11:15">
      <c r="K833" s="46" t="s">
        <v>1732</v>
      </c>
      <c r="L833" s="23" t="s">
        <v>1733</v>
      </c>
      <c r="M833" s="47">
        <v>2306.1</v>
      </c>
      <c r="N833" s="47">
        <v>0</v>
      </c>
      <c r="O833" s="48">
        <v>40189</v>
      </c>
    </row>
    <row r="834" spans="11:15">
      <c r="K834" s="46" t="s">
        <v>1734</v>
      </c>
      <c r="L834" s="23" t="s">
        <v>1735</v>
      </c>
      <c r="M834" s="47">
        <v>2285.29</v>
      </c>
      <c r="N834" s="47">
        <v>0</v>
      </c>
      <c r="O834" s="48">
        <v>40189</v>
      </c>
    </row>
    <row r="835" spans="11:15">
      <c r="K835" s="46" t="s">
        <v>1736</v>
      </c>
      <c r="L835" s="23" t="s">
        <v>1737</v>
      </c>
      <c r="M835" s="47">
        <v>2127.56</v>
      </c>
      <c r="N835" s="47">
        <v>0</v>
      </c>
      <c r="O835" s="48">
        <v>40189</v>
      </c>
    </row>
    <row r="836" spans="11:15">
      <c r="K836" s="46" t="s">
        <v>1738</v>
      </c>
      <c r="L836" s="23" t="s">
        <v>1739</v>
      </c>
      <c r="M836" s="47">
        <v>2059.27</v>
      </c>
      <c r="N836" s="47">
        <v>0</v>
      </c>
      <c r="O836" s="48">
        <v>40189</v>
      </c>
    </row>
    <row r="837" spans="11:15">
      <c r="K837" s="46" t="s">
        <v>1740</v>
      </c>
      <c r="L837" s="23" t="s">
        <v>1741</v>
      </c>
      <c r="M837" s="47">
        <v>2017.19</v>
      </c>
      <c r="N837" s="47">
        <v>0</v>
      </c>
      <c r="O837" s="48">
        <v>40189</v>
      </c>
    </row>
    <row r="838" spans="11:15">
      <c r="K838" s="46" t="s">
        <v>1742</v>
      </c>
      <c r="L838" s="23" t="s">
        <v>1743</v>
      </c>
      <c r="M838" s="47">
        <v>1889.05</v>
      </c>
      <c r="N838" s="47">
        <v>0</v>
      </c>
      <c r="O838" s="48">
        <v>40189</v>
      </c>
    </row>
    <row r="839" spans="11:15">
      <c r="K839" s="46" t="s">
        <v>1744</v>
      </c>
      <c r="L839" s="23" t="s">
        <v>1745</v>
      </c>
      <c r="M839" s="47">
        <v>1850.62</v>
      </c>
      <c r="N839" s="47">
        <v>0</v>
      </c>
      <c r="O839" s="48">
        <v>40189</v>
      </c>
    </row>
    <row r="840" spans="11:15">
      <c r="K840" s="46" t="s">
        <v>1746</v>
      </c>
      <c r="L840" s="23" t="s">
        <v>1747</v>
      </c>
      <c r="M840" s="47">
        <v>1835.39</v>
      </c>
      <c r="N840" s="47">
        <v>0</v>
      </c>
      <c r="O840" s="48">
        <v>40189</v>
      </c>
    </row>
    <row r="841" spans="11:15">
      <c r="K841" s="46" t="s">
        <v>1748</v>
      </c>
      <c r="L841" s="23" t="s">
        <v>1749</v>
      </c>
      <c r="M841" s="47">
        <v>1808.23</v>
      </c>
      <c r="N841" s="47">
        <v>0</v>
      </c>
      <c r="O841" s="48">
        <v>40189</v>
      </c>
    </row>
    <row r="842" spans="11:15">
      <c r="K842" s="46" t="s">
        <v>1750</v>
      </c>
      <c r="L842" s="23" t="s">
        <v>1751</v>
      </c>
      <c r="M842" s="47">
        <v>1796.3</v>
      </c>
      <c r="N842" s="47">
        <v>0</v>
      </c>
      <c r="O842" s="48">
        <v>40189</v>
      </c>
    </row>
    <row r="843" spans="11:15">
      <c r="K843" s="46" t="s">
        <v>1752</v>
      </c>
      <c r="L843" s="23" t="s">
        <v>1753</v>
      </c>
      <c r="M843" s="47">
        <v>1674.84</v>
      </c>
      <c r="N843" s="47">
        <v>0</v>
      </c>
      <c r="O843" s="48">
        <v>40189</v>
      </c>
    </row>
    <row r="844" spans="11:15">
      <c r="K844" s="46" t="s">
        <v>1754</v>
      </c>
      <c r="L844" s="23" t="s">
        <v>1755</v>
      </c>
      <c r="M844" s="47">
        <v>1647.73</v>
      </c>
      <c r="N844" s="47">
        <v>0</v>
      </c>
      <c r="O844" s="48">
        <v>40189</v>
      </c>
    </row>
    <row r="845" spans="11:15">
      <c r="K845" s="46" t="s">
        <v>1756</v>
      </c>
      <c r="L845" s="23" t="s">
        <v>1757</v>
      </c>
      <c r="M845" s="47">
        <v>1535.09</v>
      </c>
      <c r="N845" s="47">
        <v>0</v>
      </c>
      <c r="O845" s="48">
        <v>40189</v>
      </c>
    </row>
    <row r="846" spans="11:15">
      <c r="K846" s="46" t="s">
        <v>1758</v>
      </c>
      <c r="L846" s="23" t="s">
        <v>1759</v>
      </c>
      <c r="M846" s="47">
        <v>1509.5</v>
      </c>
      <c r="N846" s="47">
        <v>0</v>
      </c>
      <c r="O846" s="48">
        <v>40189</v>
      </c>
    </row>
    <row r="847" spans="11:15">
      <c r="K847" s="46" t="s">
        <v>1760</v>
      </c>
      <c r="L847" s="23" t="s">
        <v>1761</v>
      </c>
      <c r="M847" s="47">
        <v>1439.01</v>
      </c>
      <c r="N847" s="47">
        <v>0</v>
      </c>
      <c r="O847" s="48">
        <v>40189</v>
      </c>
    </row>
    <row r="848" spans="11:15">
      <c r="K848" s="46" t="s">
        <v>1762</v>
      </c>
      <c r="L848" s="23" t="s">
        <v>1763</v>
      </c>
      <c r="M848" s="47">
        <v>1433.65</v>
      </c>
      <c r="N848" s="47">
        <v>0</v>
      </c>
      <c r="O848" s="48">
        <v>40189</v>
      </c>
    </row>
    <row r="849" spans="11:15">
      <c r="K849" s="46" t="s">
        <v>1764</v>
      </c>
      <c r="L849" s="23" t="s">
        <v>1765</v>
      </c>
      <c r="M849" s="47">
        <v>1231.3599999999999</v>
      </c>
      <c r="N849" s="47">
        <v>0</v>
      </c>
      <c r="O849" s="48">
        <v>40189</v>
      </c>
    </row>
    <row r="850" spans="11:15">
      <c r="K850" s="46" t="s">
        <v>1766</v>
      </c>
      <c r="L850" s="23" t="s">
        <v>1767</v>
      </c>
      <c r="M850" s="47">
        <v>1188.76</v>
      </c>
      <c r="N850" s="47">
        <v>0</v>
      </c>
      <c r="O850" s="48">
        <v>40189</v>
      </c>
    </row>
    <row r="851" spans="11:15">
      <c r="K851" s="46" t="s">
        <v>1768</v>
      </c>
      <c r="L851" s="23" t="s">
        <v>1769</v>
      </c>
      <c r="M851" s="47">
        <v>1076.18</v>
      </c>
      <c r="N851" s="47">
        <v>0</v>
      </c>
      <c r="O851" s="48">
        <v>40189</v>
      </c>
    </row>
    <row r="852" spans="11:15">
      <c r="K852" s="46" t="s">
        <v>1770</v>
      </c>
      <c r="L852" s="23" t="s">
        <v>1771</v>
      </c>
      <c r="M852" s="47">
        <v>1054.8599999999999</v>
      </c>
      <c r="N852" s="47">
        <v>0</v>
      </c>
      <c r="O852" s="48">
        <v>40189</v>
      </c>
    </row>
    <row r="853" spans="11:15">
      <c r="K853" s="46" t="s">
        <v>1772</v>
      </c>
      <c r="L853" s="23" t="s">
        <v>1773</v>
      </c>
      <c r="M853" s="47">
        <v>1015.34</v>
      </c>
      <c r="N853" s="47">
        <v>0</v>
      </c>
      <c r="O853" s="48">
        <v>40189</v>
      </c>
    </row>
    <row r="854" spans="11:15">
      <c r="K854" s="46" t="s">
        <v>1774</v>
      </c>
      <c r="L854" s="23" t="s">
        <v>1775</v>
      </c>
      <c r="M854" s="47">
        <v>1011.7</v>
      </c>
      <c r="N854" s="47">
        <v>0</v>
      </c>
      <c r="O854" s="48">
        <v>40189</v>
      </c>
    </row>
    <row r="855" spans="11:15">
      <c r="K855" s="46" t="s">
        <v>1776</v>
      </c>
      <c r="L855" s="23" t="s">
        <v>1777</v>
      </c>
      <c r="M855" s="47">
        <v>13658.5</v>
      </c>
      <c r="N855" s="47">
        <v>0</v>
      </c>
      <c r="O855" s="48">
        <v>40193</v>
      </c>
    </row>
    <row r="856" spans="11:15">
      <c r="K856" s="46" t="s">
        <v>1778</v>
      </c>
      <c r="L856" s="23" t="s">
        <v>1779</v>
      </c>
      <c r="M856" s="47">
        <v>7781.24</v>
      </c>
      <c r="N856" s="47">
        <v>0</v>
      </c>
      <c r="O856" s="48">
        <v>40193</v>
      </c>
    </row>
    <row r="857" spans="11:15">
      <c r="K857" s="46" t="s">
        <v>1780</v>
      </c>
      <c r="L857" s="23" t="s">
        <v>1781</v>
      </c>
      <c r="M857" s="47">
        <v>6644.21</v>
      </c>
      <c r="N857" s="47">
        <v>0</v>
      </c>
      <c r="O857" s="48">
        <v>40193</v>
      </c>
    </row>
    <row r="858" spans="11:15">
      <c r="K858" s="46" t="s">
        <v>1782</v>
      </c>
      <c r="L858" s="23" t="s">
        <v>1783</v>
      </c>
      <c r="M858" s="47">
        <v>4849.84</v>
      </c>
      <c r="N858" s="47">
        <v>0</v>
      </c>
      <c r="O858" s="48">
        <v>40193</v>
      </c>
    </row>
    <row r="859" spans="11:15">
      <c r="K859" s="46" t="s">
        <v>1784</v>
      </c>
      <c r="L859" s="23" t="s">
        <v>1785</v>
      </c>
      <c r="M859" s="47">
        <v>3099.96</v>
      </c>
      <c r="N859" s="47">
        <v>0</v>
      </c>
      <c r="O859" s="48">
        <v>40193</v>
      </c>
    </row>
    <row r="860" spans="11:15">
      <c r="K860" s="46" t="s">
        <v>1786</v>
      </c>
      <c r="L860" s="23" t="s">
        <v>1787</v>
      </c>
      <c r="M860" s="47">
        <v>2685.64</v>
      </c>
      <c r="N860" s="47">
        <v>0</v>
      </c>
      <c r="O860" s="48">
        <v>40193</v>
      </c>
    </row>
    <row r="861" spans="11:15">
      <c r="K861" s="46" t="s">
        <v>1788</v>
      </c>
      <c r="L861" s="23" t="s">
        <v>1789</v>
      </c>
      <c r="M861" s="47">
        <v>2261.4899999999998</v>
      </c>
      <c r="N861" s="47">
        <v>0</v>
      </c>
      <c r="O861" s="48">
        <v>40193</v>
      </c>
    </row>
    <row r="862" spans="11:15">
      <c r="K862" s="46" t="s">
        <v>1790</v>
      </c>
      <c r="L862" s="23" t="s">
        <v>1791</v>
      </c>
      <c r="M862" s="47">
        <v>1980.24</v>
      </c>
      <c r="N862" s="47">
        <v>0</v>
      </c>
      <c r="O862" s="48">
        <v>40193</v>
      </c>
    </row>
    <row r="863" spans="11:15">
      <c r="K863" s="46" t="s">
        <v>1792</v>
      </c>
      <c r="L863" s="23" t="s">
        <v>1793</v>
      </c>
      <c r="M863" s="47">
        <v>1690.79</v>
      </c>
      <c r="N863" s="47">
        <v>0</v>
      </c>
      <c r="O863" s="48">
        <v>40193</v>
      </c>
    </row>
    <row r="864" spans="11:15">
      <c r="K864" s="46" t="s">
        <v>1794</v>
      </c>
      <c r="L864" s="23" t="s">
        <v>1795</v>
      </c>
      <c r="M864" s="47">
        <v>1374.04</v>
      </c>
      <c r="N864" s="47">
        <v>0</v>
      </c>
      <c r="O864" s="48">
        <v>40193</v>
      </c>
    </row>
    <row r="865" spans="11:15">
      <c r="K865" s="46" t="s">
        <v>1796</v>
      </c>
      <c r="L865" s="23" t="s">
        <v>1797</v>
      </c>
      <c r="M865" s="47">
        <v>1374.04</v>
      </c>
      <c r="N865" s="47">
        <v>0</v>
      </c>
      <c r="O865" s="48">
        <v>40193</v>
      </c>
    </row>
    <row r="866" spans="11:15">
      <c r="K866" s="46" t="s">
        <v>1798</v>
      </c>
      <c r="L866" s="23" t="s">
        <v>1799</v>
      </c>
      <c r="M866" s="47">
        <v>1374.04</v>
      </c>
      <c r="N866" s="47">
        <v>0</v>
      </c>
      <c r="O866" s="48">
        <v>40193</v>
      </c>
    </row>
    <row r="867" spans="11:15">
      <c r="K867" s="46" t="s">
        <v>1800</v>
      </c>
      <c r="L867" s="23" t="s">
        <v>1801</v>
      </c>
      <c r="M867" s="47">
        <v>1212.48</v>
      </c>
      <c r="N867" s="47">
        <v>0</v>
      </c>
      <c r="O867" s="48">
        <v>40193</v>
      </c>
    </row>
    <row r="868" spans="11:15">
      <c r="K868" s="46" t="s">
        <v>1802</v>
      </c>
      <c r="L868" s="23" t="s">
        <v>1803</v>
      </c>
      <c r="M868" s="47">
        <v>1212.48</v>
      </c>
      <c r="N868" s="47">
        <v>0</v>
      </c>
      <c r="O868" s="48">
        <v>40193</v>
      </c>
    </row>
    <row r="869" spans="11:15">
      <c r="K869" s="46" t="s">
        <v>1804</v>
      </c>
      <c r="L869" s="23" t="s">
        <v>1805</v>
      </c>
      <c r="M869" s="47">
        <v>1118.08</v>
      </c>
      <c r="N869" s="47">
        <v>0</v>
      </c>
      <c r="O869" s="48">
        <v>40193</v>
      </c>
    </row>
    <row r="870" spans="11:15">
      <c r="K870" s="46" t="s">
        <v>1806</v>
      </c>
      <c r="L870" s="23" t="s">
        <v>1807</v>
      </c>
      <c r="M870" s="47">
        <v>74416.72</v>
      </c>
      <c r="N870" s="47">
        <v>0</v>
      </c>
      <c r="O870" s="48">
        <v>40198</v>
      </c>
    </row>
    <row r="871" spans="11:15">
      <c r="K871" s="46" t="s">
        <v>1808</v>
      </c>
      <c r="L871" s="23" t="s">
        <v>1809</v>
      </c>
      <c r="M871" s="47">
        <v>57671.360000000001</v>
      </c>
      <c r="N871" s="47">
        <v>0</v>
      </c>
      <c r="O871" s="48">
        <v>40198</v>
      </c>
    </row>
    <row r="872" spans="11:15">
      <c r="K872" s="46" t="s">
        <v>1810</v>
      </c>
      <c r="L872" s="23" t="s">
        <v>1811</v>
      </c>
      <c r="M872" s="47">
        <v>39755.64</v>
      </c>
      <c r="N872" s="47">
        <v>0</v>
      </c>
      <c r="O872" s="48">
        <v>40198</v>
      </c>
    </row>
    <row r="873" spans="11:15">
      <c r="K873" s="46" t="s">
        <v>1812</v>
      </c>
      <c r="L873" s="23" t="s">
        <v>1813</v>
      </c>
      <c r="M873" s="47">
        <v>38949.72</v>
      </c>
      <c r="N873" s="47">
        <v>0</v>
      </c>
      <c r="O873" s="48">
        <v>40198</v>
      </c>
    </row>
    <row r="874" spans="11:15">
      <c r="K874" s="46" t="s">
        <v>1814</v>
      </c>
      <c r="L874" s="23" t="s">
        <v>1815</v>
      </c>
      <c r="M874" s="47">
        <v>27338.34</v>
      </c>
      <c r="N874" s="47">
        <v>0</v>
      </c>
      <c r="O874" s="48">
        <v>40198</v>
      </c>
    </row>
    <row r="875" spans="11:15">
      <c r="K875" s="46" t="s">
        <v>1816</v>
      </c>
      <c r="L875" s="23" t="s">
        <v>1817</v>
      </c>
      <c r="M875" s="47">
        <v>22666.81</v>
      </c>
      <c r="N875" s="47">
        <v>0</v>
      </c>
      <c r="O875" s="48">
        <v>40198</v>
      </c>
    </row>
    <row r="876" spans="11:15">
      <c r="K876" s="46" t="s">
        <v>1818</v>
      </c>
      <c r="L876" s="23" t="s">
        <v>1819</v>
      </c>
      <c r="M876" s="47">
        <v>15288.31</v>
      </c>
      <c r="N876" s="47">
        <v>0</v>
      </c>
      <c r="O876" s="48">
        <v>40198</v>
      </c>
    </row>
    <row r="877" spans="11:15">
      <c r="K877" s="46" t="s">
        <v>1820</v>
      </c>
      <c r="L877" s="23" t="s">
        <v>1821</v>
      </c>
      <c r="M877" s="47">
        <v>12526.68</v>
      </c>
      <c r="N877" s="47">
        <v>0</v>
      </c>
      <c r="O877" s="48">
        <v>40198</v>
      </c>
    </row>
    <row r="878" spans="11:15">
      <c r="K878" s="46" t="s">
        <v>1822</v>
      </c>
      <c r="L878" s="23" t="s">
        <v>1823</v>
      </c>
      <c r="M878" s="47">
        <v>9667.3700000000008</v>
      </c>
      <c r="N878" s="47">
        <v>0</v>
      </c>
      <c r="O878" s="48">
        <v>40198</v>
      </c>
    </row>
    <row r="879" spans="11:15">
      <c r="K879" s="46" t="s">
        <v>1824</v>
      </c>
      <c r="L879" s="23" t="s">
        <v>1825</v>
      </c>
      <c r="M879" s="47">
        <v>8215.7800000000007</v>
      </c>
      <c r="N879" s="47">
        <v>0</v>
      </c>
      <c r="O879" s="48">
        <v>40198</v>
      </c>
    </row>
    <row r="880" spans="11:15">
      <c r="K880" s="46" t="s">
        <v>1826</v>
      </c>
      <c r="L880" s="23" t="s">
        <v>1827</v>
      </c>
      <c r="M880" s="47">
        <v>8011.13</v>
      </c>
      <c r="N880" s="47">
        <v>0</v>
      </c>
      <c r="O880" s="48">
        <v>40198</v>
      </c>
    </row>
    <row r="881" spans="11:15">
      <c r="K881" s="46" t="s">
        <v>1828</v>
      </c>
      <c r="L881" s="23" t="s">
        <v>1829</v>
      </c>
      <c r="M881" s="47">
        <v>7518.83</v>
      </c>
      <c r="N881" s="47">
        <v>0</v>
      </c>
      <c r="O881" s="48">
        <v>40198</v>
      </c>
    </row>
    <row r="882" spans="11:15">
      <c r="K882" s="46" t="s">
        <v>1830</v>
      </c>
      <c r="L882" s="23" t="s">
        <v>1831</v>
      </c>
      <c r="M882" s="47">
        <v>6911.15</v>
      </c>
      <c r="N882" s="47">
        <v>0</v>
      </c>
      <c r="O882" s="48">
        <v>40198</v>
      </c>
    </row>
    <row r="883" spans="11:15">
      <c r="K883" s="46" t="s">
        <v>1832</v>
      </c>
      <c r="L883" s="23" t="s">
        <v>1833</v>
      </c>
      <c r="M883" s="47">
        <v>6053.39</v>
      </c>
      <c r="N883" s="47">
        <v>0</v>
      </c>
      <c r="O883" s="48">
        <v>40198</v>
      </c>
    </row>
    <row r="884" spans="11:15">
      <c r="K884" s="46" t="s">
        <v>1834</v>
      </c>
      <c r="L884" s="23" t="s">
        <v>1835</v>
      </c>
      <c r="M884" s="47">
        <v>5317.45</v>
      </c>
      <c r="N884" s="47">
        <v>0</v>
      </c>
      <c r="O884" s="48">
        <v>40198</v>
      </c>
    </row>
    <row r="885" spans="11:15">
      <c r="K885" s="46" t="s">
        <v>1836</v>
      </c>
      <c r="L885" s="23" t="s">
        <v>1837</v>
      </c>
      <c r="M885" s="47">
        <v>4323.8500000000004</v>
      </c>
      <c r="N885" s="47">
        <v>0</v>
      </c>
      <c r="O885" s="48">
        <v>40198</v>
      </c>
    </row>
    <row r="886" spans="11:15">
      <c r="K886" s="46" t="s">
        <v>1838</v>
      </c>
      <c r="L886" s="23" t="s">
        <v>1839</v>
      </c>
      <c r="M886" s="47">
        <v>4041.64</v>
      </c>
      <c r="N886" s="47">
        <v>0</v>
      </c>
      <c r="O886" s="48">
        <v>40198</v>
      </c>
    </row>
    <row r="887" spans="11:15">
      <c r="K887" s="46" t="s">
        <v>1840</v>
      </c>
      <c r="L887" s="23" t="s">
        <v>1841</v>
      </c>
      <c r="M887" s="47">
        <v>4039.09</v>
      </c>
      <c r="N887" s="47">
        <v>0</v>
      </c>
      <c r="O887" s="48">
        <v>40198</v>
      </c>
    </row>
    <row r="888" spans="11:15">
      <c r="K888" s="46" t="s">
        <v>1842</v>
      </c>
      <c r="L888" s="23" t="s">
        <v>1843</v>
      </c>
      <c r="M888" s="47">
        <v>3967.76</v>
      </c>
      <c r="N888" s="47">
        <v>0</v>
      </c>
      <c r="O888" s="48">
        <v>40198</v>
      </c>
    </row>
    <row r="889" spans="11:15">
      <c r="K889" s="46" t="s">
        <v>1844</v>
      </c>
      <c r="L889" s="23" t="s">
        <v>1845</v>
      </c>
      <c r="M889" s="47">
        <v>3952.74</v>
      </c>
      <c r="N889" s="47">
        <v>0</v>
      </c>
      <c r="O889" s="48">
        <v>40198</v>
      </c>
    </row>
    <row r="890" spans="11:15">
      <c r="K890" s="46" t="s">
        <v>1846</v>
      </c>
      <c r="L890" s="23" t="s">
        <v>1847</v>
      </c>
      <c r="M890" s="47">
        <v>3827.41</v>
      </c>
      <c r="N890" s="47">
        <v>0</v>
      </c>
      <c r="O890" s="48">
        <v>40198</v>
      </c>
    </row>
    <row r="891" spans="11:15">
      <c r="K891" s="46" t="s">
        <v>1848</v>
      </c>
      <c r="L891" s="23" t="s">
        <v>1849</v>
      </c>
      <c r="M891" s="47">
        <v>3455.32</v>
      </c>
      <c r="N891" s="47">
        <v>0</v>
      </c>
      <c r="O891" s="48">
        <v>40198</v>
      </c>
    </row>
    <row r="892" spans="11:15">
      <c r="K892" s="46" t="s">
        <v>1850</v>
      </c>
      <c r="L892" s="23" t="s">
        <v>1851</v>
      </c>
      <c r="M892" s="47">
        <v>3351.03</v>
      </c>
      <c r="N892" s="47">
        <v>0</v>
      </c>
      <c r="O892" s="48">
        <v>40198</v>
      </c>
    </row>
    <row r="893" spans="11:15">
      <c r="K893" s="46" t="s">
        <v>1852</v>
      </c>
      <c r="L893" s="23" t="s">
        <v>1853</v>
      </c>
      <c r="M893" s="47">
        <v>2633.62</v>
      </c>
      <c r="N893" s="47">
        <v>0</v>
      </c>
      <c r="O893" s="48">
        <v>40198</v>
      </c>
    </row>
    <row r="894" spans="11:15">
      <c r="K894" s="46" t="s">
        <v>1854</v>
      </c>
      <c r="L894" s="23" t="s">
        <v>1855</v>
      </c>
      <c r="M894" s="47">
        <v>2593.33</v>
      </c>
      <c r="N894" s="47">
        <v>0</v>
      </c>
      <c r="O894" s="48">
        <v>40198</v>
      </c>
    </row>
    <row r="895" spans="11:15">
      <c r="K895" s="46" t="s">
        <v>1856</v>
      </c>
      <c r="L895" s="23" t="s">
        <v>1857</v>
      </c>
      <c r="M895" s="47">
        <v>2579.0300000000002</v>
      </c>
      <c r="N895" s="47">
        <v>0</v>
      </c>
      <c r="O895" s="48">
        <v>40198</v>
      </c>
    </row>
    <row r="896" spans="11:15">
      <c r="K896" s="46" t="s">
        <v>1858</v>
      </c>
      <c r="L896" s="23" t="s">
        <v>1859</v>
      </c>
      <c r="M896" s="47">
        <v>1941.8</v>
      </c>
      <c r="N896" s="47">
        <v>0</v>
      </c>
      <c r="O896" s="48">
        <v>40198</v>
      </c>
    </row>
    <row r="897" spans="11:15">
      <c r="K897" s="46" t="s">
        <v>1860</v>
      </c>
      <c r="L897" s="23" t="s">
        <v>1861</v>
      </c>
      <c r="M897" s="47">
        <v>1778.02</v>
      </c>
      <c r="N897" s="47">
        <v>0</v>
      </c>
      <c r="O897" s="48">
        <v>40198</v>
      </c>
    </row>
    <row r="898" spans="11:15">
      <c r="K898" s="46" t="s">
        <v>1862</v>
      </c>
      <c r="L898" s="23" t="s">
        <v>1863</v>
      </c>
      <c r="M898" s="47">
        <v>1476.23</v>
      </c>
      <c r="N898" s="47">
        <v>0</v>
      </c>
      <c r="O898" s="48">
        <v>40198</v>
      </c>
    </row>
    <row r="899" spans="11:15">
      <c r="K899" s="46" t="s">
        <v>1864</v>
      </c>
      <c r="L899" s="23" t="s">
        <v>1865</v>
      </c>
      <c r="M899" s="47">
        <v>1453.85</v>
      </c>
      <c r="N899" s="47">
        <v>0</v>
      </c>
      <c r="O899" s="48">
        <v>40198</v>
      </c>
    </row>
    <row r="900" spans="11:15">
      <c r="K900" s="46" t="s">
        <v>1866</v>
      </c>
      <c r="L900" s="23" t="s">
        <v>1867</v>
      </c>
      <c r="M900" s="47">
        <v>1324.94</v>
      </c>
      <c r="N900" s="47">
        <v>0</v>
      </c>
      <c r="O900" s="48">
        <v>40198</v>
      </c>
    </row>
    <row r="901" spans="11:15">
      <c r="K901" s="46" t="s">
        <v>1868</v>
      </c>
      <c r="L901" s="23" t="s">
        <v>1869</v>
      </c>
      <c r="M901" s="47">
        <v>1269.72</v>
      </c>
      <c r="N901" s="47">
        <v>0</v>
      </c>
      <c r="O901" s="48">
        <v>40198</v>
      </c>
    </row>
    <row r="902" spans="11:15">
      <c r="K902" s="46" t="s">
        <v>1870</v>
      </c>
      <c r="L902" s="23" t="s">
        <v>1871</v>
      </c>
      <c r="M902" s="47">
        <v>1256.72</v>
      </c>
      <c r="N902" s="47">
        <v>0</v>
      </c>
      <c r="O902" s="48">
        <v>40198</v>
      </c>
    </row>
    <row r="903" spans="11:15">
      <c r="K903" s="46" t="s">
        <v>1872</v>
      </c>
      <c r="L903" s="23" t="s">
        <v>1873</v>
      </c>
      <c r="M903" s="47">
        <v>1040.81</v>
      </c>
      <c r="N903" s="47">
        <v>0</v>
      </c>
      <c r="O903" s="48">
        <v>40198</v>
      </c>
    </row>
    <row r="904" spans="11:15">
      <c r="K904" s="46" t="s">
        <v>1874</v>
      </c>
      <c r="L904" s="23" t="s">
        <v>1875</v>
      </c>
      <c r="M904" s="47">
        <v>1035.8599999999999</v>
      </c>
      <c r="N904" s="47">
        <v>0</v>
      </c>
      <c r="O904" s="48">
        <v>40198</v>
      </c>
    </row>
    <row r="905" spans="11:15">
      <c r="K905" s="46" t="s">
        <v>1876</v>
      </c>
      <c r="L905" s="23" t="s">
        <v>1877</v>
      </c>
      <c r="M905" s="47">
        <v>33450.699999999997</v>
      </c>
      <c r="N905" s="47">
        <v>0</v>
      </c>
      <c r="O905" s="48">
        <v>40219</v>
      </c>
    </row>
    <row r="906" spans="11:15">
      <c r="K906" s="46" t="s">
        <v>1878</v>
      </c>
      <c r="L906" s="23" t="s">
        <v>1879</v>
      </c>
      <c r="M906" s="47">
        <v>31206.42</v>
      </c>
      <c r="N906" s="47">
        <v>0</v>
      </c>
      <c r="O906" s="48">
        <v>40219</v>
      </c>
    </row>
    <row r="907" spans="11:15">
      <c r="K907" s="46" t="s">
        <v>1880</v>
      </c>
      <c r="L907" s="23" t="s">
        <v>1881</v>
      </c>
      <c r="M907" s="47">
        <v>30753.599999999999</v>
      </c>
      <c r="N907" s="47">
        <v>0</v>
      </c>
      <c r="O907" s="48">
        <v>40219</v>
      </c>
    </row>
    <row r="908" spans="11:15">
      <c r="K908" s="46" t="s">
        <v>1882</v>
      </c>
      <c r="L908" s="23" t="s">
        <v>1883</v>
      </c>
      <c r="M908" s="47">
        <v>27516.42</v>
      </c>
      <c r="N908" s="47">
        <v>0</v>
      </c>
      <c r="O908" s="48">
        <v>40219</v>
      </c>
    </row>
    <row r="909" spans="11:15">
      <c r="K909" s="46" t="s">
        <v>1884</v>
      </c>
      <c r="L909" s="23" t="s">
        <v>1885</v>
      </c>
      <c r="M909" s="47">
        <v>26632.43</v>
      </c>
      <c r="N909" s="47">
        <v>0</v>
      </c>
      <c r="O909" s="48">
        <v>40219</v>
      </c>
    </row>
    <row r="910" spans="11:15">
      <c r="K910" s="46" t="s">
        <v>1886</v>
      </c>
      <c r="L910" s="23" t="s">
        <v>1887</v>
      </c>
      <c r="M910" s="47">
        <v>22258.48</v>
      </c>
      <c r="N910" s="47">
        <v>0</v>
      </c>
      <c r="O910" s="48">
        <v>40219</v>
      </c>
    </row>
    <row r="911" spans="11:15">
      <c r="K911" s="46" t="s">
        <v>1888</v>
      </c>
      <c r="L911" s="23" t="s">
        <v>1889</v>
      </c>
      <c r="M911" s="47">
        <v>16797.36</v>
      </c>
      <c r="N911" s="47">
        <v>0</v>
      </c>
      <c r="O911" s="48">
        <v>40219</v>
      </c>
    </row>
    <row r="912" spans="11:15">
      <c r="K912" s="46" t="s">
        <v>1890</v>
      </c>
      <c r="L912" s="23" t="s">
        <v>1891</v>
      </c>
      <c r="M912" s="47">
        <v>12413.47</v>
      </c>
      <c r="N912" s="47">
        <v>0</v>
      </c>
      <c r="O912" s="48">
        <v>40219</v>
      </c>
    </row>
    <row r="913" spans="11:15">
      <c r="K913" s="46" t="s">
        <v>1892</v>
      </c>
      <c r="L913" s="23" t="s">
        <v>1893</v>
      </c>
      <c r="M913" s="47">
        <v>11892.76</v>
      </c>
      <c r="N913" s="47">
        <v>0</v>
      </c>
      <c r="O913" s="48">
        <v>40219</v>
      </c>
    </row>
    <row r="914" spans="11:15">
      <c r="K914" s="46" t="s">
        <v>1894</v>
      </c>
      <c r="L914" s="23" t="s">
        <v>1895</v>
      </c>
      <c r="M914" s="47">
        <v>11882.29</v>
      </c>
      <c r="N914" s="47">
        <v>0</v>
      </c>
      <c r="O914" s="48">
        <v>40219</v>
      </c>
    </row>
    <row r="915" spans="11:15">
      <c r="K915" s="46" t="s">
        <v>1896</v>
      </c>
      <c r="L915" s="23" t="s">
        <v>1897</v>
      </c>
      <c r="M915" s="47">
        <v>10632.28</v>
      </c>
      <c r="N915" s="47">
        <v>0</v>
      </c>
      <c r="O915" s="48">
        <v>40219</v>
      </c>
    </row>
    <row r="916" spans="11:15">
      <c r="K916" s="46" t="s">
        <v>1898</v>
      </c>
      <c r="L916" s="23" t="s">
        <v>1899</v>
      </c>
      <c r="M916" s="47">
        <v>10184.780000000001</v>
      </c>
      <c r="N916" s="47">
        <v>0</v>
      </c>
      <c r="O916" s="48">
        <v>40219</v>
      </c>
    </row>
    <row r="917" spans="11:15">
      <c r="K917" s="46" t="s">
        <v>1900</v>
      </c>
      <c r="L917" s="23" t="s">
        <v>1901</v>
      </c>
      <c r="M917" s="47">
        <v>4160.32</v>
      </c>
      <c r="N917" s="47">
        <v>0</v>
      </c>
      <c r="O917" s="48">
        <v>40219</v>
      </c>
    </row>
    <row r="918" spans="11:15">
      <c r="K918" s="46" t="s">
        <v>1902</v>
      </c>
      <c r="L918" s="23" t="s">
        <v>1903</v>
      </c>
      <c r="M918" s="47">
        <v>3008.04</v>
      </c>
      <c r="N918" s="47">
        <v>0</v>
      </c>
      <c r="O918" s="48">
        <v>40219</v>
      </c>
    </row>
    <row r="919" spans="11:15">
      <c r="K919" s="46" t="s">
        <v>1904</v>
      </c>
      <c r="L919" s="23" t="s">
        <v>1905</v>
      </c>
      <c r="M919" s="47">
        <v>2923.12</v>
      </c>
      <c r="N919" s="47">
        <v>0</v>
      </c>
      <c r="O919" s="48">
        <v>40219</v>
      </c>
    </row>
    <row r="920" spans="11:15">
      <c r="K920" s="46" t="s">
        <v>1906</v>
      </c>
      <c r="L920" s="23" t="s">
        <v>1907</v>
      </c>
      <c r="M920" s="47">
        <v>2789.9</v>
      </c>
      <c r="N920" s="47">
        <v>0</v>
      </c>
      <c r="O920" s="48">
        <v>40219</v>
      </c>
    </row>
    <row r="921" spans="11:15">
      <c r="K921" s="46" t="s">
        <v>1908</v>
      </c>
      <c r="L921" s="23" t="s">
        <v>1909</v>
      </c>
      <c r="M921" s="47">
        <v>2227.41</v>
      </c>
      <c r="N921" s="47">
        <v>0</v>
      </c>
      <c r="O921" s="48">
        <v>40219</v>
      </c>
    </row>
    <row r="922" spans="11:15">
      <c r="K922" s="46" t="s">
        <v>1910</v>
      </c>
      <c r="L922" s="23" t="s">
        <v>1911</v>
      </c>
      <c r="M922" s="47">
        <v>2067.4899999999998</v>
      </c>
      <c r="N922" s="47">
        <v>0</v>
      </c>
      <c r="O922" s="48">
        <v>40219</v>
      </c>
    </row>
    <row r="923" spans="11:15">
      <c r="K923" s="46" t="s">
        <v>1912</v>
      </c>
      <c r="L923" s="23" t="s">
        <v>1913</v>
      </c>
      <c r="M923" s="47">
        <v>1960.56</v>
      </c>
      <c r="N923" s="47">
        <v>0</v>
      </c>
      <c r="O923" s="48">
        <v>40219</v>
      </c>
    </row>
    <row r="924" spans="11:15">
      <c r="K924" s="46" t="s">
        <v>1914</v>
      </c>
      <c r="L924" s="23" t="s">
        <v>1915</v>
      </c>
      <c r="M924" s="47">
        <v>1520.73</v>
      </c>
      <c r="N924" s="47">
        <v>0</v>
      </c>
      <c r="O924" s="48">
        <v>40219</v>
      </c>
    </row>
    <row r="925" spans="11:15">
      <c r="K925" s="46" t="s">
        <v>1916</v>
      </c>
      <c r="L925" s="23" t="s">
        <v>1917</v>
      </c>
      <c r="M925" s="47">
        <v>1211.22</v>
      </c>
      <c r="N925" s="47">
        <v>0</v>
      </c>
      <c r="O925" s="48">
        <v>40219</v>
      </c>
    </row>
    <row r="926" spans="11:15">
      <c r="K926" s="46" t="s">
        <v>1918</v>
      </c>
      <c r="L926" s="23" t="s">
        <v>1919</v>
      </c>
      <c r="M926" s="47">
        <v>6716.46</v>
      </c>
      <c r="N926" s="47">
        <v>0</v>
      </c>
      <c r="O926" s="48">
        <v>40220</v>
      </c>
    </row>
    <row r="927" spans="11:15">
      <c r="K927" s="46" t="s">
        <v>1920</v>
      </c>
      <c r="L927" s="23" t="s">
        <v>1921</v>
      </c>
      <c r="M927" s="47">
        <v>1148.1500000000001</v>
      </c>
      <c r="N927" s="47">
        <v>0</v>
      </c>
      <c r="O927" s="48">
        <v>40224</v>
      </c>
    </row>
    <row r="928" spans="11:15">
      <c r="K928" s="46" t="s">
        <v>1922</v>
      </c>
      <c r="L928" s="23" t="s">
        <v>1923</v>
      </c>
      <c r="M928" s="47">
        <v>5693.92</v>
      </c>
      <c r="N928" s="47">
        <v>0</v>
      </c>
      <c r="O928" s="48">
        <v>40226</v>
      </c>
    </row>
    <row r="929" spans="11:15">
      <c r="K929" s="46" t="s">
        <v>1924</v>
      </c>
      <c r="L929" s="23" t="s">
        <v>1925</v>
      </c>
      <c r="M929" s="47">
        <v>158499.21</v>
      </c>
      <c r="N929" s="47">
        <v>0</v>
      </c>
      <c r="O929" s="48">
        <v>40231</v>
      </c>
    </row>
    <row r="930" spans="11:15">
      <c r="K930" s="46" t="s">
        <v>1926</v>
      </c>
      <c r="L930" s="23" t="s">
        <v>1927</v>
      </c>
      <c r="M930" s="47">
        <v>65600.72</v>
      </c>
      <c r="N930" s="47">
        <v>0</v>
      </c>
      <c r="O930" s="48">
        <v>40231</v>
      </c>
    </row>
    <row r="931" spans="11:15">
      <c r="K931" s="46" t="s">
        <v>1928</v>
      </c>
      <c r="L931" s="23" t="s">
        <v>1929</v>
      </c>
      <c r="M931" s="47">
        <v>31445.24</v>
      </c>
      <c r="N931" s="47">
        <v>0</v>
      </c>
      <c r="O931" s="48">
        <v>40231</v>
      </c>
    </row>
    <row r="932" spans="11:15">
      <c r="K932" s="46" t="s">
        <v>1930</v>
      </c>
      <c r="L932" s="23" t="s">
        <v>1931</v>
      </c>
      <c r="M932" s="47">
        <v>25476.35</v>
      </c>
      <c r="N932" s="47">
        <v>0</v>
      </c>
      <c r="O932" s="48">
        <v>40231</v>
      </c>
    </row>
    <row r="933" spans="11:15">
      <c r="K933" s="46" t="s">
        <v>1932</v>
      </c>
      <c r="L933" s="23" t="s">
        <v>1933</v>
      </c>
      <c r="M933" s="47">
        <v>23868.03</v>
      </c>
      <c r="N933" s="47">
        <v>0</v>
      </c>
      <c r="O933" s="48">
        <v>40231</v>
      </c>
    </row>
    <row r="934" spans="11:15">
      <c r="K934" s="46" t="s">
        <v>1934</v>
      </c>
      <c r="L934" s="23" t="s">
        <v>1935</v>
      </c>
      <c r="M934" s="47">
        <v>23613.83</v>
      </c>
      <c r="N934" s="47">
        <v>0</v>
      </c>
      <c r="O934" s="48">
        <v>40231</v>
      </c>
    </row>
    <row r="935" spans="11:15">
      <c r="K935" s="46" t="s">
        <v>1936</v>
      </c>
      <c r="L935" s="23" t="s">
        <v>1937</v>
      </c>
      <c r="M935" s="47">
        <v>20323.62</v>
      </c>
      <c r="N935" s="47">
        <v>0</v>
      </c>
      <c r="O935" s="48">
        <v>40231</v>
      </c>
    </row>
    <row r="936" spans="11:15">
      <c r="K936" s="46" t="s">
        <v>1938</v>
      </c>
      <c r="L936" s="23" t="s">
        <v>1939</v>
      </c>
      <c r="M936" s="47">
        <v>12804.61</v>
      </c>
      <c r="N936" s="47">
        <v>0</v>
      </c>
      <c r="O936" s="48">
        <v>40231</v>
      </c>
    </row>
    <row r="937" spans="11:15">
      <c r="K937" s="46" t="s">
        <v>1940</v>
      </c>
      <c r="L937" s="23" t="s">
        <v>1941</v>
      </c>
      <c r="M937" s="47">
        <v>9507.85</v>
      </c>
      <c r="N937" s="47">
        <v>0</v>
      </c>
      <c r="O937" s="48">
        <v>40231</v>
      </c>
    </row>
    <row r="938" spans="11:15">
      <c r="K938" s="46" t="s">
        <v>1942</v>
      </c>
      <c r="L938" s="23" t="s">
        <v>1943</v>
      </c>
      <c r="M938" s="47">
        <v>8118.65</v>
      </c>
      <c r="N938" s="47">
        <v>0</v>
      </c>
      <c r="O938" s="48">
        <v>40231</v>
      </c>
    </row>
    <row r="939" spans="11:15">
      <c r="K939" s="46" t="s">
        <v>1944</v>
      </c>
      <c r="L939" s="23" t="s">
        <v>1945</v>
      </c>
      <c r="M939" s="47">
        <v>6211.28</v>
      </c>
      <c r="N939" s="47">
        <v>0</v>
      </c>
      <c r="O939" s="48">
        <v>40231</v>
      </c>
    </row>
    <row r="940" spans="11:15">
      <c r="K940" s="46" t="s">
        <v>1946</v>
      </c>
      <c r="L940" s="23" t="s">
        <v>1947</v>
      </c>
      <c r="M940" s="47">
        <v>4598.8100000000004</v>
      </c>
      <c r="N940" s="47">
        <v>0</v>
      </c>
      <c r="O940" s="48">
        <v>40231</v>
      </c>
    </row>
    <row r="941" spans="11:15">
      <c r="K941" s="46" t="s">
        <v>1948</v>
      </c>
      <c r="L941" s="23" t="s">
        <v>1949</v>
      </c>
      <c r="M941" s="47">
        <v>2482.35</v>
      </c>
      <c r="N941" s="47">
        <v>0</v>
      </c>
      <c r="O941" s="48">
        <v>40231</v>
      </c>
    </row>
    <row r="942" spans="11:15">
      <c r="K942" s="46" t="s">
        <v>1950</v>
      </c>
      <c r="L942" s="23" t="s">
        <v>1951</v>
      </c>
      <c r="M942" s="47">
        <v>1108.9000000000001</v>
      </c>
      <c r="N942" s="47">
        <v>0</v>
      </c>
      <c r="O942" s="48">
        <v>40231</v>
      </c>
    </row>
    <row r="943" spans="11:15">
      <c r="K943" s="46" t="s">
        <v>1952</v>
      </c>
      <c r="L943" s="23" t="s">
        <v>1953</v>
      </c>
      <c r="M943" s="47">
        <v>1042.92</v>
      </c>
      <c r="N943" s="47">
        <v>0</v>
      </c>
      <c r="O943" s="48">
        <v>40231</v>
      </c>
    </row>
    <row r="944" spans="11:15">
      <c r="K944" s="46" t="s">
        <v>1954</v>
      </c>
      <c r="L944" s="23" t="s">
        <v>1955</v>
      </c>
      <c r="M944" s="47">
        <v>1008.25</v>
      </c>
      <c r="N944" s="47">
        <v>0</v>
      </c>
      <c r="O944" s="48">
        <v>40231</v>
      </c>
    </row>
    <row r="945" spans="11:15">
      <c r="K945" s="46" t="s">
        <v>1956</v>
      </c>
      <c r="L945" s="23" t="s">
        <v>1957</v>
      </c>
      <c r="M945" s="47">
        <v>321646.26</v>
      </c>
      <c r="N945" s="47">
        <v>0</v>
      </c>
      <c r="O945" s="48">
        <v>40247</v>
      </c>
    </row>
    <row r="946" spans="11:15">
      <c r="K946" s="46" t="s">
        <v>1958</v>
      </c>
      <c r="L946" s="23" t="s">
        <v>1959</v>
      </c>
      <c r="M946" s="47">
        <v>292928.53000000003</v>
      </c>
      <c r="N946" s="47">
        <v>0</v>
      </c>
      <c r="O946" s="48">
        <v>40247</v>
      </c>
    </row>
    <row r="947" spans="11:15">
      <c r="K947" s="46" t="s">
        <v>1960</v>
      </c>
      <c r="L947" s="23" t="s">
        <v>1961</v>
      </c>
      <c r="M947" s="47">
        <v>108426.74</v>
      </c>
      <c r="N947" s="47">
        <v>0</v>
      </c>
      <c r="O947" s="48">
        <v>40247</v>
      </c>
    </row>
    <row r="948" spans="11:15">
      <c r="K948" s="46" t="s">
        <v>1962</v>
      </c>
      <c r="L948" s="23" t="s">
        <v>1963</v>
      </c>
      <c r="M948" s="47">
        <v>43009.26</v>
      </c>
      <c r="N948" s="47">
        <v>0</v>
      </c>
      <c r="O948" s="48">
        <v>40247</v>
      </c>
    </row>
    <row r="949" spans="11:15">
      <c r="K949" s="46" t="s">
        <v>1964</v>
      </c>
      <c r="L949" s="23" t="s">
        <v>1965</v>
      </c>
      <c r="M949" s="47">
        <v>20885.02</v>
      </c>
      <c r="N949" s="47">
        <v>0</v>
      </c>
      <c r="O949" s="48">
        <v>40247</v>
      </c>
    </row>
    <row r="950" spans="11:15">
      <c r="K950" s="46" t="s">
        <v>1966</v>
      </c>
      <c r="L950" s="23" t="s">
        <v>1967</v>
      </c>
      <c r="M950" s="47">
        <v>18339.11</v>
      </c>
      <c r="N950" s="47">
        <v>0</v>
      </c>
      <c r="O950" s="48">
        <v>40247</v>
      </c>
    </row>
    <row r="951" spans="11:15">
      <c r="K951" s="46" t="s">
        <v>1968</v>
      </c>
      <c r="L951" s="23" t="s">
        <v>1969</v>
      </c>
      <c r="M951" s="47">
        <v>12646.48</v>
      </c>
      <c r="N951" s="47">
        <v>0</v>
      </c>
      <c r="O951" s="48">
        <v>40247</v>
      </c>
    </row>
    <row r="952" spans="11:15">
      <c r="K952" s="46" t="s">
        <v>1970</v>
      </c>
      <c r="L952" s="23" t="s">
        <v>1971</v>
      </c>
      <c r="M952" s="47">
        <v>7181.22</v>
      </c>
      <c r="N952" s="47">
        <v>0</v>
      </c>
      <c r="O952" s="48">
        <v>40247</v>
      </c>
    </row>
    <row r="953" spans="11:15">
      <c r="K953" s="46" t="s">
        <v>1972</v>
      </c>
      <c r="L953" s="23" t="s">
        <v>1973</v>
      </c>
      <c r="M953" s="47">
        <v>5856.36</v>
      </c>
      <c r="N953" s="47">
        <v>0</v>
      </c>
      <c r="O953" s="48">
        <v>40247</v>
      </c>
    </row>
    <row r="954" spans="11:15">
      <c r="K954" s="46" t="s">
        <v>1974</v>
      </c>
      <c r="L954" s="23" t="s">
        <v>1975</v>
      </c>
      <c r="M954" s="47">
        <v>5816.82</v>
      </c>
      <c r="N954" s="47">
        <v>0</v>
      </c>
      <c r="O954" s="48">
        <v>40247</v>
      </c>
    </row>
    <row r="955" spans="11:15">
      <c r="K955" s="46" t="s">
        <v>1976</v>
      </c>
      <c r="L955" s="23" t="s">
        <v>1977</v>
      </c>
      <c r="M955" s="47">
        <v>5051.26</v>
      </c>
      <c r="N955" s="47">
        <v>0</v>
      </c>
      <c r="O955" s="48">
        <v>40247</v>
      </c>
    </row>
    <row r="956" spans="11:15">
      <c r="K956" s="46" t="s">
        <v>1978</v>
      </c>
      <c r="L956" s="23" t="s">
        <v>1979</v>
      </c>
      <c r="M956" s="47">
        <v>4265.74</v>
      </c>
      <c r="N956" s="47">
        <v>0</v>
      </c>
      <c r="O956" s="48">
        <v>40247</v>
      </c>
    </row>
    <row r="957" spans="11:15">
      <c r="K957" s="46" t="s">
        <v>1980</v>
      </c>
      <c r="L957" s="23" t="s">
        <v>1981</v>
      </c>
      <c r="M957" s="47">
        <v>4046.73</v>
      </c>
      <c r="N957" s="47">
        <v>0</v>
      </c>
      <c r="O957" s="48">
        <v>40247</v>
      </c>
    </row>
    <row r="958" spans="11:15">
      <c r="K958" s="46" t="s">
        <v>1982</v>
      </c>
      <c r="L958" s="23" t="s">
        <v>1983</v>
      </c>
      <c r="M958" s="47">
        <v>2173.0500000000002</v>
      </c>
      <c r="N958" s="47">
        <v>0</v>
      </c>
      <c r="O958" s="48">
        <v>40247</v>
      </c>
    </row>
    <row r="959" spans="11:15">
      <c r="K959" s="46" t="s">
        <v>1984</v>
      </c>
      <c r="L959" s="23" t="s">
        <v>1985</v>
      </c>
      <c r="M959" s="47">
        <v>1354.56</v>
      </c>
      <c r="N959" s="47">
        <v>0</v>
      </c>
      <c r="O959" s="48">
        <v>40247</v>
      </c>
    </row>
    <row r="960" spans="11:15">
      <c r="K960" s="46" t="s">
        <v>1986</v>
      </c>
      <c r="L960" s="23" t="s">
        <v>1987</v>
      </c>
      <c r="M960" s="47">
        <v>1310.3699999999999</v>
      </c>
      <c r="N960" s="47">
        <v>0</v>
      </c>
      <c r="O960" s="48">
        <v>40247</v>
      </c>
    </row>
    <row r="961" spans="11:15">
      <c r="K961" s="46" t="s">
        <v>1988</v>
      </c>
      <c r="L961" s="23" t="s">
        <v>1989</v>
      </c>
      <c r="M961" s="47">
        <v>18701.48</v>
      </c>
      <c r="N961" s="47">
        <v>0</v>
      </c>
      <c r="O961" s="48">
        <v>40252</v>
      </c>
    </row>
    <row r="962" spans="11:15">
      <c r="K962" s="46" t="s">
        <v>1990</v>
      </c>
      <c r="L962" s="23" t="s">
        <v>1991</v>
      </c>
      <c r="M962" s="47">
        <v>52599.85</v>
      </c>
      <c r="N962" s="47">
        <v>0</v>
      </c>
      <c r="O962" s="48">
        <v>40259</v>
      </c>
    </row>
    <row r="963" spans="11:15">
      <c r="K963" s="46" t="s">
        <v>1992</v>
      </c>
      <c r="L963" s="23" t="s">
        <v>1993</v>
      </c>
      <c r="M963" s="47">
        <v>38994.39</v>
      </c>
      <c r="N963" s="47">
        <v>0</v>
      </c>
      <c r="O963" s="48">
        <v>40259</v>
      </c>
    </row>
    <row r="964" spans="11:15">
      <c r="K964" s="46" t="s">
        <v>1994</v>
      </c>
      <c r="L964" s="23" t="s">
        <v>1995</v>
      </c>
      <c r="M964" s="47">
        <v>36396.93</v>
      </c>
      <c r="N964" s="47">
        <v>0</v>
      </c>
      <c r="O964" s="48">
        <v>40259</v>
      </c>
    </row>
    <row r="965" spans="11:15">
      <c r="K965" s="46" t="s">
        <v>1996</v>
      </c>
      <c r="L965" s="23" t="s">
        <v>1997</v>
      </c>
      <c r="M965" s="47">
        <v>31909.51</v>
      </c>
      <c r="N965" s="47">
        <v>0</v>
      </c>
      <c r="O965" s="48">
        <v>40259</v>
      </c>
    </row>
    <row r="966" spans="11:15">
      <c r="K966" s="46" t="s">
        <v>1998</v>
      </c>
      <c r="L966" s="23" t="s">
        <v>1999</v>
      </c>
      <c r="M966" s="47">
        <v>27402.59</v>
      </c>
      <c r="N966" s="47">
        <v>0</v>
      </c>
      <c r="O966" s="48">
        <v>40259</v>
      </c>
    </row>
    <row r="967" spans="11:15">
      <c r="K967" s="46" t="s">
        <v>2000</v>
      </c>
      <c r="L967" s="23" t="s">
        <v>2001</v>
      </c>
      <c r="M967" s="47">
        <v>26127.8</v>
      </c>
      <c r="N967" s="47">
        <v>0</v>
      </c>
      <c r="O967" s="48">
        <v>40259</v>
      </c>
    </row>
    <row r="968" spans="11:15">
      <c r="K968" s="46" t="s">
        <v>2002</v>
      </c>
      <c r="L968" s="23" t="s">
        <v>2003</v>
      </c>
      <c r="M968" s="47">
        <v>12426.18</v>
      </c>
      <c r="N968" s="47">
        <v>0</v>
      </c>
      <c r="O968" s="48">
        <v>40259</v>
      </c>
    </row>
    <row r="969" spans="11:15">
      <c r="K969" s="46" t="s">
        <v>2004</v>
      </c>
      <c r="L969" s="23" t="s">
        <v>2005</v>
      </c>
      <c r="M969" s="47">
        <v>11793.98</v>
      </c>
      <c r="N969" s="47">
        <v>0</v>
      </c>
      <c r="O969" s="48">
        <v>40259</v>
      </c>
    </row>
    <row r="970" spans="11:15">
      <c r="K970" s="46" t="s">
        <v>2006</v>
      </c>
      <c r="L970" s="23" t="s">
        <v>2007</v>
      </c>
      <c r="M970" s="47">
        <v>9890.64</v>
      </c>
      <c r="N970" s="47">
        <v>0</v>
      </c>
      <c r="O970" s="48">
        <v>40259</v>
      </c>
    </row>
    <row r="971" spans="11:15">
      <c r="K971" s="46" t="s">
        <v>2008</v>
      </c>
      <c r="L971" s="23" t="s">
        <v>2009</v>
      </c>
      <c r="M971" s="47">
        <v>5794.74</v>
      </c>
      <c r="N971" s="47">
        <v>0</v>
      </c>
      <c r="O971" s="48">
        <v>40259</v>
      </c>
    </row>
    <row r="972" spans="11:15">
      <c r="K972" s="46" t="s">
        <v>2010</v>
      </c>
      <c r="L972" s="23" t="s">
        <v>2011</v>
      </c>
      <c r="M972" s="47">
        <v>4071.96</v>
      </c>
      <c r="N972" s="47">
        <v>0</v>
      </c>
      <c r="O972" s="48">
        <v>40259</v>
      </c>
    </row>
    <row r="973" spans="11:15">
      <c r="K973" s="46" t="s">
        <v>2012</v>
      </c>
      <c r="L973" s="23" t="s">
        <v>2013</v>
      </c>
      <c r="M973" s="47">
        <v>2676.62</v>
      </c>
      <c r="N973" s="47">
        <v>0</v>
      </c>
      <c r="O973" s="48">
        <v>40259</v>
      </c>
    </row>
    <row r="974" spans="11:15">
      <c r="K974" s="46" t="s">
        <v>2014</v>
      </c>
      <c r="L974" s="23" t="s">
        <v>2015</v>
      </c>
      <c r="M974" s="47">
        <v>2348.71</v>
      </c>
      <c r="N974" s="47">
        <v>0</v>
      </c>
      <c r="O974" s="48">
        <v>40259</v>
      </c>
    </row>
    <row r="975" spans="11:15">
      <c r="K975" s="46" t="s">
        <v>2016</v>
      </c>
      <c r="L975" s="23" t="s">
        <v>2017</v>
      </c>
      <c r="M975" s="47">
        <v>2332.0100000000002</v>
      </c>
      <c r="N975" s="47">
        <v>0</v>
      </c>
      <c r="O975" s="48">
        <v>40259</v>
      </c>
    </row>
    <row r="976" spans="11:15">
      <c r="K976" s="46" t="s">
        <v>2018</v>
      </c>
      <c r="L976" s="23" t="s">
        <v>2019</v>
      </c>
      <c r="M976" s="47">
        <v>2213.9</v>
      </c>
      <c r="N976" s="47">
        <v>0</v>
      </c>
      <c r="O976" s="48">
        <v>40259</v>
      </c>
    </row>
    <row r="977" spans="11:15">
      <c r="K977" s="46" t="s">
        <v>2020</v>
      </c>
      <c r="L977" s="23" t="s">
        <v>2021</v>
      </c>
      <c r="M977" s="47">
        <v>6968.59</v>
      </c>
      <c r="N977" s="47">
        <v>0</v>
      </c>
      <c r="O977" s="48">
        <v>40266</v>
      </c>
    </row>
    <row r="978" spans="11:15">
      <c r="K978" s="46" t="s">
        <v>2022</v>
      </c>
      <c r="L978" s="23" t="s">
        <v>2023</v>
      </c>
      <c r="M978" s="47">
        <v>29806.080000000002</v>
      </c>
      <c r="N978" s="47">
        <v>0</v>
      </c>
      <c r="O978" s="48">
        <v>40268</v>
      </c>
    </row>
    <row r="979" spans="11:15">
      <c r="K979" s="46" t="s">
        <v>2024</v>
      </c>
      <c r="L979" s="23" t="s">
        <v>2025</v>
      </c>
      <c r="M979" s="47">
        <v>24889.919999999998</v>
      </c>
      <c r="N979" s="47">
        <v>0</v>
      </c>
      <c r="O979" s="48">
        <v>40268</v>
      </c>
    </row>
    <row r="980" spans="11:15">
      <c r="K980" s="46" t="s">
        <v>2026</v>
      </c>
      <c r="L980" s="23" t="s">
        <v>2027</v>
      </c>
      <c r="M980" s="47">
        <v>5479.43</v>
      </c>
      <c r="N980" s="47">
        <v>0</v>
      </c>
      <c r="O980" s="48">
        <v>40268</v>
      </c>
    </row>
    <row r="981" spans="11:15">
      <c r="K981" s="46" t="s">
        <v>2028</v>
      </c>
      <c r="L981" s="23" t="s">
        <v>2029</v>
      </c>
      <c r="M981" s="47">
        <v>3551.55</v>
      </c>
      <c r="N981" s="47">
        <v>0</v>
      </c>
      <c r="O981" s="48">
        <v>40268</v>
      </c>
    </row>
    <row r="982" spans="11:15">
      <c r="K982" s="46" t="s">
        <v>2030</v>
      </c>
      <c r="L982" s="23" t="s">
        <v>2031</v>
      </c>
      <c r="M982" s="47">
        <v>2036.93</v>
      </c>
      <c r="N982" s="47">
        <v>0</v>
      </c>
      <c r="O982" s="48">
        <v>40268</v>
      </c>
    </row>
    <row r="983" spans="11:15">
      <c r="K983" s="46" t="s">
        <v>2032</v>
      </c>
      <c r="L983" s="23" t="s">
        <v>2033</v>
      </c>
      <c r="M983" s="47">
        <v>1771.5</v>
      </c>
      <c r="N983" s="47">
        <v>0</v>
      </c>
      <c r="O983" s="48">
        <v>40268</v>
      </c>
    </row>
    <row r="984" spans="11:15">
      <c r="K984" s="46" t="s">
        <v>2034</v>
      </c>
      <c r="L984" s="23" t="s">
        <v>2035</v>
      </c>
      <c r="M984" s="47">
        <v>1630.18</v>
      </c>
      <c r="N984" s="47">
        <v>0</v>
      </c>
      <c r="O984" s="48">
        <v>40268</v>
      </c>
    </row>
    <row r="985" spans="11:15">
      <c r="K985" s="46" t="s">
        <v>2036</v>
      </c>
      <c r="L985" s="23" t="s">
        <v>2037</v>
      </c>
      <c r="M985" s="47">
        <v>1589.7</v>
      </c>
      <c r="N985" s="47">
        <v>0</v>
      </c>
      <c r="O985" s="48">
        <v>40268</v>
      </c>
    </row>
    <row r="986" spans="11:15">
      <c r="K986" s="46" t="s">
        <v>2038</v>
      </c>
      <c r="L986" s="23" t="s">
        <v>2039</v>
      </c>
      <c r="M986" s="47">
        <v>1409.23</v>
      </c>
      <c r="N986" s="47">
        <v>0</v>
      </c>
      <c r="O986" s="48">
        <v>40268</v>
      </c>
    </row>
    <row r="987" spans="11:15">
      <c r="K987" s="46" t="s">
        <v>2040</v>
      </c>
      <c r="L987" s="23" t="s">
        <v>2041</v>
      </c>
      <c r="M987" s="47">
        <v>1148.98</v>
      </c>
      <c r="N987" s="47">
        <v>0</v>
      </c>
      <c r="O987" s="48">
        <v>40268</v>
      </c>
    </row>
    <row r="988" spans="11:15">
      <c r="K988" s="46" t="s">
        <v>2042</v>
      </c>
      <c r="L988" s="23" t="s">
        <v>2043</v>
      </c>
      <c r="M988" s="47">
        <v>1097.76</v>
      </c>
      <c r="N988" s="47">
        <v>0</v>
      </c>
      <c r="O988" s="48">
        <v>40268</v>
      </c>
    </row>
    <row r="989" spans="11:15">
      <c r="K989" s="46" t="s">
        <v>2044</v>
      </c>
      <c r="L989" s="23" t="s">
        <v>2045</v>
      </c>
      <c r="M989" s="47">
        <v>1080.58</v>
      </c>
      <c r="N989" s="47">
        <v>0</v>
      </c>
      <c r="O989" s="48">
        <v>40268</v>
      </c>
    </row>
    <row r="990" spans="11:15">
      <c r="K990" s="46" t="s">
        <v>2046</v>
      </c>
      <c r="L990" s="23" t="s">
        <v>2047</v>
      </c>
      <c r="M990" s="47">
        <v>1009.83</v>
      </c>
      <c r="N990" s="47">
        <v>0</v>
      </c>
      <c r="O990" s="48">
        <v>40268</v>
      </c>
    </row>
    <row r="991" spans="11:15">
      <c r="K991" s="46" t="s">
        <v>2048</v>
      </c>
      <c r="L991" s="23" t="s">
        <v>2049</v>
      </c>
      <c r="M991" s="47">
        <v>83837.7</v>
      </c>
      <c r="N991" s="47">
        <v>0</v>
      </c>
      <c r="O991" s="48">
        <v>40280</v>
      </c>
    </row>
    <row r="992" spans="11:15">
      <c r="K992" s="46" t="s">
        <v>2050</v>
      </c>
      <c r="L992" s="23" t="s">
        <v>2051</v>
      </c>
      <c r="M992" s="47">
        <v>76691.75</v>
      </c>
      <c r="N992" s="47">
        <v>0</v>
      </c>
      <c r="O992" s="48">
        <v>40280</v>
      </c>
    </row>
    <row r="993" spans="11:15">
      <c r="K993" s="46" t="s">
        <v>2052</v>
      </c>
      <c r="L993" s="23" t="s">
        <v>2053</v>
      </c>
      <c r="M993" s="47">
        <v>52328.84</v>
      </c>
      <c r="N993" s="47">
        <v>0</v>
      </c>
      <c r="O993" s="48">
        <v>40280</v>
      </c>
    </row>
    <row r="994" spans="11:15">
      <c r="K994" s="46" t="s">
        <v>2054</v>
      </c>
      <c r="L994" s="23" t="s">
        <v>2055</v>
      </c>
      <c r="M994" s="47">
        <v>19717.060000000001</v>
      </c>
      <c r="N994" s="47">
        <v>0</v>
      </c>
      <c r="O994" s="48">
        <v>40280</v>
      </c>
    </row>
    <row r="995" spans="11:15">
      <c r="K995" s="46" t="s">
        <v>2056</v>
      </c>
      <c r="L995" s="23" t="s">
        <v>2057</v>
      </c>
      <c r="M995" s="47">
        <v>12499.45</v>
      </c>
      <c r="N995" s="47">
        <v>0</v>
      </c>
      <c r="O995" s="48">
        <v>40280</v>
      </c>
    </row>
    <row r="996" spans="11:15">
      <c r="K996" s="46" t="s">
        <v>2058</v>
      </c>
      <c r="L996" s="23" t="s">
        <v>2059</v>
      </c>
      <c r="M996" s="47">
        <v>7163.62</v>
      </c>
      <c r="N996" s="47">
        <v>0</v>
      </c>
      <c r="O996" s="48">
        <v>40280</v>
      </c>
    </row>
    <row r="997" spans="11:15">
      <c r="K997" s="46" t="s">
        <v>2060</v>
      </c>
      <c r="L997" s="23" t="s">
        <v>2061</v>
      </c>
      <c r="M997" s="47">
        <v>5502.03</v>
      </c>
      <c r="N997" s="47">
        <v>0</v>
      </c>
      <c r="O997" s="48">
        <v>40280</v>
      </c>
    </row>
    <row r="998" spans="11:15">
      <c r="K998" s="46" t="s">
        <v>2062</v>
      </c>
      <c r="L998" s="23" t="s">
        <v>2063</v>
      </c>
      <c r="M998" s="47">
        <v>4900.66</v>
      </c>
      <c r="N998" s="47">
        <v>0</v>
      </c>
      <c r="O998" s="48">
        <v>40280</v>
      </c>
    </row>
    <row r="999" spans="11:15">
      <c r="K999" s="46" t="s">
        <v>2064</v>
      </c>
      <c r="L999" s="23" t="s">
        <v>2065</v>
      </c>
      <c r="M999" s="47">
        <v>2265.5500000000002</v>
      </c>
      <c r="N999" s="47">
        <v>0</v>
      </c>
      <c r="O999" s="48">
        <v>40280</v>
      </c>
    </row>
    <row r="1000" spans="11:15">
      <c r="K1000" s="46" t="s">
        <v>2066</v>
      </c>
      <c r="L1000" s="23" t="s">
        <v>2067</v>
      </c>
      <c r="M1000" s="47">
        <v>1781.36</v>
      </c>
      <c r="N1000" s="47">
        <v>0</v>
      </c>
      <c r="O1000" s="48">
        <v>40280</v>
      </c>
    </row>
    <row r="1001" spans="11:15">
      <c r="K1001" s="46" t="s">
        <v>2068</v>
      </c>
      <c r="L1001" s="23" t="s">
        <v>2069</v>
      </c>
      <c r="M1001" s="47">
        <v>1744.67</v>
      </c>
      <c r="N1001" s="47">
        <v>0</v>
      </c>
      <c r="O1001" s="48">
        <v>40280</v>
      </c>
    </row>
    <row r="1002" spans="11:15">
      <c r="K1002" s="46" t="s">
        <v>2070</v>
      </c>
      <c r="L1002" s="23" t="s">
        <v>2071</v>
      </c>
      <c r="M1002" s="47">
        <v>1108.83</v>
      </c>
      <c r="N1002" s="47">
        <v>0</v>
      </c>
      <c r="O1002" s="48">
        <v>40280</v>
      </c>
    </row>
    <row r="1003" spans="11:15">
      <c r="K1003" s="46" t="s">
        <v>2072</v>
      </c>
      <c r="L1003" s="23" t="s">
        <v>2073</v>
      </c>
      <c r="M1003" s="47">
        <v>1105.29</v>
      </c>
      <c r="N1003" s="47">
        <v>0</v>
      </c>
      <c r="O1003" s="48">
        <v>40280</v>
      </c>
    </row>
    <row r="1004" spans="11:15">
      <c r="K1004" s="46" t="s">
        <v>2074</v>
      </c>
      <c r="L1004" s="23" t="s">
        <v>2075</v>
      </c>
      <c r="M1004" s="47">
        <v>1054.44</v>
      </c>
      <c r="N1004" s="47">
        <v>0</v>
      </c>
      <c r="O1004" s="48">
        <v>40280</v>
      </c>
    </row>
    <row r="1005" spans="11:15">
      <c r="K1005" s="46" t="s">
        <v>2076</v>
      </c>
      <c r="L1005" s="23" t="s">
        <v>2077</v>
      </c>
      <c r="M1005" s="47">
        <v>1786.23</v>
      </c>
      <c r="N1005" s="47">
        <v>0</v>
      </c>
      <c r="O1005" s="48">
        <v>40283</v>
      </c>
    </row>
    <row r="1006" spans="11:15">
      <c r="K1006" s="46" t="s">
        <v>2078</v>
      </c>
      <c r="L1006" s="23" t="s">
        <v>2079</v>
      </c>
      <c r="M1006" s="47">
        <v>1305.33</v>
      </c>
      <c r="N1006" s="47">
        <v>0</v>
      </c>
      <c r="O1006" s="48">
        <v>40283</v>
      </c>
    </row>
    <row r="1007" spans="11:15">
      <c r="K1007" s="46" t="s">
        <v>2080</v>
      </c>
      <c r="L1007" s="23" t="s">
        <v>2081</v>
      </c>
      <c r="M1007" s="47">
        <v>168491.33</v>
      </c>
      <c r="N1007" s="47">
        <v>0</v>
      </c>
      <c r="O1007" s="48">
        <v>40288</v>
      </c>
    </row>
    <row r="1008" spans="11:15">
      <c r="K1008" s="46" t="s">
        <v>2082</v>
      </c>
      <c r="L1008" s="23" t="s">
        <v>2083</v>
      </c>
      <c r="M1008" s="47">
        <v>57722.83</v>
      </c>
      <c r="N1008" s="47">
        <v>0</v>
      </c>
      <c r="O1008" s="48">
        <v>40288</v>
      </c>
    </row>
    <row r="1009" spans="11:15">
      <c r="K1009" s="46" t="s">
        <v>2084</v>
      </c>
      <c r="L1009" s="23" t="s">
        <v>2085</v>
      </c>
      <c r="M1009" s="47">
        <v>51716.15</v>
      </c>
      <c r="N1009" s="47">
        <v>0</v>
      </c>
      <c r="O1009" s="48">
        <v>40288</v>
      </c>
    </row>
    <row r="1010" spans="11:15">
      <c r="K1010" s="46" t="s">
        <v>2086</v>
      </c>
      <c r="L1010" s="23" t="s">
        <v>2087</v>
      </c>
      <c r="M1010" s="47">
        <v>38438.58</v>
      </c>
      <c r="N1010" s="47">
        <v>0</v>
      </c>
      <c r="O1010" s="48">
        <v>40288</v>
      </c>
    </row>
    <row r="1011" spans="11:15">
      <c r="K1011" s="46" t="s">
        <v>2088</v>
      </c>
      <c r="L1011" s="23" t="s">
        <v>2089</v>
      </c>
      <c r="M1011" s="47">
        <v>29188.37</v>
      </c>
      <c r="N1011" s="47">
        <v>0</v>
      </c>
      <c r="O1011" s="48">
        <v>40288</v>
      </c>
    </row>
    <row r="1012" spans="11:15">
      <c r="K1012" s="46" t="s">
        <v>2090</v>
      </c>
      <c r="L1012" s="23" t="s">
        <v>2091</v>
      </c>
      <c r="M1012" s="47">
        <v>25662.1</v>
      </c>
      <c r="N1012" s="47">
        <v>0</v>
      </c>
      <c r="O1012" s="48">
        <v>40288</v>
      </c>
    </row>
    <row r="1013" spans="11:15">
      <c r="K1013" s="46" t="s">
        <v>2092</v>
      </c>
      <c r="L1013" s="23" t="s">
        <v>2093</v>
      </c>
      <c r="M1013" s="47">
        <v>24051.83</v>
      </c>
      <c r="N1013" s="47">
        <v>0</v>
      </c>
      <c r="O1013" s="48">
        <v>40288</v>
      </c>
    </row>
    <row r="1014" spans="11:15">
      <c r="K1014" s="46" t="s">
        <v>2094</v>
      </c>
      <c r="L1014" s="23" t="s">
        <v>2095</v>
      </c>
      <c r="M1014" s="47">
        <v>23737.81</v>
      </c>
      <c r="N1014" s="47">
        <v>0</v>
      </c>
      <c r="O1014" s="48">
        <v>40288</v>
      </c>
    </row>
    <row r="1015" spans="11:15">
      <c r="K1015" s="46" t="s">
        <v>2096</v>
      </c>
      <c r="L1015" s="23" t="s">
        <v>2097</v>
      </c>
      <c r="M1015" s="47">
        <v>21913.69</v>
      </c>
      <c r="N1015" s="47">
        <v>0</v>
      </c>
      <c r="O1015" s="48">
        <v>40288</v>
      </c>
    </row>
    <row r="1016" spans="11:15">
      <c r="K1016" s="46" t="s">
        <v>2098</v>
      </c>
      <c r="L1016" s="23" t="s">
        <v>2099</v>
      </c>
      <c r="M1016" s="47">
        <v>10563.1</v>
      </c>
      <c r="N1016" s="47">
        <v>0</v>
      </c>
      <c r="O1016" s="48">
        <v>40288</v>
      </c>
    </row>
    <row r="1017" spans="11:15">
      <c r="K1017" s="46" t="s">
        <v>2100</v>
      </c>
      <c r="L1017" s="23" t="s">
        <v>2101</v>
      </c>
      <c r="M1017" s="47">
        <v>8186.13</v>
      </c>
      <c r="N1017" s="47">
        <v>0</v>
      </c>
      <c r="O1017" s="48">
        <v>40288</v>
      </c>
    </row>
    <row r="1018" spans="11:15">
      <c r="K1018" s="46" t="s">
        <v>2102</v>
      </c>
      <c r="L1018" s="23" t="s">
        <v>2103</v>
      </c>
      <c r="M1018" s="47">
        <v>2789.91</v>
      </c>
      <c r="N1018" s="47">
        <v>0</v>
      </c>
      <c r="O1018" s="48">
        <v>40288</v>
      </c>
    </row>
    <row r="1019" spans="11:15">
      <c r="K1019" s="46" t="s">
        <v>2104</v>
      </c>
      <c r="L1019" s="23" t="s">
        <v>2105</v>
      </c>
      <c r="M1019" s="47">
        <v>2065.67</v>
      </c>
      <c r="N1019" s="47">
        <v>0</v>
      </c>
      <c r="O1019" s="48">
        <v>40288</v>
      </c>
    </row>
    <row r="1020" spans="11:15">
      <c r="K1020" s="46" t="s">
        <v>2106</v>
      </c>
      <c r="L1020" s="23" t="s">
        <v>2107</v>
      </c>
      <c r="M1020" s="47">
        <v>1981.95</v>
      </c>
      <c r="N1020" s="47">
        <v>0</v>
      </c>
      <c r="O1020" s="48">
        <v>40288</v>
      </c>
    </row>
    <row r="1021" spans="11:15">
      <c r="K1021" s="46" t="s">
        <v>2108</v>
      </c>
      <c r="L1021" s="23" t="s">
        <v>2109</v>
      </c>
      <c r="M1021" s="47">
        <v>1218.4000000000001</v>
      </c>
      <c r="N1021" s="47">
        <v>0</v>
      </c>
      <c r="O1021" s="48">
        <v>40288</v>
      </c>
    </row>
    <row r="1022" spans="11:15">
      <c r="K1022" s="46" t="s">
        <v>2110</v>
      </c>
      <c r="L1022" s="23" t="s">
        <v>2111</v>
      </c>
      <c r="M1022" s="47">
        <v>51912.42</v>
      </c>
      <c r="N1022" s="47">
        <v>0</v>
      </c>
      <c r="O1022" s="48">
        <v>40308</v>
      </c>
    </row>
    <row r="1023" spans="11:15">
      <c r="K1023" s="46" t="s">
        <v>2112</v>
      </c>
      <c r="L1023" s="23" t="s">
        <v>2113</v>
      </c>
      <c r="M1023" s="47">
        <v>51807.76</v>
      </c>
      <c r="N1023" s="47">
        <v>0</v>
      </c>
      <c r="O1023" s="48">
        <v>40308</v>
      </c>
    </row>
    <row r="1024" spans="11:15">
      <c r="K1024" s="46" t="s">
        <v>2114</v>
      </c>
      <c r="L1024" s="23" t="s">
        <v>2115</v>
      </c>
      <c r="M1024" s="47">
        <v>36767.120000000003</v>
      </c>
      <c r="N1024" s="47">
        <v>0</v>
      </c>
      <c r="O1024" s="48">
        <v>40308</v>
      </c>
    </row>
    <row r="1025" spans="11:15">
      <c r="K1025" s="46" t="s">
        <v>2116</v>
      </c>
      <c r="L1025" s="23" t="s">
        <v>2117</v>
      </c>
      <c r="M1025" s="47">
        <v>20970.22</v>
      </c>
      <c r="N1025" s="47">
        <v>0</v>
      </c>
      <c r="O1025" s="48">
        <v>40308</v>
      </c>
    </row>
    <row r="1026" spans="11:15">
      <c r="K1026" s="46" t="s">
        <v>2118</v>
      </c>
      <c r="L1026" s="23" t="s">
        <v>2119</v>
      </c>
      <c r="M1026" s="47">
        <v>16636.47</v>
      </c>
      <c r="N1026" s="47">
        <v>0</v>
      </c>
      <c r="O1026" s="48">
        <v>40308</v>
      </c>
    </row>
    <row r="1027" spans="11:15">
      <c r="K1027" s="46" t="s">
        <v>2120</v>
      </c>
      <c r="L1027" s="23" t="s">
        <v>2121</v>
      </c>
      <c r="M1027" s="47">
        <v>13364.22</v>
      </c>
      <c r="N1027" s="47">
        <v>0</v>
      </c>
      <c r="O1027" s="48">
        <v>40308</v>
      </c>
    </row>
    <row r="1028" spans="11:15">
      <c r="K1028" s="46" t="s">
        <v>2122</v>
      </c>
      <c r="L1028" s="23" t="s">
        <v>2123</v>
      </c>
      <c r="M1028" s="47">
        <v>10833.54</v>
      </c>
      <c r="N1028" s="47">
        <v>0</v>
      </c>
      <c r="O1028" s="48">
        <v>40308</v>
      </c>
    </row>
    <row r="1029" spans="11:15">
      <c r="K1029" s="46" t="s">
        <v>2124</v>
      </c>
      <c r="L1029" s="23" t="s">
        <v>2125</v>
      </c>
      <c r="M1029" s="47">
        <v>10370.67</v>
      </c>
      <c r="N1029" s="47">
        <v>0</v>
      </c>
      <c r="O1029" s="48">
        <v>40308</v>
      </c>
    </row>
    <row r="1030" spans="11:15">
      <c r="K1030" s="46" t="s">
        <v>2126</v>
      </c>
      <c r="L1030" s="23" t="s">
        <v>2127</v>
      </c>
      <c r="M1030" s="47">
        <v>8317.6299999999992</v>
      </c>
      <c r="N1030" s="47">
        <v>0</v>
      </c>
      <c r="O1030" s="48">
        <v>40308</v>
      </c>
    </row>
    <row r="1031" spans="11:15">
      <c r="K1031" s="46" t="s">
        <v>2128</v>
      </c>
      <c r="L1031" s="23" t="s">
        <v>2129</v>
      </c>
      <c r="M1031" s="47">
        <v>3775.4</v>
      </c>
      <c r="N1031" s="47">
        <v>0</v>
      </c>
      <c r="O1031" s="48">
        <v>40308</v>
      </c>
    </row>
    <row r="1032" spans="11:15">
      <c r="K1032" s="46" t="s">
        <v>2130</v>
      </c>
      <c r="L1032" s="23" t="s">
        <v>2131</v>
      </c>
      <c r="M1032" s="47">
        <v>3147.16</v>
      </c>
      <c r="N1032" s="47">
        <v>0</v>
      </c>
      <c r="O1032" s="48">
        <v>40308</v>
      </c>
    </row>
    <row r="1033" spans="11:15">
      <c r="K1033" s="46" t="s">
        <v>2132</v>
      </c>
      <c r="L1033" s="23" t="s">
        <v>2133</v>
      </c>
      <c r="M1033" s="47">
        <v>1503.17</v>
      </c>
      <c r="N1033" s="47">
        <v>0</v>
      </c>
      <c r="O1033" s="48">
        <v>40308</v>
      </c>
    </row>
    <row r="1034" spans="11:15">
      <c r="K1034" s="46" t="s">
        <v>2134</v>
      </c>
      <c r="L1034" s="23" t="s">
        <v>2135</v>
      </c>
      <c r="M1034" s="47">
        <v>1472.05</v>
      </c>
      <c r="N1034" s="47">
        <v>0</v>
      </c>
      <c r="O1034" s="48">
        <v>40308</v>
      </c>
    </row>
    <row r="1035" spans="11:15">
      <c r="K1035" s="46" t="s">
        <v>2136</v>
      </c>
      <c r="L1035" s="23" t="s">
        <v>2137</v>
      </c>
      <c r="M1035" s="47">
        <v>208231.59</v>
      </c>
      <c r="N1035" s="47">
        <v>0</v>
      </c>
      <c r="O1035" s="48">
        <v>40318</v>
      </c>
    </row>
    <row r="1036" spans="11:15">
      <c r="K1036" s="46" t="s">
        <v>2138</v>
      </c>
      <c r="L1036" s="23" t="s">
        <v>2139</v>
      </c>
      <c r="M1036" s="47">
        <v>72347.289999999994</v>
      </c>
      <c r="N1036" s="47">
        <v>0</v>
      </c>
      <c r="O1036" s="48">
        <v>40318</v>
      </c>
    </row>
    <row r="1037" spans="11:15">
      <c r="K1037" s="46" t="s">
        <v>2140</v>
      </c>
      <c r="L1037" s="23" t="s">
        <v>2141</v>
      </c>
      <c r="M1037" s="47">
        <v>43400.5</v>
      </c>
      <c r="N1037" s="47">
        <v>0</v>
      </c>
      <c r="O1037" s="48">
        <v>40318</v>
      </c>
    </row>
    <row r="1038" spans="11:15">
      <c r="K1038" s="46" t="s">
        <v>2142</v>
      </c>
      <c r="L1038" s="23" t="s">
        <v>2143</v>
      </c>
      <c r="M1038" s="47">
        <v>29693.58</v>
      </c>
      <c r="N1038" s="47">
        <v>0</v>
      </c>
      <c r="O1038" s="48">
        <v>40318</v>
      </c>
    </row>
    <row r="1039" spans="11:15">
      <c r="K1039" s="46" t="s">
        <v>2144</v>
      </c>
      <c r="L1039" s="23" t="s">
        <v>2145</v>
      </c>
      <c r="M1039" s="47">
        <v>22393.1</v>
      </c>
      <c r="N1039" s="47">
        <v>0</v>
      </c>
      <c r="O1039" s="48">
        <v>40318</v>
      </c>
    </row>
    <row r="1040" spans="11:15">
      <c r="K1040" s="46" t="s">
        <v>2146</v>
      </c>
      <c r="L1040" s="23" t="s">
        <v>2147</v>
      </c>
      <c r="M1040" s="47">
        <v>17439.189999999999</v>
      </c>
      <c r="N1040" s="47">
        <v>0</v>
      </c>
      <c r="O1040" s="48">
        <v>40318</v>
      </c>
    </row>
    <row r="1041" spans="11:15">
      <c r="K1041" s="46" t="s">
        <v>2148</v>
      </c>
      <c r="L1041" s="23" t="s">
        <v>2149</v>
      </c>
      <c r="M1041" s="47">
        <v>16908.25</v>
      </c>
      <c r="N1041" s="47">
        <v>0</v>
      </c>
      <c r="O1041" s="48">
        <v>40318</v>
      </c>
    </row>
    <row r="1042" spans="11:15">
      <c r="K1042" s="46" t="s">
        <v>2150</v>
      </c>
      <c r="L1042" s="23" t="s">
        <v>2151</v>
      </c>
      <c r="M1042" s="47">
        <v>15122.08</v>
      </c>
      <c r="N1042" s="47">
        <v>0</v>
      </c>
      <c r="O1042" s="48">
        <v>40318</v>
      </c>
    </row>
    <row r="1043" spans="11:15">
      <c r="K1043" s="46" t="s">
        <v>2152</v>
      </c>
      <c r="L1043" s="23" t="s">
        <v>2153</v>
      </c>
      <c r="M1043" s="47">
        <v>11567.06</v>
      </c>
      <c r="N1043" s="47">
        <v>0</v>
      </c>
      <c r="O1043" s="48">
        <v>40318</v>
      </c>
    </row>
    <row r="1044" spans="11:15">
      <c r="K1044" s="46" t="s">
        <v>2154</v>
      </c>
      <c r="L1044" s="23" t="s">
        <v>2155</v>
      </c>
      <c r="M1044" s="47">
        <v>6797</v>
      </c>
      <c r="N1044" s="47">
        <v>0</v>
      </c>
      <c r="O1044" s="48">
        <v>40318</v>
      </c>
    </row>
    <row r="1045" spans="11:15">
      <c r="K1045" s="46" t="s">
        <v>2156</v>
      </c>
      <c r="L1045" s="23" t="s">
        <v>2157</v>
      </c>
      <c r="M1045" s="47">
        <v>4323.1099999999997</v>
      </c>
      <c r="N1045" s="47">
        <v>0</v>
      </c>
      <c r="O1045" s="48">
        <v>40318</v>
      </c>
    </row>
    <row r="1046" spans="11:15">
      <c r="K1046" s="46" t="s">
        <v>2158</v>
      </c>
      <c r="L1046" s="23" t="s">
        <v>2159</v>
      </c>
      <c r="M1046" s="47">
        <v>4086.84</v>
      </c>
      <c r="N1046" s="47">
        <v>0</v>
      </c>
      <c r="O1046" s="48">
        <v>40318</v>
      </c>
    </row>
    <row r="1047" spans="11:15">
      <c r="K1047" s="46" t="s">
        <v>2160</v>
      </c>
      <c r="L1047" s="23" t="s">
        <v>2161</v>
      </c>
      <c r="M1047" s="47">
        <v>3291.96</v>
      </c>
      <c r="N1047" s="47">
        <v>0</v>
      </c>
      <c r="O1047" s="48">
        <v>40318</v>
      </c>
    </row>
    <row r="1048" spans="11:15">
      <c r="K1048" s="46" t="s">
        <v>2162</v>
      </c>
      <c r="L1048" s="23" t="s">
        <v>2163</v>
      </c>
      <c r="M1048" s="47">
        <v>2903.66</v>
      </c>
      <c r="N1048" s="47">
        <v>0</v>
      </c>
      <c r="O1048" s="48">
        <v>40318</v>
      </c>
    </row>
    <row r="1049" spans="11:15">
      <c r="K1049" s="46" t="s">
        <v>2164</v>
      </c>
      <c r="L1049" s="23" t="s">
        <v>2165</v>
      </c>
      <c r="M1049" s="47">
        <v>2485.34</v>
      </c>
      <c r="N1049" s="47">
        <v>0</v>
      </c>
      <c r="O1049" s="48">
        <v>40318</v>
      </c>
    </row>
    <row r="1050" spans="11:15">
      <c r="K1050" s="46" t="s">
        <v>2166</v>
      </c>
      <c r="L1050" s="23" t="s">
        <v>2167</v>
      </c>
      <c r="M1050" s="47">
        <v>2007.24</v>
      </c>
      <c r="N1050" s="47">
        <v>0</v>
      </c>
      <c r="O1050" s="48">
        <v>40318</v>
      </c>
    </row>
    <row r="1051" spans="11:15">
      <c r="K1051" s="46" t="s">
        <v>2168</v>
      </c>
      <c r="L1051" s="23" t="s">
        <v>2169</v>
      </c>
      <c r="M1051" s="47">
        <v>7197.43</v>
      </c>
      <c r="N1051" s="47">
        <v>0</v>
      </c>
      <c r="O1051" s="48">
        <v>40324</v>
      </c>
    </row>
    <row r="1052" spans="11:15">
      <c r="K1052" s="46" t="s">
        <v>2170</v>
      </c>
      <c r="L1052" s="23" t="s">
        <v>2171</v>
      </c>
      <c r="M1052" s="47">
        <v>35868.61</v>
      </c>
      <c r="N1052" s="47">
        <v>0</v>
      </c>
      <c r="O1052" s="48">
        <v>40339</v>
      </c>
    </row>
    <row r="1053" spans="11:15">
      <c r="K1053" s="46" t="s">
        <v>2172</v>
      </c>
      <c r="L1053" s="23" t="s">
        <v>2173</v>
      </c>
      <c r="M1053" s="47">
        <v>27472.74</v>
      </c>
      <c r="N1053" s="47">
        <v>0</v>
      </c>
      <c r="O1053" s="48">
        <v>40339</v>
      </c>
    </row>
    <row r="1054" spans="11:15">
      <c r="K1054" s="46" t="s">
        <v>2174</v>
      </c>
      <c r="L1054" s="23" t="s">
        <v>2175</v>
      </c>
      <c r="M1054" s="47">
        <v>15409.62</v>
      </c>
      <c r="N1054" s="47">
        <v>0</v>
      </c>
      <c r="O1054" s="48">
        <v>40339</v>
      </c>
    </row>
    <row r="1055" spans="11:15">
      <c r="K1055" s="46" t="s">
        <v>2176</v>
      </c>
      <c r="L1055" s="23" t="s">
        <v>2177</v>
      </c>
      <c r="M1055" s="47">
        <v>13778.42</v>
      </c>
      <c r="N1055" s="47">
        <v>0</v>
      </c>
      <c r="O1055" s="48">
        <v>40339</v>
      </c>
    </row>
    <row r="1056" spans="11:15">
      <c r="K1056" s="46" t="s">
        <v>2178</v>
      </c>
      <c r="L1056" s="23" t="s">
        <v>2179</v>
      </c>
      <c r="M1056" s="47">
        <v>13454.4</v>
      </c>
      <c r="N1056" s="47">
        <v>0</v>
      </c>
      <c r="O1056" s="48">
        <v>40339</v>
      </c>
    </row>
    <row r="1057" spans="11:15">
      <c r="K1057" s="46" t="s">
        <v>2180</v>
      </c>
      <c r="L1057" s="23" t="s">
        <v>2181</v>
      </c>
      <c r="M1057" s="47">
        <v>6768.36</v>
      </c>
      <c r="N1057" s="47">
        <v>0</v>
      </c>
      <c r="O1057" s="48">
        <v>40339</v>
      </c>
    </row>
    <row r="1058" spans="11:15">
      <c r="K1058" s="46" t="s">
        <v>2182</v>
      </c>
      <c r="L1058" s="23" t="s">
        <v>2183</v>
      </c>
      <c r="M1058" s="47">
        <v>2273.2600000000002</v>
      </c>
      <c r="N1058" s="47">
        <v>0</v>
      </c>
      <c r="O1058" s="48">
        <v>40339</v>
      </c>
    </row>
    <row r="1059" spans="11:15">
      <c r="K1059" s="46" t="s">
        <v>2184</v>
      </c>
      <c r="L1059" s="23" t="s">
        <v>2185</v>
      </c>
      <c r="M1059" s="47">
        <v>2989.17</v>
      </c>
      <c r="N1059" s="47">
        <v>0</v>
      </c>
      <c r="O1059" s="48">
        <v>40346</v>
      </c>
    </row>
    <row r="1060" spans="11:15">
      <c r="K1060" s="46" t="s">
        <v>2186</v>
      </c>
      <c r="L1060" s="23" t="s">
        <v>2187</v>
      </c>
      <c r="M1060" s="47">
        <v>505969.15</v>
      </c>
      <c r="N1060" s="47">
        <v>0</v>
      </c>
      <c r="O1060" s="48">
        <v>40350</v>
      </c>
    </row>
    <row r="1061" spans="11:15">
      <c r="K1061" s="46" t="s">
        <v>2188</v>
      </c>
      <c r="L1061" s="23" t="s">
        <v>2189</v>
      </c>
      <c r="M1061" s="47">
        <v>316598.27</v>
      </c>
      <c r="N1061" s="47">
        <v>0</v>
      </c>
      <c r="O1061" s="48">
        <v>40350</v>
      </c>
    </row>
    <row r="1062" spans="11:15">
      <c r="K1062" s="46" t="s">
        <v>2190</v>
      </c>
      <c r="L1062" s="23" t="s">
        <v>2191</v>
      </c>
      <c r="M1062" s="47">
        <v>292205.40000000002</v>
      </c>
      <c r="N1062" s="47">
        <v>0</v>
      </c>
      <c r="O1062" s="48">
        <v>40350</v>
      </c>
    </row>
    <row r="1063" spans="11:15">
      <c r="K1063" s="46" t="s">
        <v>2192</v>
      </c>
      <c r="L1063" s="23" t="s">
        <v>2193</v>
      </c>
      <c r="M1063" s="47">
        <v>130947.73</v>
      </c>
      <c r="N1063" s="47">
        <v>0</v>
      </c>
      <c r="O1063" s="48">
        <v>40350</v>
      </c>
    </row>
    <row r="1064" spans="11:15">
      <c r="K1064" s="46" t="s">
        <v>2194</v>
      </c>
      <c r="L1064" s="23" t="s">
        <v>2195</v>
      </c>
      <c r="M1064" s="47">
        <v>83294.11</v>
      </c>
      <c r="N1064" s="47">
        <v>0</v>
      </c>
      <c r="O1064" s="48">
        <v>40350</v>
      </c>
    </row>
    <row r="1065" spans="11:15">
      <c r="K1065" s="46" t="s">
        <v>2196</v>
      </c>
      <c r="L1065" s="23" t="s">
        <v>2197</v>
      </c>
      <c r="M1065" s="47">
        <v>82702.58</v>
      </c>
      <c r="N1065" s="47">
        <v>0</v>
      </c>
      <c r="O1065" s="48">
        <v>40350</v>
      </c>
    </row>
    <row r="1066" spans="11:15">
      <c r="K1066" s="46" t="s">
        <v>2198</v>
      </c>
      <c r="L1066" s="23" t="s">
        <v>2199</v>
      </c>
      <c r="M1066" s="47">
        <v>61936.01</v>
      </c>
      <c r="N1066" s="47">
        <v>0</v>
      </c>
      <c r="O1066" s="48">
        <v>40350</v>
      </c>
    </row>
    <row r="1067" spans="11:15">
      <c r="K1067" s="46" t="s">
        <v>2200</v>
      </c>
      <c r="L1067" s="23" t="s">
        <v>2201</v>
      </c>
      <c r="M1067" s="47">
        <v>55290.98</v>
      </c>
      <c r="N1067" s="47">
        <v>0</v>
      </c>
      <c r="O1067" s="48">
        <v>40350</v>
      </c>
    </row>
    <row r="1068" spans="11:15">
      <c r="K1068" s="46" t="s">
        <v>2202</v>
      </c>
      <c r="L1068" s="23" t="s">
        <v>2203</v>
      </c>
      <c r="M1068" s="47">
        <v>34143.519999999997</v>
      </c>
      <c r="N1068" s="47">
        <v>0</v>
      </c>
      <c r="O1068" s="48">
        <v>40350</v>
      </c>
    </row>
    <row r="1069" spans="11:15">
      <c r="K1069" s="46" t="s">
        <v>2204</v>
      </c>
      <c r="L1069" s="23" t="s">
        <v>2205</v>
      </c>
      <c r="M1069" s="47">
        <v>24656.02</v>
      </c>
      <c r="N1069" s="47">
        <v>0</v>
      </c>
      <c r="O1069" s="48">
        <v>40350</v>
      </c>
    </row>
    <row r="1070" spans="11:15">
      <c r="K1070" s="46" t="s">
        <v>2206</v>
      </c>
      <c r="L1070" s="23" t="s">
        <v>2207</v>
      </c>
      <c r="M1070" s="47">
        <v>14896.59</v>
      </c>
      <c r="N1070" s="47">
        <v>0</v>
      </c>
      <c r="O1070" s="48">
        <v>40350</v>
      </c>
    </row>
    <row r="1071" spans="11:15">
      <c r="K1071" s="46" t="s">
        <v>2208</v>
      </c>
      <c r="L1071" s="23" t="s">
        <v>2209</v>
      </c>
      <c r="M1071" s="47">
        <v>5719.07</v>
      </c>
      <c r="N1071" s="47">
        <v>0</v>
      </c>
      <c r="O1071" s="48">
        <v>40350</v>
      </c>
    </row>
    <row r="1072" spans="11:15">
      <c r="K1072" s="46" t="s">
        <v>2210</v>
      </c>
      <c r="L1072" s="23" t="s">
        <v>2211</v>
      </c>
      <c r="M1072" s="47">
        <v>89592.99</v>
      </c>
      <c r="N1072" s="47">
        <v>0</v>
      </c>
      <c r="O1072" s="48">
        <v>40371</v>
      </c>
    </row>
    <row r="1073" spans="11:15">
      <c r="K1073" s="46" t="s">
        <v>2212</v>
      </c>
      <c r="L1073" s="23" t="s">
        <v>2213</v>
      </c>
      <c r="M1073" s="47">
        <v>60674.12</v>
      </c>
      <c r="N1073" s="47">
        <v>0</v>
      </c>
      <c r="O1073" s="48">
        <v>40371</v>
      </c>
    </row>
    <row r="1074" spans="11:15">
      <c r="K1074" s="46" t="s">
        <v>2214</v>
      </c>
      <c r="L1074" s="23" t="s">
        <v>2215</v>
      </c>
      <c r="M1074" s="47">
        <v>15036.68</v>
      </c>
      <c r="N1074" s="47">
        <v>0</v>
      </c>
      <c r="O1074" s="48">
        <v>40371</v>
      </c>
    </row>
    <row r="1075" spans="11:15">
      <c r="K1075" s="46" t="s">
        <v>2216</v>
      </c>
      <c r="L1075" s="23" t="s">
        <v>2217</v>
      </c>
      <c r="M1075" s="47">
        <v>14548.62</v>
      </c>
      <c r="N1075" s="47">
        <v>0</v>
      </c>
      <c r="O1075" s="48">
        <v>40371</v>
      </c>
    </row>
    <row r="1076" spans="11:15">
      <c r="K1076" s="46" t="s">
        <v>2218</v>
      </c>
      <c r="L1076" s="23" t="s">
        <v>2219</v>
      </c>
      <c r="M1076" s="47">
        <v>12860.8</v>
      </c>
      <c r="N1076" s="47">
        <v>0</v>
      </c>
      <c r="O1076" s="48">
        <v>40371</v>
      </c>
    </row>
    <row r="1077" spans="11:15">
      <c r="K1077" s="46" t="s">
        <v>2220</v>
      </c>
      <c r="L1077" s="23" t="s">
        <v>2221</v>
      </c>
      <c r="M1077" s="47">
        <v>4067.57</v>
      </c>
      <c r="N1077" s="47">
        <v>0</v>
      </c>
      <c r="O1077" s="48">
        <v>40371</v>
      </c>
    </row>
    <row r="1078" spans="11:15">
      <c r="K1078" s="46" t="s">
        <v>2222</v>
      </c>
      <c r="L1078" s="23" t="s">
        <v>2223</v>
      </c>
      <c r="M1078" s="47">
        <v>3949.91</v>
      </c>
      <c r="N1078" s="47">
        <v>0</v>
      </c>
      <c r="O1078" s="48">
        <v>40371</v>
      </c>
    </row>
    <row r="1079" spans="11:15">
      <c r="K1079" s="46" t="s">
        <v>2224</v>
      </c>
      <c r="L1079" s="23" t="s">
        <v>2225</v>
      </c>
      <c r="M1079" s="47">
        <v>2168.46</v>
      </c>
      <c r="N1079" s="47">
        <v>0</v>
      </c>
      <c r="O1079" s="48">
        <v>40371</v>
      </c>
    </row>
    <row r="1080" spans="11:15">
      <c r="K1080" s="46" t="s">
        <v>2226</v>
      </c>
      <c r="L1080" s="23" t="s">
        <v>2227</v>
      </c>
      <c r="M1080" s="47">
        <v>117715.88</v>
      </c>
      <c r="N1080" s="47">
        <v>0</v>
      </c>
      <c r="O1080" s="48">
        <v>40374</v>
      </c>
    </row>
    <row r="1081" spans="11:15">
      <c r="K1081" s="46" t="s">
        <v>2228</v>
      </c>
      <c r="L1081" s="23" t="s">
        <v>2229</v>
      </c>
      <c r="M1081" s="47">
        <v>2443.87</v>
      </c>
      <c r="N1081" s="47">
        <v>0</v>
      </c>
      <c r="O1081" s="48">
        <v>40374</v>
      </c>
    </row>
    <row r="1082" spans="11:15">
      <c r="K1082" s="46" t="s">
        <v>2230</v>
      </c>
      <c r="L1082" s="23" t="s">
        <v>2231</v>
      </c>
      <c r="M1082" s="47">
        <v>33440.9</v>
      </c>
      <c r="N1082" s="47">
        <v>0</v>
      </c>
      <c r="O1082" s="48">
        <v>40379</v>
      </c>
    </row>
    <row r="1083" spans="11:15">
      <c r="K1083" s="46" t="s">
        <v>2232</v>
      </c>
      <c r="L1083" s="23" t="s">
        <v>2233</v>
      </c>
      <c r="M1083" s="47">
        <v>15326.4</v>
      </c>
      <c r="N1083" s="47">
        <v>0</v>
      </c>
      <c r="O1083" s="48">
        <v>40379</v>
      </c>
    </row>
    <row r="1084" spans="11:15">
      <c r="K1084" s="46" t="s">
        <v>2234</v>
      </c>
      <c r="L1084" s="23" t="s">
        <v>2235</v>
      </c>
      <c r="M1084" s="47">
        <v>13983.28</v>
      </c>
      <c r="N1084" s="47">
        <v>0</v>
      </c>
      <c r="O1084" s="48">
        <v>40379</v>
      </c>
    </row>
    <row r="1085" spans="11:15">
      <c r="K1085" s="46" t="s">
        <v>2236</v>
      </c>
      <c r="L1085" s="23" t="s">
        <v>2237</v>
      </c>
      <c r="M1085" s="47">
        <v>4279.6499999999996</v>
      </c>
      <c r="N1085" s="47">
        <v>0</v>
      </c>
      <c r="O1085" s="48">
        <v>40379</v>
      </c>
    </row>
    <row r="1086" spans="11:15">
      <c r="K1086" s="46" t="s">
        <v>2238</v>
      </c>
      <c r="L1086" s="23" t="s">
        <v>2239</v>
      </c>
      <c r="M1086" s="47">
        <v>2508.56</v>
      </c>
      <c r="N1086" s="47">
        <v>0</v>
      </c>
      <c r="O1086" s="48">
        <v>40379</v>
      </c>
    </row>
    <row r="1087" spans="11:15">
      <c r="K1087" s="46" t="s">
        <v>2240</v>
      </c>
      <c r="L1087" s="23" t="s">
        <v>2241</v>
      </c>
      <c r="M1087" s="47">
        <v>1219.77</v>
      </c>
      <c r="N1087" s="47">
        <v>0</v>
      </c>
      <c r="O1087" s="48">
        <v>40379</v>
      </c>
    </row>
    <row r="1088" spans="11:15">
      <c r="K1088" s="46" t="s">
        <v>2242</v>
      </c>
      <c r="L1088" s="23" t="s">
        <v>2243</v>
      </c>
      <c r="M1088" s="47">
        <v>1011.18</v>
      </c>
      <c r="N1088" s="47">
        <v>0</v>
      </c>
      <c r="O1088" s="48">
        <v>40379</v>
      </c>
    </row>
    <row r="1089" spans="11:15">
      <c r="K1089" s="46" t="s">
        <v>2244</v>
      </c>
      <c r="L1089" s="23" t="s">
        <v>2245</v>
      </c>
      <c r="M1089" s="47">
        <v>22405.73</v>
      </c>
      <c r="N1089" s="47">
        <v>0</v>
      </c>
      <c r="O1089" s="48">
        <v>40386</v>
      </c>
    </row>
    <row r="1090" spans="11:15">
      <c r="K1090" s="46" t="s">
        <v>2246</v>
      </c>
      <c r="L1090" s="23" t="s">
        <v>2247</v>
      </c>
      <c r="M1090" s="47">
        <v>211480.11</v>
      </c>
      <c r="N1090" s="47">
        <v>0</v>
      </c>
      <c r="O1090" s="48">
        <v>40400</v>
      </c>
    </row>
    <row r="1091" spans="11:15">
      <c r="K1091" s="46" t="s">
        <v>2248</v>
      </c>
      <c r="L1091" s="23" t="s">
        <v>2249</v>
      </c>
      <c r="M1091" s="47">
        <v>136646.16</v>
      </c>
      <c r="N1091" s="47">
        <v>0</v>
      </c>
      <c r="O1091" s="48">
        <v>40400</v>
      </c>
    </row>
    <row r="1092" spans="11:15">
      <c r="K1092" s="46" t="s">
        <v>2250</v>
      </c>
      <c r="L1092" s="23" t="s">
        <v>2251</v>
      </c>
      <c r="M1092" s="47">
        <v>62313.73</v>
      </c>
      <c r="N1092" s="47">
        <v>0</v>
      </c>
      <c r="O1092" s="48">
        <v>40400</v>
      </c>
    </row>
    <row r="1093" spans="11:15">
      <c r="K1093" s="46" t="s">
        <v>2252</v>
      </c>
      <c r="L1093" s="23" t="s">
        <v>2253</v>
      </c>
      <c r="M1093" s="47">
        <v>38063.51</v>
      </c>
      <c r="N1093" s="47">
        <v>0</v>
      </c>
      <c r="O1093" s="48">
        <v>40400</v>
      </c>
    </row>
    <row r="1094" spans="11:15">
      <c r="K1094" s="46" t="s">
        <v>2254</v>
      </c>
      <c r="L1094" s="23" t="s">
        <v>2255</v>
      </c>
      <c r="M1094" s="47">
        <v>22906.84</v>
      </c>
      <c r="N1094" s="47">
        <v>0</v>
      </c>
      <c r="O1094" s="48">
        <v>40400</v>
      </c>
    </row>
    <row r="1095" spans="11:15">
      <c r="K1095" s="46" t="s">
        <v>2256</v>
      </c>
      <c r="L1095" s="23" t="s">
        <v>2257</v>
      </c>
      <c r="M1095" s="47">
        <v>19652.25</v>
      </c>
      <c r="N1095" s="47">
        <v>0</v>
      </c>
      <c r="O1095" s="48">
        <v>40400</v>
      </c>
    </row>
    <row r="1096" spans="11:15">
      <c r="K1096" s="46" t="s">
        <v>2258</v>
      </c>
      <c r="L1096" s="23" t="s">
        <v>2259</v>
      </c>
      <c r="M1096" s="47">
        <v>19295.63</v>
      </c>
      <c r="N1096" s="47">
        <v>0</v>
      </c>
      <c r="O1096" s="48">
        <v>40400</v>
      </c>
    </row>
    <row r="1097" spans="11:15">
      <c r="K1097" s="46" t="s">
        <v>2260</v>
      </c>
      <c r="L1097" s="23" t="s">
        <v>2261</v>
      </c>
      <c r="M1097" s="47">
        <v>7254.59</v>
      </c>
      <c r="N1097" s="47">
        <v>0</v>
      </c>
      <c r="O1097" s="48">
        <v>40400</v>
      </c>
    </row>
    <row r="1098" spans="11:15">
      <c r="K1098" s="46" t="s">
        <v>2262</v>
      </c>
      <c r="L1098" s="23" t="s">
        <v>2263</v>
      </c>
      <c r="M1098" s="47">
        <v>6678.86</v>
      </c>
      <c r="N1098" s="47">
        <v>0</v>
      </c>
      <c r="O1098" s="48">
        <v>40400</v>
      </c>
    </row>
    <row r="1099" spans="11:15">
      <c r="K1099" s="46" t="s">
        <v>2264</v>
      </c>
      <c r="L1099" s="23" t="s">
        <v>2265</v>
      </c>
      <c r="M1099" s="47">
        <v>4301.2700000000004</v>
      </c>
      <c r="N1099" s="47">
        <v>0</v>
      </c>
      <c r="O1099" s="48">
        <v>40400</v>
      </c>
    </row>
    <row r="1100" spans="11:15">
      <c r="K1100" s="46" t="s">
        <v>2266</v>
      </c>
      <c r="L1100" s="23" t="s">
        <v>2267</v>
      </c>
      <c r="M1100" s="47">
        <v>1811.32</v>
      </c>
      <c r="N1100" s="47">
        <v>0</v>
      </c>
      <c r="O1100" s="48">
        <v>40400</v>
      </c>
    </row>
    <row r="1101" spans="11:15">
      <c r="K1101" s="46" t="s">
        <v>2268</v>
      </c>
      <c r="L1101" s="23" t="s">
        <v>2269</v>
      </c>
      <c r="M1101" s="47">
        <v>1271.6500000000001</v>
      </c>
      <c r="N1101" s="47">
        <v>0</v>
      </c>
      <c r="O1101" s="48">
        <v>40400</v>
      </c>
    </row>
    <row r="1102" spans="11:15">
      <c r="K1102" s="46" t="s">
        <v>2270</v>
      </c>
      <c r="L1102" s="23" t="s">
        <v>2271</v>
      </c>
      <c r="M1102" s="47">
        <v>51255.62</v>
      </c>
      <c r="N1102" s="47">
        <v>0</v>
      </c>
      <c r="O1102" s="48">
        <v>40413</v>
      </c>
    </row>
    <row r="1103" spans="11:15">
      <c r="K1103" s="46" t="s">
        <v>2272</v>
      </c>
      <c r="L1103" s="23" t="s">
        <v>2273</v>
      </c>
      <c r="M1103" s="47">
        <v>27645.87</v>
      </c>
      <c r="N1103" s="47">
        <v>0</v>
      </c>
      <c r="O1103" s="48">
        <v>40413</v>
      </c>
    </row>
    <row r="1104" spans="11:15">
      <c r="K1104" s="46" t="s">
        <v>2274</v>
      </c>
      <c r="L1104" s="23" t="s">
        <v>2275</v>
      </c>
      <c r="M1104" s="47">
        <v>24738.23</v>
      </c>
      <c r="N1104" s="47">
        <v>0</v>
      </c>
      <c r="O1104" s="48">
        <v>40413</v>
      </c>
    </row>
    <row r="1105" spans="11:15">
      <c r="K1105" s="46" t="s">
        <v>2276</v>
      </c>
      <c r="L1105" s="23" t="s">
        <v>2277</v>
      </c>
      <c r="M1105" s="47">
        <v>21559.61</v>
      </c>
      <c r="N1105" s="47">
        <v>0</v>
      </c>
      <c r="O1105" s="48">
        <v>40413</v>
      </c>
    </row>
    <row r="1106" spans="11:15">
      <c r="K1106" s="46" t="s">
        <v>2278</v>
      </c>
      <c r="L1106" s="23" t="s">
        <v>2279</v>
      </c>
      <c r="M1106" s="47">
        <v>15489.51</v>
      </c>
      <c r="N1106" s="47">
        <v>0</v>
      </c>
      <c r="O1106" s="48">
        <v>40413</v>
      </c>
    </row>
    <row r="1107" spans="11:15">
      <c r="K1107" s="46" t="s">
        <v>2280</v>
      </c>
      <c r="L1107" s="23" t="s">
        <v>2281</v>
      </c>
      <c r="M1107" s="47">
        <v>13415.96</v>
      </c>
      <c r="N1107" s="47">
        <v>0</v>
      </c>
      <c r="O1107" s="48">
        <v>40413</v>
      </c>
    </row>
    <row r="1108" spans="11:15">
      <c r="K1108" s="46" t="s">
        <v>2282</v>
      </c>
      <c r="L1108" s="23" t="s">
        <v>2283</v>
      </c>
      <c r="M1108" s="47">
        <v>8879.8799999999992</v>
      </c>
      <c r="N1108" s="47">
        <v>0</v>
      </c>
      <c r="O1108" s="48">
        <v>40413</v>
      </c>
    </row>
    <row r="1109" spans="11:15">
      <c r="K1109" s="46" t="s">
        <v>2284</v>
      </c>
      <c r="L1109" s="23" t="s">
        <v>2285</v>
      </c>
      <c r="M1109" s="47">
        <v>6854.09</v>
      </c>
      <c r="N1109" s="47">
        <v>0</v>
      </c>
      <c r="O1109" s="48">
        <v>40413</v>
      </c>
    </row>
    <row r="1110" spans="11:15">
      <c r="K1110" s="46" t="s">
        <v>2286</v>
      </c>
      <c r="L1110" s="23" t="s">
        <v>2287</v>
      </c>
      <c r="M1110" s="47">
        <v>5913.53</v>
      </c>
      <c r="N1110" s="47">
        <v>0</v>
      </c>
      <c r="O1110" s="48">
        <v>40413</v>
      </c>
    </row>
    <row r="1111" spans="11:15">
      <c r="K1111" s="46" t="s">
        <v>2288</v>
      </c>
      <c r="L1111" s="23" t="s">
        <v>2289</v>
      </c>
      <c r="M1111" s="47">
        <v>5641.34</v>
      </c>
      <c r="N1111" s="47">
        <v>0</v>
      </c>
      <c r="O1111" s="48">
        <v>40413</v>
      </c>
    </row>
    <row r="1112" spans="11:15">
      <c r="K1112" s="46" t="s">
        <v>2290</v>
      </c>
      <c r="L1112" s="23" t="s">
        <v>2291</v>
      </c>
      <c r="M1112" s="47">
        <v>4468.6499999999996</v>
      </c>
      <c r="N1112" s="47">
        <v>0</v>
      </c>
      <c r="O1112" s="48">
        <v>40413</v>
      </c>
    </row>
    <row r="1113" spans="11:15">
      <c r="K1113" s="46" t="s">
        <v>2292</v>
      </c>
      <c r="L1113" s="23" t="s">
        <v>2293</v>
      </c>
      <c r="M1113" s="47">
        <v>4461.13</v>
      </c>
      <c r="N1113" s="47">
        <v>0</v>
      </c>
      <c r="O1113" s="48">
        <v>40413</v>
      </c>
    </row>
    <row r="1114" spans="11:15">
      <c r="K1114" s="46" t="s">
        <v>2294</v>
      </c>
      <c r="L1114" s="23" t="s">
        <v>2295</v>
      </c>
      <c r="M1114" s="47">
        <v>2575.9</v>
      </c>
      <c r="N1114" s="47">
        <v>0</v>
      </c>
      <c r="O1114" s="48">
        <v>40413</v>
      </c>
    </row>
    <row r="1115" spans="11:15">
      <c r="K1115" s="46" t="s">
        <v>2296</v>
      </c>
      <c r="L1115" s="23" t="s">
        <v>2297</v>
      </c>
      <c r="M1115" s="47">
        <v>2502.06</v>
      </c>
      <c r="N1115" s="47">
        <v>0</v>
      </c>
      <c r="O1115" s="48">
        <v>40413</v>
      </c>
    </row>
    <row r="1116" spans="11:15">
      <c r="K1116" s="46" t="s">
        <v>2298</v>
      </c>
      <c r="L1116" s="23" t="s">
        <v>2299</v>
      </c>
      <c r="M1116" s="47">
        <v>1861.06</v>
      </c>
      <c r="N1116" s="47">
        <v>0</v>
      </c>
      <c r="O1116" s="48">
        <v>40413</v>
      </c>
    </row>
    <row r="1117" spans="11:15">
      <c r="K1117" s="46" t="s">
        <v>2300</v>
      </c>
      <c r="L1117" s="23" t="s">
        <v>2301</v>
      </c>
      <c r="M1117" s="47">
        <v>1795.86</v>
      </c>
      <c r="N1117" s="47">
        <v>0</v>
      </c>
      <c r="O1117" s="48">
        <v>40413</v>
      </c>
    </row>
    <row r="1118" spans="11:15">
      <c r="K1118" s="46" t="s">
        <v>2302</v>
      </c>
      <c r="L1118" s="23" t="s">
        <v>2303</v>
      </c>
      <c r="M1118" s="47">
        <v>1003.83</v>
      </c>
      <c r="N1118" s="47">
        <v>0</v>
      </c>
      <c r="O1118" s="48">
        <v>40413</v>
      </c>
    </row>
    <row r="1119" spans="11:15">
      <c r="K1119" s="46" t="s">
        <v>2304</v>
      </c>
      <c r="L1119" s="23" t="s">
        <v>2305</v>
      </c>
      <c r="M1119" s="47">
        <v>3656.86</v>
      </c>
      <c r="N1119" s="47">
        <v>0</v>
      </c>
      <c r="O1119" s="48">
        <v>40427</v>
      </c>
    </row>
    <row r="1120" spans="11:15">
      <c r="K1120" s="46" t="s">
        <v>2306</v>
      </c>
      <c r="L1120" s="23" t="s">
        <v>2307</v>
      </c>
      <c r="M1120" s="47">
        <v>67648.97</v>
      </c>
      <c r="N1120" s="47">
        <v>0</v>
      </c>
      <c r="O1120" s="48">
        <v>40431</v>
      </c>
    </row>
    <row r="1121" spans="11:15">
      <c r="K1121" s="46" t="s">
        <v>2308</v>
      </c>
      <c r="L1121" s="23" t="s">
        <v>2309</v>
      </c>
      <c r="M1121" s="47">
        <v>33791.089999999997</v>
      </c>
      <c r="N1121" s="47">
        <v>0</v>
      </c>
      <c r="O1121" s="48">
        <v>40431</v>
      </c>
    </row>
    <row r="1122" spans="11:15">
      <c r="K1122" s="46" t="s">
        <v>2310</v>
      </c>
      <c r="L1122" s="23" t="s">
        <v>2311</v>
      </c>
      <c r="M1122" s="47">
        <v>18956.55</v>
      </c>
      <c r="N1122" s="47">
        <v>0</v>
      </c>
      <c r="O1122" s="48">
        <v>40431</v>
      </c>
    </row>
    <row r="1123" spans="11:15">
      <c r="K1123" s="46" t="s">
        <v>2312</v>
      </c>
      <c r="L1123" s="23" t="s">
        <v>2313</v>
      </c>
      <c r="M1123" s="47">
        <v>12551.42</v>
      </c>
      <c r="N1123" s="47">
        <v>0</v>
      </c>
      <c r="O1123" s="48">
        <v>40431</v>
      </c>
    </row>
    <row r="1124" spans="11:15">
      <c r="K1124" s="46" t="s">
        <v>2314</v>
      </c>
      <c r="L1124" s="23" t="s">
        <v>2315</v>
      </c>
      <c r="M1124" s="47">
        <v>3278</v>
      </c>
      <c r="N1124" s="47">
        <v>0</v>
      </c>
      <c r="O1124" s="48">
        <v>40431</v>
      </c>
    </row>
    <row r="1125" spans="11:15">
      <c r="K1125" s="46" t="s">
        <v>2316</v>
      </c>
      <c r="L1125" s="23" t="s">
        <v>2317</v>
      </c>
      <c r="M1125" s="47">
        <v>2696.52</v>
      </c>
      <c r="N1125" s="47">
        <v>0</v>
      </c>
      <c r="O1125" s="48">
        <v>40431</v>
      </c>
    </row>
    <row r="1126" spans="11:15">
      <c r="K1126" s="46" t="s">
        <v>2318</v>
      </c>
      <c r="L1126" s="23" t="s">
        <v>2319</v>
      </c>
      <c r="M1126" s="47">
        <v>2389.61</v>
      </c>
      <c r="N1126" s="47">
        <v>0</v>
      </c>
      <c r="O1126" s="48">
        <v>40431</v>
      </c>
    </row>
    <row r="1127" spans="11:15">
      <c r="K1127" s="46" t="s">
        <v>2320</v>
      </c>
      <c r="L1127" s="23" t="s">
        <v>2321</v>
      </c>
      <c r="M1127" s="47">
        <v>2265.7199999999998</v>
      </c>
      <c r="N1127" s="47">
        <v>0</v>
      </c>
      <c r="O1127" s="48">
        <v>40431</v>
      </c>
    </row>
    <row r="1128" spans="11:15">
      <c r="K1128" s="46" t="s">
        <v>2322</v>
      </c>
      <c r="L1128" s="23" t="s">
        <v>2323</v>
      </c>
      <c r="M1128" s="47">
        <v>87356.35</v>
      </c>
      <c r="N1128" s="47">
        <v>0</v>
      </c>
      <c r="O1128" s="48">
        <v>40441</v>
      </c>
    </row>
    <row r="1129" spans="11:15">
      <c r="K1129" s="46" t="s">
        <v>2324</v>
      </c>
      <c r="L1129" s="23" t="s">
        <v>2325</v>
      </c>
      <c r="M1129" s="47">
        <v>56552.79</v>
      </c>
      <c r="N1129" s="47">
        <v>0</v>
      </c>
      <c r="O1129" s="48">
        <v>40441</v>
      </c>
    </row>
    <row r="1130" spans="11:15">
      <c r="K1130" s="46" t="s">
        <v>2326</v>
      </c>
      <c r="L1130" s="23" t="s">
        <v>2327</v>
      </c>
      <c r="M1130" s="47">
        <v>43797.82</v>
      </c>
      <c r="N1130" s="47">
        <v>0</v>
      </c>
      <c r="O1130" s="48">
        <v>40441</v>
      </c>
    </row>
    <row r="1131" spans="11:15">
      <c r="K1131" s="46" t="s">
        <v>2328</v>
      </c>
      <c r="L1131" s="23" t="s">
        <v>2329</v>
      </c>
      <c r="M1131" s="47">
        <v>38779.089999999997</v>
      </c>
      <c r="N1131" s="47">
        <v>0</v>
      </c>
      <c r="O1131" s="48">
        <v>40441</v>
      </c>
    </row>
    <row r="1132" spans="11:15">
      <c r="K1132" s="46" t="s">
        <v>2330</v>
      </c>
      <c r="L1132" s="23" t="s">
        <v>2331</v>
      </c>
      <c r="M1132" s="47">
        <v>28278.959999999999</v>
      </c>
      <c r="N1132" s="47">
        <v>0</v>
      </c>
      <c r="O1132" s="48">
        <v>40441</v>
      </c>
    </row>
    <row r="1133" spans="11:15">
      <c r="K1133" s="46" t="s">
        <v>2332</v>
      </c>
      <c r="L1133" s="23" t="s">
        <v>2333</v>
      </c>
      <c r="M1133" s="47">
        <v>16768.78</v>
      </c>
      <c r="N1133" s="47">
        <v>0</v>
      </c>
      <c r="O1133" s="48">
        <v>40441</v>
      </c>
    </row>
    <row r="1134" spans="11:15">
      <c r="K1134" s="46" t="s">
        <v>2334</v>
      </c>
      <c r="L1134" s="23" t="s">
        <v>2335</v>
      </c>
      <c r="M1134" s="47">
        <v>15680.81</v>
      </c>
      <c r="N1134" s="47">
        <v>0</v>
      </c>
      <c r="O1134" s="48">
        <v>40441</v>
      </c>
    </row>
    <row r="1135" spans="11:15">
      <c r="K1135" s="46" t="s">
        <v>2336</v>
      </c>
      <c r="L1135" s="23" t="s">
        <v>2337</v>
      </c>
      <c r="M1135" s="47">
        <v>13197.94</v>
      </c>
      <c r="N1135" s="47">
        <v>0</v>
      </c>
      <c r="O1135" s="48">
        <v>40441</v>
      </c>
    </row>
    <row r="1136" spans="11:15">
      <c r="K1136" s="46" t="s">
        <v>2338</v>
      </c>
      <c r="L1136" s="23" t="s">
        <v>2339</v>
      </c>
      <c r="M1136" s="47">
        <v>12100.24</v>
      </c>
      <c r="N1136" s="47">
        <v>0</v>
      </c>
      <c r="O1136" s="48">
        <v>40441</v>
      </c>
    </row>
    <row r="1137" spans="11:15">
      <c r="K1137" s="46" t="s">
        <v>2340</v>
      </c>
      <c r="L1137" s="23" t="s">
        <v>2341</v>
      </c>
      <c r="M1137" s="47">
        <v>11402.74</v>
      </c>
      <c r="N1137" s="47">
        <v>0</v>
      </c>
      <c r="O1137" s="48">
        <v>40441</v>
      </c>
    </row>
    <row r="1138" spans="11:15">
      <c r="K1138" s="46" t="s">
        <v>2342</v>
      </c>
      <c r="L1138" s="23" t="s">
        <v>2343</v>
      </c>
      <c r="M1138" s="47">
        <v>8280.41</v>
      </c>
      <c r="N1138" s="47">
        <v>0</v>
      </c>
      <c r="O1138" s="48">
        <v>40441</v>
      </c>
    </row>
    <row r="1139" spans="11:15">
      <c r="K1139" s="46" t="s">
        <v>2344</v>
      </c>
      <c r="L1139" s="23" t="s">
        <v>2345</v>
      </c>
      <c r="M1139" s="47">
        <v>7463.84</v>
      </c>
      <c r="N1139" s="47">
        <v>0</v>
      </c>
      <c r="O1139" s="48">
        <v>40441</v>
      </c>
    </row>
    <row r="1140" spans="11:15">
      <c r="K1140" s="46" t="s">
        <v>2346</v>
      </c>
      <c r="L1140" s="23" t="s">
        <v>2347</v>
      </c>
      <c r="M1140" s="47">
        <v>6966.97</v>
      </c>
      <c r="N1140" s="47">
        <v>0</v>
      </c>
      <c r="O1140" s="48">
        <v>40441</v>
      </c>
    </row>
    <row r="1141" spans="11:15">
      <c r="K1141" s="46" t="s">
        <v>2348</v>
      </c>
      <c r="L1141" s="23" t="s">
        <v>2349</v>
      </c>
      <c r="M1141" s="47">
        <v>4404.55</v>
      </c>
      <c r="N1141" s="47">
        <v>0</v>
      </c>
      <c r="O1141" s="48">
        <v>40441</v>
      </c>
    </row>
    <row r="1142" spans="11:15">
      <c r="K1142" s="46" t="s">
        <v>2350</v>
      </c>
      <c r="L1142" s="23" t="s">
        <v>2351</v>
      </c>
      <c r="M1142" s="47">
        <v>2989.82</v>
      </c>
      <c r="N1142" s="47">
        <v>0</v>
      </c>
      <c r="O1142" s="48">
        <v>40441</v>
      </c>
    </row>
    <row r="1143" spans="11:15">
      <c r="K1143" s="46" t="s">
        <v>2352</v>
      </c>
      <c r="L1143" s="23" t="s">
        <v>2353</v>
      </c>
      <c r="M1143" s="47">
        <v>2894.38</v>
      </c>
      <c r="N1143" s="47">
        <v>0</v>
      </c>
      <c r="O1143" s="48">
        <v>40441</v>
      </c>
    </row>
    <row r="1144" spans="11:15">
      <c r="K1144" s="46" t="s">
        <v>2354</v>
      </c>
      <c r="L1144" s="23" t="s">
        <v>2355</v>
      </c>
      <c r="M1144" s="47">
        <v>2300.77</v>
      </c>
      <c r="N1144" s="47">
        <v>0</v>
      </c>
      <c r="O1144" s="48">
        <v>40441</v>
      </c>
    </row>
    <row r="1145" spans="11:15">
      <c r="K1145" s="46" t="s">
        <v>2356</v>
      </c>
      <c r="L1145" s="23" t="s">
        <v>2357</v>
      </c>
      <c r="M1145" s="47">
        <v>2230.87</v>
      </c>
      <c r="N1145" s="47">
        <v>0</v>
      </c>
      <c r="O1145" s="48">
        <v>40441</v>
      </c>
    </row>
    <row r="1146" spans="11:15">
      <c r="K1146" s="46" t="s">
        <v>2358</v>
      </c>
      <c r="L1146" s="23" t="s">
        <v>2359</v>
      </c>
      <c r="M1146" s="47">
        <v>1739.41</v>
      </c>
      <c r="N1146" s="47">
        <v>0</v>
      </c>
      <c r="O1146" s="48">
        <v>40441</v>
      </c>
    </row>
    <row r="1147" spans="11:15">
      <c r="K1147" s="46" t="s">
        <v>2360</v>
      </c>
      <c r="L1147" s="23" t="s">
        <v>2361</v>
      </c>
      <c r="M1147" s="47">
        <v>1534.21</v>
      </c>
      <c r="N1147" s="47">
        <v>0</v>
      </c>
      <c r="O1147" s="48">
        <v>40441</v>
      </c>
    </row>
    <row r="1148" spans="11:15">
      <c r="K1148" s="46" t="s">
        <v>2362</v>
      </c>
      <c r="L1148" s="23" t="s">
        <v>2363</v>
      </c>
      <c r="M1148" s="47">
        <v>1130.6600000000001</v>
      </c>
      <c r="N1148" s="47">
        <v>0</v>
      </c>
      <c r="O1148" s="48">
        <v>40441</v>
      </c>
    </row>
    <row r="1149" spans="11:15">
      <c r="K1149" s="46" t="s">
        <v>2364</v>
      </c>
      <c r="L1149" s="23" t="s">
        <v>2365</v>
      </c>
      <c r="M1149" s="47">
        <v>1043.58</v>
      </c>
      <c r="N1149" s="47">
        <v>0</v>
      </c>
      <c r="O1149" s="48">
        <v>40441</v>
      </c>
    </row>
    <row r="1150" spans="11:15">
      <c r="K1150" s="46" t="s">
        <v>2366</v>
      </c>
      <c r="L1150" s="23" t="s">
        <v>2367</v>
      </c>
      <c r="M1150" s="47">
        <v>3593.92</v>
      </c>
      <c r="N1150" s="47">
        <v>0</v>
      </c>
      <c r="O1150" s="48">
        <v>40452</v>
      </c>
    </row>
    <row r="1151" spans="11:15">
      <c r="K1151" s="46" t="s">
        <v>2368</v>
      </c>
      <c r="L1151" s="23" t="s">
        <v>2369</v>
      </c>
      <c r="M1151" s="47">
        <v>3068.1</v>
      </c>
      <c r="N1151" s="47">
        <v>0</v>
      </c>
      <c r="O1151" s="48">
        <v>40452</v>
      </c>
    </row>
    <row r="1152" spans="11:15">
      <c r="K1152" s="46" t="s">
        <v>2370</v>
      </c>
      <c r="L1152" s="23" t="s">
        <v>2371</v>
      </c>
      <c r="M1152" s="47">
        <v>92662.23</v>
      </c>
      <c r="N1152" s="47">
        <v>0</v>
      </c>
      <c r="O1152" s="48">
        <v>40462</v>
      </c>
    </row>
    <row r="1153" spans="11:15">
      <c r="K1153" s="46" t="s">
        <v>2372</v>
      </c>
      <c r="L1153" s="23" t="s">
        <v>2373</v>
      </c>
      <c r="M1153" s="47">
        <v>87303.55</v>
      </c>
      <c r="N1153" s="47">
        <v>0</v>
      </c>
      <c r="O1153" s="48">
        <v>40462</v>
      </c>
    </row>
    <row r="1154" spans="11:15">
      <c r="K1154" s="46" t="s">
        <v>2374</v>
      </c>
      <c r="L1154" s="23" t="s">
        <v>2375</v>
      </c>
      <c r="M1154" s="47">
        <v>72801.240000000005</v>
      </c>
      <c r="N1154" s="47">
        <v>0</v>
      </c>
      <c r="O1154" s="48">
        <v>40462</v>
      </c>
    </row>
    <row r="1155" spans="11:15">
      <c r="K1155" s="46" t="s">
        <v>2376</v>
      </c>
      <c r="L1155" s="23" t="s">
        <v>2377</v>
      </c>
      <c r="M1155" s="47">
        <v>19434.740000000002</v>
      </c>
      <c r="N1155" s="47">
        <v>0</v>
      </c>
      <c r="O1155" s="48">
        <v>40462</v>
      </c>
    </row>
    <row r="1156" spans="11:15">
      <c r="K1156" s="46" t="s">
        <v>2378</v>
      </c>
      <c r="L1156" s="23" t="s">
        <v>2379</v>
      </c>
      <c r="M1156" s="47">
        <v>9772.9599999999991</v>
      </c>
      <c r="N1156" s="47">
        <v>0</v>
      </c>
      <c r="O1156" s="48">
        <v>40462</v>
      </c>
    </row>
    <row r="1157" spans="11:15">
      <c r="K1157" s="46" t="s">
        <v>2380</v>
      </c>
      <c r="L1157" s="23" t="s">
        <v>2381</v>
      </c>
      <c r="M1157" s="47">
        <v>5242.46</v>
      </c>
      <c r="N1157" s="47">
        <v>0</v>
      </c>
      <c r="O1157" s="48">
        <v>40462</v>
      </c>
    </row>
    <row r="1158" spans="11:15">
      <c r="K1158" s="46" t="s">
        <v>2382</v>
      </c>
      <c r="L1158" s="23" t="s">
        <v>2383</v>
      </c>
      <c r="M1158" s="47">
        <v>4692.6899999999996</v>
      </c>
      <c r="N1158" s="47">
        <v>0</v>
      </c>
      <c r="O1158" s="48">
        <v>40462</v>
      </c>
    </row>
    <row r="1159" spans="11:15">
      <c r="K1159" s="46" t="s">
        <v>2384</v>
      </c>
      <c r="L1159" s="23" t="s">
        <v>2385</v>
      </c>
      <c r="M1159" s="47">
        <v>3923.91</v>
      </c>
      <c r="N1159" s="47">
        <v>0</v>
      </c>
      <c r="O1159" s="48">
        <v>40462</v>
      </c>
    </row>
    <row r="1160" spans="11:15">
      <c r="K1160" s="46" t="s">
        <v>2386</v>
      </c>
      <c r="L1160" s="23" t="s">
        <v>2387</v>
      </c>
      <c r="M1160" s="47">
        <v>2544.63</v>
      </c>
      <c r="N1160" s="47">
        <v>0</v>
      </c>
      <c r="O1160" s="48">
        <v>40462</v>
      </c>
    </row>
    <row r="1161" spans="11:15">
      <c r="K1161" s="46" t="s">
        <v>2388</v>
      </c>
      <c r="L1161" s="23" t="s">
        <v>2389</v>
      </c>
      <c r="M1161" s="47">
        <v>2198.14</v>
      </c>
      <c r="N1161" s="47">
        <v>0</v>
      </c>
      <c r="O1161" s="48">
        <v>40462</v>
      </c>
    </row>
    <row r="1162" spans="11:15">
      <c r="K1162" s="46" t="s">
        <v>2390</v>
      </c>
      <c r="L1162" s="23" t="s">
        <v>2391</v>
      </c>
      <c r="M1162" s="47">
        <v>1223.02</v>
      </c>
      <c r="N1162" s="47">
        <v>0</v>
      </c>
      <c r="O1162" s="48">
        <v>40462</v>
      </c>
    </row>
    <row r="1163" spans="11:15">
      <c r="K1163" s="46" t="s">
        <v>2392</v>
      </c>
      <c r="L1163" s="23" t="s">
        <v>2393</v>
      </c>
      <c r="M1163" s="47">
        <v>1032.96</v>
      </c>
      <c r="N1163" s="47">
        <v>0</v>
      </c>
      <c r="O1163" s="48">
        <v>40462</v>
      </c>
    </row>
    <row r="1164" spans="11:15">
      <c r="K1164" s="46" t="s">
        <v>2394</v>
      </c>
      <c r="L1164" s="23" t="s">
        <v>2395</v>
      </c>
      <c r="M1164" s="47">
        <v>18791.28</v>
      </c>
      <c r="N1164" s="47">
        <v>0</v>
      </c>
      <c r="O1164" s="48">
        <v>40465</v>
      </c>
    </row>
    <row r="1165" spans="11:15">
      <c r="K1165" s="46" t="s">
        <v>2396</v>
      </c>
      <c r="L1165" s="23" t="s">
        <v>2397</v>
      </c>
      <c r="M1165" s="47">
        <v>1245.5899999999999</v>
      </c>
      <c r="N1165" s="47">
        <v>0</v>
      </c>
      <c r="O1165" s="48">
        <v>40466</v>
      </c>
    </row>
    <row r="1166" spans="11:15">
      <c r="K1166" s="46" t="s">
        <v>2398</v>
      </c>
      <c r="L1166" s="23" t="s">
        <v>2399</v>
      </c>
      <c r="M1166" s="47">
        <v>132319.9</v>
      </c>
      <c r="N1166" s="47">
        <v>0</v>
      </c>
      <c r="O1166" s="48">
        <v>40471</v>
      </c>
    </row>
    <row r="1167" spans="11:15">
      <c r="K1167" s="46" t="s">
        <v>2400</v>
      </c>
      <c r="L1167" s="23" t="s">
        <v>2401</v>
      </c>
      <c r="M1167" s="47">
        <v>75252.17</v>
      </c>
      <c r="N1167" s="47">
        <v>0</v>
      </c>
      <c r="O1167" s="48">
        <v>40471</v>
      </c>
    </row>
    <row r="1168" spans="11:15">
      <c r="K1168" s="46" t="s">
        <v>2402</v>
      </c>
      <c r="L1168" s="23" t="s">
        <v>2403</v>
      </c>
      <c r="M1168" s="47">
        <v>55881.24</v>
      </c>
      <c r="N1168" s="47">
        <v>0</v>
      </c>
      <c r="O1168" s="48">
        <v>40471</v>
      </c>
    </row>
    <row r="1169" spans="11:15">
      <c r="K1169" s="46" t="s">
        <v>2404</v>
      </c>
      <c r="L1169" s="23" t="s">
        <v>2405</v>
      </c>
      <c r="M1169" s="47">
        <v>41029.550000000003</v>
      </c>
      <c r="N1169" s="47">
        <v>0</v>
      </c>
      <c r="O1169" s="48">
        <v>40471</v>
      </c>
    </row>
    <row r="1170" spans="11:15">
      <c r="K1170" s="46" t="s">
        <v>2406</v>
      </c>
      <c r="L1170" s="23" t="s">
        <v>2407</v>
      </c>
      <c r="M1170" s="47">
        <v>36588.769999999997</v>
      </c>
      <c r="N1170" s="47">
        <v>0</v>
      </c>
      <c r="O1170" s="48">
        <v>40471</v>
      </c>
    </row>
    <row r="1171" spans="11:15">
      <c r="K1171" s="46" t="s">
        <v>2408</v>
      </c>
      <c r="L1171" s="23" t="s">
        <v>2409</v>
      </c>
      <c r="M1171" s="47">
        <v>34290.51</v>
      </c>
      <c r="N1171" s="47">
        <v>0</v>
      </c>
      <c r="O1171" s="48">
        <v>40471</v>
      </c>
    </row>
    <row r="1172" spans="11:15">
      <c r="K1172" s="46" t="s">
        <v>2410</v>
      </c>
      <c r="L1172" s="23" t="s">
        <v>2411</v>
      </c>
      <c r="M1172" s="47">
        <v>32690.73</v>
      </c>
      <c r="N1172" s="47">
        <v>0</v>
      </c>
      <c r="O1172" s="48">
        <v>40471</v>
      </c>
    </row>
    <row r="1173" spans="11:15">
      <c r="K1173" s="46" t="s">
        <v>2412</v>
      </c>
      <c r="L1173" s="23" t="s">
        <v>2413</v>
      </c>
      <c r="M1173" s="47">
        <v>29964.22</v>
      </c>
      <c r="N1173" s="47">
        <v>0</v>
      </c>
      <c r="O1173" s="48">
        <v>40471</v>
      </c>
    </row>
    <row r="1174" spans="11:15">
      <c r="K1174" s="46" t="s">
        <v>2414</v>
      </c>
      <c r="L1174" s="23" t="s">
        <v>2415</v>
      </c>
      <c r="M1174" s="47">
        <v>28427.84</v>
      </c>
      <c r="N1174" s="47">
        <v>0</v>
      </c>
      <c r="O1174" s="48">
        <v>40471</v>
      </c>
    </row>
    <row r="1175" spans="11:15">
      <c r="K1175" s="46" t="s">
        <v>2416</v>
      </c>
      <c r="L1175" s="23" t="s">
        <v>2417</v>
      </c>
      <c r="M1175" s="47">
        <v>20842.05</v>
      </c>
      <c r="N1175" s="47">
        <v>0</v>
      </c>
      <c r="O1175" s="48">
        <v>40471</v>
      </c>
    </row>
    <row r="1176" spans="11:15">
      <c r="K1176" s="46" t="s">
        <v>2418</v>
      </c>
      <c r="L1176" s="23" t="s">
        <v>2419</v>
      </c>
      <c r="M1176" s="47">
        <v>16203.33</v>
      </c>
      <c r="N1176" s="47">
        <v>0</v>
      </c>
      <c r="O1176" s="48">
        <v>40471</v>
      </c>
    </row>
    <row r="1177" spans="11:15">
      <c r="K1177" s="46" t="s">
        <v>2420</v>
      </c>
      <c r="L1177" s="23" t="s">
        <v>2421</v>
      </c>
      <c r="M1177" s="47">
        <v>14376.8</v>
      </c>
      <c r="N1177" s="47">
        <v>0</v>
      </c>
      <c r="O1177" s="48">
        <v>40471</v>
      </c>
    </row>
    <row r="1178" spans="11:15">
      <c r="K1178" s="46" t="s">
        <v>2422</v>
      </c>
      <c r="L1178" s="23" t="s">
        <v>2423</v>
      </c>
      <c r="M1178" s="47">
        <v>3926.18</v>
      </c>
      <c r="N1178" s="47">
        <v>0</v>
      </c>
      <c r="O1178" s="48">
        <v>40471</v>
      </c>
    </row>
    <row r="1179" spans="11:15">
      <c r="K1179" s="46" t="s">
        <v>2424</v>
      </c>
      <c r="L1179" s="23" t="s">
        <v>2425</v>
      </c>
      <c r="M1179" s="47">
        <v>3898.52</v>
      </c>
      <c r="N1179" s="47">
        <v>0</v>
      </c>
      <c r="O1179" s="48">
        <v>40471</v>
      </c>
    </row>
    <row r="1180" spans="11:15">
      <c r="K1180" s="46" t="s">
        <v>2426</v>
      </c>
      <c r="L1180" s="23" t="s">
        <v>2427</v>
      </c>
      <c r="M1180" s="47">
        <v>3658</v>
      </c>
      <c r="N1180" s="47">
        <v>0</v>
      </c>
      <c r="O1180" s="48">
        <v>40471</v>
      </c>
    </row>
    <row r="1181" spans="11:15">
      <c r="K1181" s="46" t="s">
        <v>2428</v>
      </c>
      <c r="L1181" s="23" t="s">
        <v>2429</v>
      </c>
      <c r="M1181" s="47">
        <v>3415.5</v>
      </c>
      <c r="N1181" s="47">
        <v>0</v>
      </c>
      <c r="O1181" s="48">
        <v>40471</v>
      </c>
    </row>
    <row r="1182" spans="11:15">
      <c r="K1182" s="46" t="s">
        <v>2430</v>
      </c>
      <c r="L1182" s="23" t="s">
        <v>2431</v>
      </c>
      <c r="M1182" s="47">
        <v>3005.84</v>
      </c>
      <c r="N1182" s="47">
        <v>0</v>
      </c>
      <c r="O1182" s="48">
        <v>40471</v>
      </c>
    </row>
    <row r="1183" spans="11:15">
      <c r="K1183" s="46" t="s">
        <v>2432</v>
      </c>
      <c r="L1183" s="23" t="s">
        <v>2433</v>
      </c>
      <c r="M1183" s="47">
        <v>2478.3000000000002</v>
      </c>
      <c r="N1183" s="47">
        <v>0</v>
      </c>
      <c r="O1183" s="48">
        <v>40471</v>
      </c>
    </row>
    <row r="1184" spans="11:15">
      <c r="K1184" s="46" t="s">
        <v>2434</v>
      </c>
      <c r="L1184" s="23" t="s">
        <v>2435</v>
      </c>
      <c r="M1184" s="47">
        <v>1180.01</v>
      </c>
      <c r="N1184" s="47">
        <v>0</v>
      </c>
      <c r="O1184" s="48">
        <v>40471</v>
      </c>
    </row>
    <row r="1185" spans="11:15">
      <c r="K1185" s="46" t="s">
        <v>2436</v>
      </c>
      <c r="L1185" s="23" t="s">
        <v>2437</v>
      </c>
      <c r="M1185" s="47">
        <v>1021.56</v>
      </c>
      <c r="N1185" s="47">
        <v>0</v>
      </c>
      <c r="O1185" s="48">
        <v>40471</v>
      </c>
    </row>
    <row r="1186" spans="11:15">
      <c r="K1186" s="46" t="s">
        <v>2438</v>
      </c>
      <c r="L1186" s="23" t="s">
        <v>2439</v>
      </c>
      <c r="M1186" s="47">
        <v>9418.24</v>
      </c>
      <c r="N1186" s="47">
        <v>0</v>
      </c>
      <c r="O1186" s="48">
        <v>40490</v>
      </c>
    </row>
    <row r="1187" spans="11:15">
      <c r="K1187" s="46" t="s">
        <v>2440</v>
      </c>
      <c r="L1187" s="23" t="s">
        <v>2441</v>
      </c>
      <c r="M1187" s="47">
        <v>33796.370000000003</v>
      </c>
      <c r="N1187" s="47">
        <v>0</v>
      </c>
      <c r="O1187" s="48">
        <v>40492</v>
      </c>
    </row>
    <row r="1188" spans="11:15">
      <c r="K1188" s="46" t="s">
        <v>2442</v>
      </c>
      <c r="L1188" s="23" t="s">
        <v>2443</v>
      </c>
      <c r="M1188" s="47">
        <v>31244.39</v>
      </c>
      <c r="N1188" s="47">
        <v>0</v>
      </c>
      <c r="O1188" s="48">
        <v>40492</v>
      </c>
    </row>
    <row r="1189" spans="11:15">
      <c r="K1189" s="46" t="s">
        <v>2444</v>
      </c>
      <c r="L1189" s="23" t="s">
        <v>2445</v>
      </c>
      <c r="M1189" s="47">
        <v>25496.47</v>
      </c>
      <c r="N1189" s="47">
        <v>0</v>
      </c>
      <c r="O1189" s="48">
        <v>40492</v>
      </c>
    </row>
    <row r="1190" spans="11:15">
      <c r="K1190" s="46" t="s">
        <v>2446</v>
      </c>
      <c r="L1190" s="23" t="s">
        <v>2447</v>
      </c>
      <c r="M1190" s="47">
        <v>20620.68</v>
      </c>
      <c r="N1190" s="47">
        <v>0</v>
      </c>
      <c r="O1190" s="48">
        <v>40492</v>
      </c>
    </row>
    <row r="1191" spans="11:15">
      <c r="K1191" s="46" t="s">
        <v>2448</v>
      </c>
      <c r="L1191" s="23" t="s">
        <v>2449</v>
      </c>
      <c r="M1191" s="47">
        <v>14062.38</v>
      </c>
      <c r="N1191" s="47">
        <v>0</v>
      </c>
      <c r="O1191" s="48">
        <v>40492</v>
      </c>
    </row>
    <row r="1192" spans="11:15">
      <c r="K1192" s="46" t="s">
        <v>2450</v>
      </c>
      <c r="L1192" s="23" t="s">
        <v>2451</v>
      </c>
      <c r="M1192" s="47">
        <v>12500.18</v>
      </c>
      <c r="N1192" s="47">
        <v>0</v>
      </c>
      <c r="O1192" s="48">
        <v>40492</v>
      </c>
    </row>
    <row r="1193" spans="11:15">
      <c r="K1193" s="46" t="s">
        <v>2452</v>
      </c>
      <c r="L1193" s="23" t="s">
        <v>2453</v>
      </c>
      <c r="M1193" s="47">
        <v>10088.530000000001</v>
      </c>
      <c r="N1193" s="47">
        <v>0</v>
      </c>
      <c r="O1193" s="48">
        <v>40492</v>
      </c>
    </row>
    <row r="1194" spans="11:15">
      <c r="K1194" s="46" t="s">
        <v>2454</v>
      </c>
      <c r="L1194" s="23" t="s">
        <v>2455</v>
      </c>
      <c r="M1194" s="47">
        <v>7381.63</v>
      </c>
      <c r="N1194" s="47">
        <v>0</v>
      </c>
      <c r="O1194" s="48">
        <v>40492</v>
      </c>
    </row>
    <row r="1195" spans="11:15">
      <c r="K1195" s="46" t="s">
        <v>2456</v>
      </c>
      <c r="L1195" s="23" t="s">
        <v>2457</v>
      </c>
      <c r="M1195" s="47">
        <v>6019.12</v>
      </c>
      <c r="N1195" s="47">
        <v>0</v>
      </c>
      <c r="O1195" s="48">
        <v>40492</v>
      </c>
    </row>
    <row r="1196" spans="11:15">
      <c r="K1196" s="46" t="s">
        <v>2458</v>
      </c>
      <c r="L1196" s="23" t="s">
        <v>2459</v>
      </c>
      <c r="M1196" s="47">
        <v>4283.3900000000003</v>
      </c>
      <c r="N1196" s="47">
        <v>0</v>
      </c>
      <c r="O1196" s="48">
        <v>40492</v>
      </c>
    </row>
    <row r="1197" spans="11:15">
      <c r="K1197" s="46" t="s">
        <v>2460</v>
      </c>
      <c r="L1197" s="23" t="s">
        <v>2461</v>
      </c>
      <c r="M1197" s="47">
        <v>4158.22</v>
      </c>
      <c r="N1197" s="47">
        <v>0</v>
      </c>
      <c r="O1197" s="48">
        <v>40492</v>
      </c>
    </row>
    <row r="1198" spans="11:15">
      <c r="K1198" s="46" t="s">
        <v>2462</v>
      </c>
      <c r="L1198" s="23" t="s">
        <v>2463</v>
      </c>
      <c r="M1198" s="47">
        <v>3750.33</v>
      </c>
      <c r="N1198" s="47">
        <v>0</v>
      </c>
      <c r="O1198" s="48">
        <v>40492</v>
      </c>
    </row>
    <row r="1199" spans="11:15">
      <c r="K1199" s="46" t="s">
        <v>2464</v>
      </c>
      <c r="L1199" s="23" t="s">
        <v>2465</v>
      </c>
      <c r="M1199" s="47">
        <v>2933.27</v>
      </c>
      <c r="N1199" s="47">
        <v>0</v>
      </c>
      <c r="O1199" s="48">
        <v>40492</v>
      </c>
    </row>
    <row r="1200" spans="11:15">
      <c r="K1200" s="46" t="s">
        <v>2466</v>
      </c>
      <c r="L1200" s="23" t="s">
        <v>2467</v>
      </c>
      <c r="M1200" s="47">
        <v>2054.25</v>
      </c>
      <c r="N1200" s="47">
        <v>0</v>
      </c>
      <c r="O1200" s="48">
        <v>40492</v>
      </c>
    </row>
    <row r="1201" spans="11:15">
      <c r="K1201" s="46" t="s">
        <v>2468</v>
      </c>
      <c r="L1201" s="23" t="s">
        <v>2469</v>
      </c>
      <c r="M1201" s="47">
        <v>2042.87</v>
      </c>
      <c r="N1201" s="47">
        <v>0</v>
      </c>
      <c r="O1201" s="48">
        <v>40492</v>
      </c>
    </row>
    <row r="1202" spans="11:15">
      <c r="K1202" s="46" t="s">
        <v>2470</v>
      </c>
      <c r="L1202" s="23" t="s">
        <v>2471</v>
      </c>
      <c r="M1202" s="47">
        <v>1216.58</v>
      </c>
      <c r="N1202" s="47">
        <v>0</v>
      </c>
      <c r="O1202" s="48">
        <v>40492</v>
      </c>
    </row>
    <row r="1203" spans="11:15">
      <c r="K1203" s="46" t="s">
        <v>2472</v>
      </c>
      <c r="L1203" s="23" t="s">
        <v>2473</v>
      </c>
      <c r="M1203" s="47">
        <v>325393.21999999997</v>
      </c>
      <c r="N1203" s="47">
        <v>0</v>
      </c>
      <c r="O1203" s="48">
        <v>40504</v>
      </c>
    </row>
    <row r="1204" spans="11:15">
      <c r="K1204" s="46" t="s">
        <v>2474</v>
      </c>
      <c r="L1204" s="23" t="s">
        <v>2475</v>
      </c>
      <c r="M1204" s="47">
        <v>59296.99</v>
      </c>
      <c r="N1204" s="47">
        <v>0</v>
      </c>
      <c r="O1204" s="48">
        <v>40504</v>
      </c>
    </row>
    <row r="1205" spans="11:15">
      <c r="K1205" s="46" t="s">
        <v>2476</v>
      </c>
      <c r="L1205" s="23" t="s">
        <v>2477</v>
      </c>
      <c r="M1205" s="47">
        <v>42582.879999999997</v>
      </c>
      <c r="N1205" s="47">
        <v>0</v>
      </c>
      <c r="O1205" s="48">
        <v>40504</v>
      </c>
    </row>
    <row r="1206" spans="11:15">
      <c r="K1206" s="46" t="s">
        <v>2478</v>
      </c>
      <c r="L1206" s="23" t="s">
        <v>2479</v>
      </c>
      <c r="M1206" s="47">
        <v>16427.84</v>
      </c>
      <c r="N1206" s="47">
        <v>0</v>
      </c>
      <c r="O1206" s="48">
        <v>40504</v>
      </c>
    </row>
    <row r="1207" spans="11:15">
      <c r="K1207" s="46" t="s">
        <v>2480</v>
      </c>
      <c r="L1207" s="23" t="s">
        <v>2481</v>
      </c>
      <c r="M1207" s="47">
        <v>14366.76</v>
      </c>
      <c r="N1207" s="47">
        <v>0</v>
      </c>
      <c r="O1207" s="48">
        <v>40504</v>
      </c>
    </row>
    <row r="1208" spans="11:15">
      <c r="K1208" s="46" t="s">
        <v>2482</v>
      </c>
      <c r="L1208" s="23" t="s">
        <v>2483</v>
      </c>
      <c r="M1208" s="47">
        <v>11909.42</v>
      </c>
      <c r="N1208" s="47">
        <v>0</v>
      </c>
      <c r="O1208" s="48">
        <v>40504</v>
      </c>
    </row>
    <row r="1209" spans="11:15">
      <c r="K1209" s="46" t="s">
        <v>2484</v>
      </c>
      <c r="L1209" s="23" t="s">
        <v>2485</v>
      </c>
      <c r="M1209" s="47">
        <v>11202.87</v>
      </c>
      <c r="N1209" s="47">
        <v>0</v>
      </c>
      <c r="O1209" s="48">
        <v>40504</v>
      </c>
    </row>
    <row r="1210" spans="11:15">
      <c r="K1210" s="46" t="s">
        <v>2486</v>
      </c>
      <c r="L1210" s="23" t="s">
        <v>2487</v>
      </c>
      <c r="M1210" s="47">
        <v>9175.7199999999993</v>
      </c>
      <c r="N1210" s="47">
        <v>0</v>
      </c>
      <c r="O1210" s="48">
        <v>40504</v>
      </c>
    </row>
    <row r="1211" spans="11:15">
      <c r="K1211" s="46" t="s">
        <v>2488</v>
      </c>
      <c r="L1211" s="23" t="s">
        <v>2489</v>
      </c>
      <c r="M1211" s="47">
        <v>7182.58</v>
      </c>
      <c r="N1211" s="47">
        <v>0</v>
      </c>
      <c r="O1211" s="48">
        <v>40504</v>
      </c>
    </row>
    <row r="1212" spans="11:15">
      <c r="K1212" s="46" t="s">
        <v>2490</v>
      </c>
      <c r="L1212" s="23" t="s">
        <v>2491</v>
      </c>
      <c r="M1212" s="47">
        <v>6011.83</v>
      </c>
      <c r="N1212" s="47">
        <v>0</v>
      </c>
      <c r="O1212" s="48">
        <v>40504</v>
      </c>
    </row>
    <row r="1213" spans="11:15">
      <c r="K1213" s="46" t="s">
        <v>2492</v>
      </c>
      <c r="L1213" s="23" t="s">
        <v>2493</v>
      </c>
      <c r="M1213" s="47">
        <v>4648.16</v>
      </c>
      <c r="N1213" s="47">
        <v>0</v>
      </c>
      <c r="O1213" s="48">
        <v>40504</v>
      </c>
    </row>
    <row r="1214" spans="11:15">
      <c r="K1214" s="46" t="s">
        <v>2494</v>
      </c>
      <c r="L1214" s="23" t="s">
        <v>2495</v>
      </c>
      <c r="M1214" s="47">
        <v>3996.14</v>
      </c>
      <c r="N1214" s="47">
        <v>0</v>
      </c>
      <c r="O1214" s="48">
        <v>40504</v>
      </c>
    </row>
    <row r="1215" spans="11:15">
      <c r="K1215" s="46" t="s">
        <v>2496</v>
      </c>
      <c r="L1215" s="23" t="s">
        <v>2497</v>
      </c>
      <c r="M1215" s="47">
        <v>3839.87</v>
      </c>
      <c r="N1215" s="47">
        <v>0</v>
      </c>
      <c r="O1215" s="48">
        <v>40504</v>
      </c>
    </row>
    <row r="1216" spans="11:15">
      <c r="K1216" s="46" t="s">
        <v>2498</v>
      </c>
      <c r="L1216" s="23" t="s">
        <v>2499</v>
      </c>
      <c r="M1216" s="47">
        <v>2404.02</v>
      </c>
      <c r="N1216" s="47">
        <v>0</v>
      </c>
      <c r="O1216" s="48">
        <v>40504</v>
      </c>
    </row>
    <row r="1217" spans="11:15">
      <c r="K1217" s="46" t="s">
        <v>2500</v>
      </c>
      <c r="L1217" s="23" t="s">
        <v>2501</v>
      </c>
      <c r="M1217" s="47">
        <v>2307.11</v>
      </c>
      <c r="N1217" s="47">
        <v>0</v>
      </c>
      <c r="O1217" s="48">
        <v>40504</v>
      </c>
    </row>
    <row r="1218" spans="11:15">
      <c r="K1218" s="46" t="s">
        <v>2502</v>
      </c>
      <c r="L1218" s="23" t="s">
        <v>2503</v>
      </c>
      <c r="M1218" s="47">
        <v>1403.04</v>
      </c>
      <c r="N1218" s="47">
        <v>0</v>
      </c>
      <c r="O1218" s="48">
        <v>40504</v>
      </c>
    </row>
    <row r="1219" spans="11:15">
      <c r="K1219" s="46" t="s">
        <v>2504</v>
      </c>
      <c r="L1219" s="23" t="s">
        <v>2505</v>
      </c>
      <c r="M1219" s="47">
        <v>1331.29</v>
      </c>
      <c r="N1219" s="47">
        <v>0</v>
      </c>
      <c r="O1219" s="48">
        <v>40504</v>
      </c>
    </row>
    <row r="1220" spans="11:15">
      <c r="K1220" s="46" t="s">
        <v>2506</v>
      </c>
      <c r="L1220" s="23" t="s">
        <v>2507</v>
      </c>
      <c r="M1220" s="47">
        <v>6170.54</v>
      </c>
      <c r="N1220" s="47">
        <v>0</v>
      </c>
      <c r="O1220" s="48">
        <v>40508</v>
      </c>
    </row>
    <row r="1221" spans="11:15">
      <c r="K1221" s="46" t="s">
        <v>2508</v>
      </c>
      <c r="L1221" s="23" t="s">
        <v>2509</v>
      </c>
      <c r="M1221" s="47">
        <v>21525.34</v>
      </c>
      <c r="N1221" s="47">
        <v>0</v>
      </c>
      <c r="O1221" s="48">
        <v>40519</v>
      </c>
    </row>
    <row r="1222" spans="11:15">
      <c r="K1222" s="46" t="s">
        <v>2510</v>
      </c>
      <c r="L1222" s="23" t="s">
        <v>2511</v>
      </c>
      <c r="M1222" s="47">
        <v>2442.66</v>
      </c>
      <c r="N1222" s="47">
        <v>0</v>
      </c>
      <c r="O1222" s="48">
        <v>40520</v>
      </c>
    </row>
    <row r="1223" spans="11:15">
      <c r="K1223" s="46" t="s">
        <v>2512</v>
      </c>
      <c r="L1223" s="23" t="s">
        <v>2513</v>
      </c>
      <c r="M1223" s="47">
        <v>85004.58</v>
      </c>
      <c r="N1223" s="47">
        <v>0</v>
      </c>
      <c r="O1223" s="48">
        <v>40522</v>
      </c>
    </row>
    <row r="1224" spans="11:15">
      <c r="K1224" s="46" t="s">
        <v>2514</v>
      </c>
      <c r="L1224" s="23" t="s">
        <v>2515</v>
      </c>
      <c r="M1224" s="47">
        <v>84383.52</v>
      </c>
      <c r="N1224" s="47">
        <v>0</v>
      </c>
      <c r="O1224" s="48">
        <v>40522</v>
      </c>
    </row>
    <row r="1225" spans="11:15">
      <c r="K1225" s="46" t="s">
        <v>2516</v>
      </c>
      <c r="L1225" s="23" t="s">
        <v>2517</v>
      </c>
      <c r="M1225" s="47">
        <v>30799.74</v>
      </c>
      <c r="N1225" s="47">
        <v>0</v>
      </c>
      <c r="O1225" s="48">
        <v>40522</v>
      </c>
    </row>
    <row r="1226" spans="11:15">
      <c r="K1226" s="46" t="s">
        <v>2518</v>
      </c>
      <c r="L1226" s="23" t="s">
        <v>2519</v>
      </c>
      <c r="M1226" s="47">
        <v>18905.59</v>
      </c>
      <c r="N1226" s="47">
        <v>0</v>
      </c>
      <c r="O1226" s="48">
        <v>40522</v>
      </c>
    </row>
    <row r="1227" spans="11:15">
      <c r="K1227" s="46" t="s">
        <v>2520</v>
      </c>
      <c r="L1227" s="23" t="s">
        <v>2521</v>
      </c>
      <c r="M1227" s="47">
        <v>9282.84</v>
      </c>
      <c r="N1227" s="47">
        <v>0</v>
      </c>
      <c r="O1227" s="48">
        <v>40522</v>
      </c>
    </row>
    <row r="1228" spans="11:15">
      <c r="K1228" s="46" t="s">
        <v>2522</v>
      </c>
      <c r="L1228" s="23" t="s">
        <v>2523</v>
      </c>
      <c r="M1228" s="47">
        <v>8724.9599999999991</v>
      </c>
      <c r="N1228" s="47">
        <v>0</v>
      </c>
      <c r="O1228" s="48">
        <v>40522</v>
      </c>
    </row>
    <row r="1229" spans="11:15">
      <c r="K1229" s="46" t="s">
        <v>2524</v>
      </c>
      <c r="L1229" s="23" t="s">
        <v>2525</v>
      </c>
      <c r="M1229" s="47">
        <v>7773.69</v>
      </c>
      <c r="N1229" s="47">
        <v>0</v>
      </c>
      <c r="O1229" s="48">
        <v>40522</v>
      </c>
    </row>
    <row r="1230" spans="11:15">
      <c r="K1230" s="46" t="s">
        <v>2526</v>
      </c>
      <c r="L1230" s="23" t="s">
        <v>2527</v>
      </c>
      <c r="M1230" s="47">
        <v>6410.41</v>
      </c>
      <c r="N1230" s="47">
        <v>0</v>
      </c>
      <c r="O1230" s="48">
        <v>40522</v>
      </c>
    </row>
    <row r="1231" spans="11:15">
      <c r="K1231" s="46" t="s">
        <v>2528</v>
      </c>
      <c r="L1231" s="23" t="s">
        <v>2529</v>
      </c>
      <c r="M1231" s="47">
        <v>5891.85</v>
      </c>
      <c r="N1231" s="47">
        <v>0</v>
      </c>
      <c r="O1231" s="48">
        <v>40522</v>
      </c>
    </row>
    <row r="1232" spans="11:15">
      <c r="K1232" s="46" t="s">
        <v>2530</v>
      </c>
      <c r="L1232" s="23" t="s">
        <v>2531</v>
      </c>
      <c r="M1232" s="47">
        <v>5442.29</v>
      </c>
      <c r="N1232" s="47">
        <v>0</v>
      </c>
      <c r="O1232" s="48">
        <v>40522</v>
      </c>
    </row>
    <row r="1233" spans="11:15">
      <c r="K1233" s="46" t="s">
        <v>2532</v>
      </c>
      <c r="L1233" s="23" t="s">
        <v>2533</v>
      </c>
      <c r="M1233" s="47">
        <v>4314.96</v>
      </c>
      <c r="N1233" s="47">
        <v>0</v>
      </c>
      <c r="O1233" s="48">
        <v>40522</v>
      </c>
    </row>
    <row r="1234" spans="11:15">
      <c r="K1234" s="46" t="s">
        <v>2534</v>
      </c>
      <c r="L1234" s="23" t="s">
        <v>2535</v>
      </c>
      <c r="M1234" s="47">
        <v>2131.3000000000002</v>
      </c>
      <c r="N1234" s="47">
        <v>0</v>
      </c>
      <c r="O1234" s="48">
        <v>40522</v>
      </c>
    </row>
    <row r="1235" spans="11:15">
      <c r="K1235" s="46" t="s">
        <v>2536</v>
      </c>
      <c r="L1235" s="23" t="s">
        <v>2537</v>
      </c>
      <c r="M1235" s="47">
        <v>1582.02</v>
      </c>
      <c r="N1235" s="47">
        <v>0</v>
      </c>
      <c r="O1235" s="48">
        <v>40522</v>
      </c>
    </row>
    <row r="1236" spans="11:15">
      <c r="K1236" s="46" t="s">
        <v>2538</v>
      </c>
      <c r="L1236" s="23" t="s">
        <v>2539</v>
      </c>
      <c r="M1236" s="47">
        <v>1434.12</v>
      </c>
      <c r="N1236" s="47">
        <v>0</v>
      </c>
      <c r="O1236" s="48">
        <v>40522</v>
      </c>
    </row>
    <row r="1237" spans="11:15">
      <c r="K1237" s="46" t="s">
        <v>2540</v>
      </c>
      <c r="L1237" s="23" t="s">
        <v>2541</v>
      </c>
      <c r="M1237" s="47">
        <v>1301.56</v>
      </c>
      <c r="N1237" s="47">
        <v>0</v>
      </c>
      <c r="O1237" s="48">
        <v>40522</v>
      </c>
    </row>
    <row r="1238" spans="11:15">
      <c r="K1238" s="46" t="s">
        <v>2542</v>
      </c>
      <c r="L1238" s="23" t="s">
        <v>2543</v>
      </c>
      <c r="M1238" s="47">
        <v>1015.22</v>
      </c>
      <c r="N1238" s="47">
        <v>0</v>
      </c>
      <c r="O1238" s="48">
        <v>40522</v>
      </c>
    </row>
    <row r="1239" spans="11:15">
      <c r="K1239" s="46" t="s">
        <v>2544</v>
      </c>
      <c r="L1239" s="23" t="s">
        <v>2545</v>
      </c>
      <c r="M1239" s="47">
        <v>261454.88</v>
      </c>
      <c r="N1239" s="47">
        <v>0</v>
      </c>
      <c r="O1239" s="48">
        <v>40532</v>
      </c>
    </row>
    <row r="1240" spans="11:15">
      <c r="K1240" s="46" t="s">
        <v>2546</v>
      </c>
      <c r="L1240" s="23" t="s">
        <v>2547</v>
      </c>
      <c r="M1240" s="47">
        <v>190835.9</v>
      </c>
      <c r="N1240" s="47">
        <v>0</v>
      </c>
      <c r="O1240" s="48">
        <v>40532</v>
      </c>
    </row>
    <row r="1241" spans="11:15">
      <c r="K1241" s="46" t="s">
        <v>2548</v>
      </c>
      <c r="L1241" s="23" t="s">
        <v>2549</v>
      </c>
      <c r="M1241" s="47">
        <v>106481.45</v>
      </c>
      <c r="N1241" s="47">
        <v>0</v>
      </c>
      <c r="O1241" s="48">
        <v>40532</v>
      </c>
    </row>
    <row r="1242" spans="11:15">
      <c r="K1242" s="46" t="s">
        <v>2550</v>
      </c>
      <c r="L1242" s="23" t="s">
        <v>2551</v>
      </c>
      <c r="M1242" s="47">
        <v>37794.660000000003</v>
      </c>
      <c r="N1242" s="47">
        <v>0</v>
      </c>
      <c r="O1242" s="48">
        <v>40532</v>
      </c>
    </row>
    <row r="1243" spans="11:15">
      <c r="K1243" s="46" t="s">
        <v>2552</v>
      </c>
      <c r="L1243" s="23" t="s">
        <v>2553</v>
      </c>
      <c r="M1243" s="47">
        <v>37570.76</v>
      </c>
      <c r="N1243" s="47">
        <v>0</v>
      </c>
      <c r="O1243" s="48">
        <v>40532</v>
      </c>
    </row>
    <row r="1244" spans="11:15">
      <c r="K1244" s="46" t="s">
        <v>2554</v>
      </c>
      <c r="L1244" s="23" t="s">
        <v>2555</v>
      </c>
      <c r="M1244" s="47">
        <v>17543.09</v>
      </c>
      <c r="N1244" s="47">
        <v>0</v>
      </c>
      <c r="O1244" s="48">
        <v>40532</v>
      </c>
    </row>
    <row r="1245" spans="11:15">
      <c r="K1245" s="46" t="s">
        <v>2556</v>
      </c>
      <c r="L1245" s="23" t="s">
        <v>2557</v>
      </c>
      <c r="M1245" s="47">
        <v>17210.419999999998</v>
      </c>
      <c r="N1245" s="47">
        <v>0</v>
      </c>
      <c r="O1245" s="48">
        <v>40532</v>
      </c>
    </row>
    <row r="1246" spans="11:15">
      <c r="K1246" s="46" t="s">
        <v>2558</v>
      </c>
      <c r="L1246" s="23" t="s">
        <v>2559</v>
      </c>
      <c r="M1246" s="47">
        <v>13946.72</v>
      </c>
      <c r="N1246" s="47">
        <v>0</v>
      </c>
      <c r="O1246" s="48">
        <v>40532</v>
      </c>
    </row>
    <row r="1247" spans="11:15">
      <c r="K1247" s="46" t="s">
        <v>2560</v>
      </c>
      <c r="L1247" s="23" t="s">
        <v>2561</v>
      </c>
      <c r="M1247" s="47">
        <v>12391.31</v>
      </c>
      <c r="N1247" s="47">
        <v>0</v>
      </c>
      <c r="O1247" s="48">
        <v>40532</v>
      </c>
    </row>
    <row r="1248" spans="11:15">
      <c r="K1248" s="46" t="s">
        <v>2562</v>
      </c>
      <c r="L1248" s="23" t="s">
        <v>2563</v>
      </c>
      <c r="M1248" s="47">
        <v>9580.4</v>
      </c>
      <c r="N1248" s="47">
        <v>0</v>
      </c>
      <c r="O1248" s="48">
        <v>40532</v>
      </c>
    </row>
    <row r="1249" spans="11:15">
      <c r="K1249" s="46" t="s">
        <v>2564</v>
      </c>
      <c r="L1249" s="23" t="s">
        <v>2565</v>
      </c>
      <c r="M1249" s="47">
        <v>8464.76</v>
      </c>
      <c r="N1249" s="47">
        <v>0</v>
      </c>
      <c r="O1249" s="48">
        <v>40532</v>
      </c>
    </row>
    <row r="1250" spans="11:15">
      <c r="K1250" s="46" t="s">
        <v>2566</v>
      </c>
      <c r="L1250" s="23" t="s">
        <v>2567</v>
      </c>
      <c r="M1250" s="47">
        <v>7161.44</v>
      </c>
      <c r="N1250" s="47">
        <v>0</v>
      </c>
      <c r="O1250" s="48">
        <v>40532</v>
      </c>
    </row>
    <row r="1251" spans="11:15">
      <c r="K1251" s="46" t="s">
        <v>2568</v>
      </c>
      <c r="L1251" s="23" t="s">
        <v>2569</v>
      </c>
      <c r="M1251" s="47">
        <v>6368.59</v>
      </c>
      <c r="N1251" s="47">
        <v>0</v>
      </c>
      <c r="O1251" s="48">
        <v>40532</v>
      </c>
    </row>
    <row r="1252" spans="11:15">
      <c r="K1252" s="46" t="s">
        <v>2570</v>
      </c>
      <c r="L1252" s="23" t="s">
        <v>2571</v>
      </c>
      <c r="M1252" s="47">
        <v>3828.07</v>
      </c>
      <c r="N1252" s="47">
        <v>0</v>
      </c>
      <c r="O1252" s="48">
        <v>40532</v>
      </c>
    </row>
    <row r="1253" spans="11:15">
      <c r="K1253" s="46" t="s">
        <v>2572</v>
      </c>
      <c r="L1253" s="23" t="s">
        <v>2573</v>
      </c>
      <c r="M1253" s="47">
        <v>2650.06</v>
      </c>
      <c r="N1253" s="47">
        <v>0</v>
      </c>
      <c r="O1253" s="48">
        <v>40532</v>
      </c>
    </row>
    <row r="1254" spans="11:15">
      <c r="K1254" s="46" t="s">
        <v>2574</v>
      </c>
      <c r="L1254" s="23" t="s">
        <v>2575</v>
      </c>
      <c r="M1254" s="47">
        <v>2288.75</v>
      </c>
      <c r="N1254" s="47">
        <v>0</v>
      </c>
      <c r="O1254" s="48">
        <v>40532</v>
      </c>
    </row>
    <row r="1255" spans="11:15">
      <c r="K1255" s="46" t="s">
        <v>2576</v>
      </c>
      <c r="L1255" s="23" t="s">
        <v>2577</v>
      </c>
      <c r="M1255" s="47">
        <v>1960.84</v>
      </c>
      <c r="N1255" s="47">
        <v>0</v>
      </c>
      <c r="O1255" s="48">
        <v>40532</v>
      </c>
    </row>
    <row r="1256" spans="11:15">
      <c r="K1256" s="46" t="s">
        <v>2578</v>
      </c>
      <c r="L1256" s="23" t="s">
        <v>2579</v>
      </c>
      <c r="M1256" s="47">
        <v>1943.36</v>
      </c>
      <c r="N1256" s="47">
        <v>0</v>
      </c>
      <c r="O1256" s="48">
        <v>40532</v>
      </c>
    </row>
    <row r="1257" spans="11:15">
      <c r="K1257" s="46" t="s">
        <v>2580</v>
      </c>
      <c r="L1257" s="23" t="s">
        <v>2581</v>
      </c>
      <c r="M1257" s="47">
        <v>1704.59</v>
      </c>
      <c r="N1257" s="47">
        <v>0</v>
      </c>
      <c r="O1257" s="48">
        <v>40532</v>
      </c>
    </row>
    <row r="1258" spans="11:15">
      <c r="K1258" s="46" t="s">
        <v>2582</v>
      </c>
      <c r="L1258" s="23" t="s">
        <v>2583</v>
      </c>
      <c r="M1258" s="47">
        <v>1103.51</v>
      </c>
      <c r="N1258" s="47">
        <v>0</v>
      </c>
      <c r="O1258" s="48">
        <v>40532</v>
      </c>
    </row>
    <row r="1259" spans="11:15">
      <c r="K1259" s="46" t="s">
        <v>2584</v>
      </c>
      <c r="L1259" s="23" t="s">
        <v>2585</v>
      </c>
      <c r="M1259" s="47">
        <v>124021.43</v>
      </c>
      <c r="N1259" s="47">
        <v>0</v>
      </c>
      <c r="O1259" s="48">
        <v>40553</v>
      </c>
    </row>
    <row r="1260" spans="11:15">
      <c r="K1260" s="46" t="s">
        <v>2586</v>
      </c>
      <c r="L1260" s="23" t="s">
        <v>2587</v>
      </c>
      <c r="M1260" s="47">
        <v>11427.57</v>
      </c>
      <c r="N1260" s="47">
        <v>0</v>
      </c>
      <c r="O1260" s="48">
        <v>40553</v>
      </c>
    </row>
    <row r="1261" spans="11:15">
      <c r="K1261" s="46" t="s">
        <v>2588</v>
      </c>
      <c r="L1261" s="23" t="s">
        <v>2589</v>
      </c>
      <c r="M1261" s="47">
        <v>10244.17</v>
      </c>
      <c r="N1261" s="47">
        <v>0</v>
      </c>
      <c r="O1261" s="48">
        <v>40553</v>
      </c>
    </row>
    <row r="1262" spans="11:15">
      <c r="K1262" s="46" t="s">
        <v>2590</v>
      </c>
      <c r="L1262" s="23" t="s">
        <v>2591</v>
      </c>
      <c r="M1262" s="47">
        <v>8750.07</v>
      </c>
      <c r="N1262" s="47">
        <v>0</v>
      </c>
      <c r="O1262" s="48">
        <v>40553</v>
      </c>
    </row>
    <row r="1263" spans="11:15">
      <c r="K1263" s="46" t="s">
        <v>2592</v>
      </c>
      <c r="L1263" s="23" t="s">
        <v>2593</v>
      </c>
      <c r="M1263" s="47">
        <v>8153.3</v>
      </c>
      <c r="N1263" s="47">
        <v>0</v>
      </c>
      <c r="O1263" s="48">
        <v>40553</v>
      </c>
    </row>
    <row r="1264" spans="11:15">
      <c r="K1264" s="46" t="s">
        <v>2594</v>
      </c>
      <c r="L1264" s="23" t="s">
        <v>2595</v>
      </c>
      <c r="M1264" s="47">
        <v>6793.44</v>
      </c>
      <c r="N1264" s="47">
        <v>0</v>
      </c>
      <c r="O1264" s="48">
        <v>40553</v>
      </c>
    </row>
    <row r="1265" spans="11:15">
      <c r="K1265" s="46" t="s">
        <v>2596</v>
      </c>
      <c r="L1265" s="23" t="s">
        <v>2597</v>
      </c>
      <c r="M1265" s="47">
        <v>4900.41</v>
      </c>
      <c r="N1265" s="47">
        <v>0</v>
      </c>
      <c r="O1265" s="48">
        <v>40553</v>
      </c>
    </row>
    <row r="1266" spans="11:15">
      <c r="K1266" s="46" t="s">
        <v>2598</v>
      </c>
      <c r="L1266" s="23" t="s">
        <v>2599</v>
      </c>
      <c r="M1266" s="47">
        <v>4145.99</v>
      </c>
      <c r="N1266" s="47">
        <v>0</v>
      </c>
      <c r="O1266" s="48">
        <v>40553</v>
      </c>
    </row>
    <row r="1267" spans="11:15">
      <c r="K1267" s="46" t="s">
        <v>2600</v>
      </c>
      <c r="L1267" s="23" t="s">
        <v>2601</v>
      </c>
      <c r="M1267" s="47">
        <v>3811.72</v>
      </c>
      <c r="N1267" s="47">
        <v>0</v>
      </c>
      <c r="O1267" s="48">
        <v>40553</v>
      </c>
    </row>
    <row r="1268" spans="11:15">
      <c r="K1268" s="46" t="s">
        <v>2602</v>
      </c>
      <c r="L1268" s="23" t="s">
        <v>2603</v>
      </c>
      <c r="M1268" s="47">
        <v>1752.93</v>
      </c>
      <c r="N1268" s="47">
        <v>0</v>
      </c>
      <c r="O1268" s="48">
        <v>40553</v>
      </c>
    </row>
    <row r="1269" spans="11:15">
      <c r="K1269" s="46" t="s">
        <v>2604</v>
      </c>
      <c r="L1269" s="23" t="s">
        <v>2605</v>
      </c>
      <c r="M1269" s="47">
        <v>1674.06</v>
      </c>
      <c r="N1269" s="47">
        <v>0</v>
      </c>
      <c r="O1269" s="48">
        <v>40553</v>
      </c>
    </row>
    <row r="1270" spans="11:15">
      <c r="K1270" s="46" t="s">
        <v>2606</v>
      </c>
      <c r="L1270" s="23" t="s">
        <v>2607</v>
      </c>
      <c r="M1270" s="47">
        <v>1456.88</v>
      </c>
      <c r="N1270" s="47">
        <v>0</v>
      </c>
      <c r="O1270" s="48">
        <v>40553</v>
      </c>
    </row>
    <row r="1271" spans="11:15">
      <c r="K1271" s="46" t="s">
        <v>2608</v>
      </c>
      <c r="L1271" s="23" t="s">
        <v>2609</v>
      </c>
      <c r="M1271" s="47">
        <v>1094.28</v>
      </c>
      <c r="N1271" s="47">
        <v>0</v>
      </c>
      <c r="O1271" s="48">
        <v>40553</v>
      </c>
    </row>
    <row r="1272" spans="11:15">
      <c r="K1272" s="46" t="s">
        <v>2610</v>
      </c>
      <c r="L1272" s="23" t="s">
        <v>2611</v>
      </c>
      <c r="M1272" s="47">
        <v>1008.85</v>
      </c>
      <c r="N1272" s="47">
        <v>0</v>
      </c>
      <c r="O1272" s="48">
        <v>40553</v>
      </c>
    </row>
    <row r="1273" spans="11:15">
      <c r="K1273" s="46" t="s">
        <v>2612</v>
      </c>
      <c r="L1273" s="23" t="s">
        <v>2613</v>
      </c>
      <c r="M1273" s="47">
        <v>14794.51</v>
      </c>
      <c r="N1273" s="47">
        <v>0</v>
      </c>
      <c r="O1273" s="48">
        <v>40560</v>
      </c>
    </row>
    <row r="1274" spans="11:15">
      <c r="K1274" s="46" t="s">
        <v>2614</v>
      </c>
      <c r="L1274" s="23" t="s">
        <v>2615</v>
      </c>
      <c r="M1274" s="47">
        <v>87435.199999999997</v>
      </c>
      <c r="N1274" s="47">
        <v>0</v>
      </c>
      <c r="O1274" s="48">
        <v>40563</v>
      </c>
    </row>
    <row r="1275" spans="11:15">
      <c r="K1275" s="46" t="s">
        <v>2616</v>
      </c>
      <c r="L1275" s="23" t="s">
        <v>2617</v>
      </c>
      <c r="M1275" s="47">
        <v>59577.43</v>
      </c>
      <c r="N1275" s="47">
        <v>0</v>
      </c>
      <c r="O1275" s="48">
        <v>40563</v>
      </c>
    </row>
    <row r="1276" spans="11:15">
      <c r="K1276" s="46" t="s">
        <v>2618</v>
      </c>
      <c r="L1276" s="23" t="s">
        <v>2619</v>
      </c>
      <c r="M1276" s="47">
        <v>41009.919999999998</v>
      </c>
      <c r="N1276" s="47">
        <v>0</v>
      </c>
      <c r="O1276" s="48">
        <v>40563</v>
      </c>
    </row>
    <row r="1277" spans="11:15">
      <c r="K1277" s="46" t="s">
        <v>2620</v>
      </c>
      <c r="L1277" s="23" t="s">
        <v>2621</v>
      </c>
      <c r="M1277" s="47">
        <v>40377.85</v>
      </c>
      <c r="N1277" s="47">
        <v>0</v>
      </c>
      <c r="O1277" s="48">
        <v>40563</v>
      </c>
    </row>
    <row r="1278" spans="11:15">
      <c r="K1278" s="46" t="s">
        <v>2622</v>
      </c>
      <c r="L1278" s="23" t="s">
        <v>2623</v>
      </c>
      <c r="M1278" s="47">
        <v>39545.43</v>
      </c>
      <c r="N1278" s="47">
        <v>0</v>
      </c>
      <c r="O1278" s="48">
        <v>40563</v>
      </c>
    </row>
    <row r="1279" spans="11:15">
      <c r="K1279" s="46" t="s">
        <v>2624</v>
      </c>
      <c r="L1279" s="23" t="s">
        <v>2625</v>
      </c>
      <c r="M1279" s="47">
        <v>26423.88</v>
      </c>
      <c r="N1279" s="47">
        <v>0</v>
      </c>
      <c r="O1279" s="48">
        <v>40563</v>
      </c>
    </row>
    <row r="1280" spans="11:15">
      <c r="K1280" s="46" t="s">
        <v>2626</v>
      </c>
      <c r="L1280" s="23" t="s">
        <v>2627</v>
      </c>
      <c r="M1280" s="47">
        <v>23903.34</v>
      </c>
      <c r="N1280" s="47">
        <v>0</v>
      </c>
      <c r="O1280" s="48">
        <v>40563</v>
      </c>
    </row>
    <row r="1281" spans="11:15">
      <c r="K1281" s="46" t="s">
        <v>2628</v>
      </c>
      <c r="L1281" s="23" t="s">
        <v>2629</v>
      </c>
      <c r="M1281" s="47">
        <v>20233</v>
      </c>
      <c r="N1281" s="47">
        <v>0</v>
      </c>
      <c r="O1281" s="48">
        <v>40563</v>
      </c>
    </row>
    <row r="1282" spans="11:15">
      <c r="K1282" s="46" t="s">
        <v>2630</v>
      </c>
      <c r="L1282" s="23" t="s">
        <v>2631</v>
      </c>
      <c r="M1282" s="47">
        <v>12921.52</v>
      </c>
      <c r="N1282" s="47">
        <v>0</v>
      </c>
      <c r="O1282" s="48">
        <v>40563</v>
      </c>
    </row>
    <row r="1283" spans="11:15">
      <c r="K1283" s="46" t="s">
        <v>2632</v>
      </c>
      <c r="L1283" s="23" t="s">
        <v>2633</v>
      </c>
      <c r="M1283" s="47">
        <v>10824.87</v>
      </c>
      <c r="N1283" s="47">
        <v>0</v>
      </c>
      <c r="O1283" s="48">
        <v>40563</v>
      </c>
    </row>
    <row r="1284" spans="11:15">
      <c r="K1284" s="46" t="s">
        <v>2634</v>
      </c>
      <c r="L1284" s="23" t="s">
        <v>2635</v>
      </c>
      <c r="M1284" s="47">
        <v>10025.93</v>
      </c>
      <c r="N1284" s="47">
        <v>0</v>
      </c>
      <c r="O1284" s="48">
        <v>40563</v>
      </c>
    </row>
    <row r="1285" spans="11:15">
      <c r="K1285" s="46" t="s">
        <v>2636</v>
      </c>
      <c r="L1285" s="23" t="s">
        <v>2637</v>
      </c>
      <c r="M1285" s="47">
        <v>9955.24</v>
      </c>
      <c r="N1285" s="47">
        <v>0</v>
      </c>
      <c r="O1285" s="48">
        <v>40563</v>
      </c>
    </row>
    <row r="1286" spans="11:15">
      <c r="K1286" s="46" t="s">
        <v>2638</v>
      </c>
      <c r="L1286" s="23" t="s">
        <v>2639</v>
      </c>
      <c r="M1286" s="47">
        <v>8046.82</v>
      </c>
      <c r="N1286" s="47">
        <v>0</v>
      </c>
      <c r="O1286" s="48">
        <v>40563</v>
      </c>
    </row>
    <row r="1287" spans="11:15">
      <c r="K1287" s="46" t="s">
        <v>2640</v>
      </c>
      <c r="L1287" s="23" t="s">
        <v>2641</v>
      </c>
      <c r="M1287" s="47">
        <v>7705.42</v>
      </c>
      <c r="N1287" s="47">
        <v>0</v>
      </c>
      <c r="O1287" s="48">
        <v>40563</v>
      </c>
    </row>
    <row r="1288" spans="11:15">
      <c r="K1288" s="46" t="s">
        <v>2642</v>
      </c>
      <c r="L1288" s="23" t="s">
        <v>2643</v>
      </c>
      <c r="M1288" s="47">
        <v>7164.87</v>
      </c>
      <c r="N1288" s="47">
        <v>0</v>
      </c>
      <c r="O1288" s="48">
        <v>40563</v>
      </c>
    </row>
    <row r="1289" spans="11:15">
      <c r="K1289" s="46" t="s">
        <v>2644</v>
      </c>
      <c r="L1289" s="23" t="s">
        <v>2645</v>
      </c>
      <c r="M1289" s="47">
        <v>6600.87</v>
      </c>
      <c r="N1289" s="47">
        <v>0</v>
      </c>
      <c r="O1289" s="48">
        <v>40563</v>
      </c>
    </row>
    <row r="1290" spans="11:15">
      <c r="K1290" s="46" t="s">
        <v>2646</v>
      </c>
      <c r="L1290" s="23" t="s">
        <v>2647</v>
      </c>
      <c r="M1290" s="47">
        <v>6214.38</v>
      </c>
      <c r="N1290" s="47">
        <v>0</v>
      </c>
      <c r="O1290" s="48">
        <v>40563</v>
      </c>
    </row>
    <row r="1291" spans="11:15">
      <c r="K1291" s="46" t="s">
        <v>2648</v>
      </c>
      <c r="L1291" s="23" t="s">
        <v>2649</v>
      </c>
      <c r="M1291" s="47">
        <v>5028.67</v>
      </c>
      <c r="N1291" s="47">
        <v>0</v>
      </c>
      <c r="O1291" s="48">
        <v>40563</v>
      </c>
    </row>
    <row r="1292" spans="11:15">
      <c r="K1292" s="46" t="s">
        <v>2650</v>
      </c>
      <c r="L1292" s="23" t="s">
        <v>2651</v>
      </c>
      <c r="M1292" s="47">
        <v>4906.62</v>
      </c>
      <c r="N1292" s="47">
        <v>0</v>
      </c>
      <c r="O1292" s="48">
        <v>40563</v>
      </c>
    </row>
    <row r="1293" spans="11:15">
      <c r="K1293" s="46" t="s">
        <v>2652</v>
      </c>
      <c r="L1293" s="23" t="s">
        <v>2653</v>
      </c>
      <c r="M1293" s="47">
        <v>4763.04</v>
      </c>
      <c r="N1293" s="47">
        <v>0</v>
      </c>
      <c r="O1293" s="48">
        <v>40563</v>
      </c>
    </row>
    <row r="1294" spans="11:15">
      <c r="K1294" s="46" t="s">
        <v>2654</v>
      </c>
      <c r="L1294" s="23" t="s">
        <v>2655</v>
      </c>
      <c r="M1294" s="47">
        <v>4670.24</v>
      </c>
      <c r="N1294" s="47">
        <v>0</v>
      </c>
      <c r="O1294" s="48">
        <v>40563</v>
      </c>
    </row>
    <row r="1295" spans="11:15">
      <c r="K1295" s="46" t="s">
        <v>2656</v>
      </c>
      <c r="L1295" s="23" t="s">
        <v>2657</v>
      </c>
      <c r="M1295" s="47">
        <v>4228.97</v>
      </c>
      <c r="N1295" s="47">
        <v>0</v>
      </c>
      <c r="O1295" s="48">
        <v>40563</v>
      </c>
    </row>
    <row r="1296" spans="11:15">
      <c r="K1296" s="46" t="s">
        <v>2658</v>
      </c>
      <c r="L1296" s="23" t="s">
        <v>2659</v>
      </c>
      <c r="M1296" s="47">
        <v>2660.05</v>
      </c>
      <c r="N1296" s="47">
        <v>0</v>
      </c>
      <c r="O1296" s="48">
        <v>40563</v>
      </c>
    </row>
    <row r="1297" spans="11:15">
      <c r="K1297" s="46" t="s">
        <v>2660</v>
      </c>
      <c r="L1297" s="23" t="s">
        <v>2661</v>
      </c>
      <c r="M1297" s="47">
        <v>2528.67</v>
      </c>
      <c r="N1297" s="47">
        <v>0</v>
      </c>
      <c r="O1297" s="48">
        <v>40563</v>
      </c>
    </row>
    <row r="1298" spans="11:15">
      <c r="K1298" s="46" t="s">
        <v>2662</v>
      </c>
      <c r="L1298" s="23" t="s">
        <v>2663</v>
      </c>
      <c r="M1298" s="47">
        <v>2339.89</v>
      </c>
      <c r="N1298" s="47">
        <v>0</v>
      </c>
      <c r="O1298" s="48">
        <v>40563</v>
      </c>
    </row>
    <row r="1299" spans="11:15">
      <c r="K1299" s="46" t="s">
        <v>2664</v>
      </c>
      <c r="L1299" s="23" t="s">
        <v>2665</v>
      </c>
      <c r="M1299" s="47">
        <v>1262.54</v>
      </c>
      <c r="N1299" s="47">
        <v>0</v>
      </c>
      <c r="O1299" s="48">
        <v>40563</v>
      </c>
    </row>
    <row r="1300" spans="11:15">
      <c r="K1300" s="46" t="s">
        <v>2666</v>
      </c>
      <c r="L1300" s="23" t="s">
        <v>2667</v>
      </c>
      <c r="M1300" s="47">
        <v>398703.07</v>
      </c>
      <c r="N1300" s="47">
        <v>0</v>
      </c>
      <c r="O1300" s="48">
        <v>40584</v>
      </c>
    </row>
    <row r="1301" spans="11:15">
      <c r="K1301" s="46" t="s">
        <v>2668</v>
      </c>
      <c r="L1301" s="23" t="s">
        <v>2669</v>
      </c>
      <c r="M1301" s="47">
        <v>216901.89</v>
      </c>
      <c r="N1301" s="47">
        <v>0</v>
      </c>
      <c r="O1301" s="48">
        <v>40584</v>
      </c>
    </row>
    <row r="1302" spans="11:15">
      <c r="K1302" s="46" t="s">
        <v>2670</v>
      </c>
      <c r="L1302" s="23" t="s">
        <v>2671</v>
      </c>
      <c r="M1302" s="47">
        <v>156192.91</v>
      </c>
      <c r="N1302" s="47">
        <v>0</v>
      </c>
      <c r="O1302" s="48">
        <v>40584</v>
      </c>
    </row>
    <row r="1303" spans="11:15">
      <c r="K1303" s="46" t="s">
        <v>2672</v>
      </c>
      <c r="L1303" s="23" t="s">
        <v>2673</v>
      </c>
      <c r="M1303" s="47">
        <v>117018.8</v>
      </c>
      <c r="N1303" s="47">
        <v>0</v>
      </c>
      <c r="O1303" s="48">
        <v>40584</v>
      </c>
    </row>
    <row r="1304" spans="11:15">
      <c r="K1304" s="46" t="s">
        <v>2674</v>
      </c>
      <c r="L1304" s="23" t="s">
        <v>2675</v>
      </c>
      <c r="M1304" s="47">
        <v>102530.38</v>
      </c>
      <c r="N1304" s="47">
        <v>0</v>
      </c>
      <c r="O1304" s="48">
        <v>40584</v>
      </c>
    </row>
    <row r="1305" spans="11:15">
      <c r="K1305" s="46" t="s">
        <v>2676</v>
      </c>
      <c r="L1305" s="23" t="s">
        <v>2677</v>
      </c>
      <c r="M1305" s="47">
        <v>73165.279999999999</v>
      </c>
      <c r="N1305" s="47">
        <v>0</v>
      </c>
      <c r="O1305" s="48">
        <v>40584</v>
      </c>
    </row>
    <row r="1306" spans="11:15">
      <c r="K1306" s="46" t="s">
        <v>2678</v>
      </c>
      <c r="L1306" s="23" t="s">
        <v>2679</v>
      </c>
      <c r="M1306" s="47">
        <v>48100.56</v>
      </c>
      <c r="N1306" s="47">
        <v>0</v>
      </c>
      <c r="O1306" s="48">
        <v>40584</v>
      </c>
    </row>
    <row r="1307" spans="11:15">
      <c r="K1307" s="46" t="s">
        <v>2680</v>
      </c>
      <c r="L1307" s="23" t="s">
        <v>2681</v>
      </c>
      <c r="M1307" s="47">
        <v>39880.410000000003</v>
      </c>
      <c r="N1307" s="47">
        <v>0</v>
      </c>
      <c r="O1307" s="48">
        <v>40584</v>
      </c>
    </row>
    <row r="1308" spans="11:15">
      <c r="K1308" s="46" t="s">
        <v>2682</v>
      </c>
      <c r="L1308" s="23" t="s">
        <v>2683</v>
      </c>
      <c r="M1308" s="47">
        <v>35723.839999999997</v>
      </c>
      <c r="N1308" s="47">
        <v>0</v>
      </c>
      <c r="O1308" s="48">
        <v>40584</v>
      </c>
    </row>
    <row r="1309" spans="11:15">
      <c r="K1309" s="46" t="s">
        <v>2684</v>
      </c>
      <c r="L1309" s="23" t="s">
        <v>2685</v>
      </c>
      <c r="M1309" s="47">
        <v>18662.689999999999</v>
      </c>
      <c r="N1309" s="47">
        <v>0</v>
      </c>
      <c r="O1309" s="48">
        <v>40584</v>
      </c>
    </row>
    <row r="1310" spans="11:15">
      <c r="K1310" s="46" t="s">
        <v>2686</v>
      </c>
      <c r="L1310" s="23" t="s">
        <v>2687</v>
      </c>
      <c r="M1310" s="47">
        <v>18346.080000000002</v>
      </c>
      <c r="N1310" s="47">
        <v>0</v>
      </c>
      <c r="O1310" s="48">
        <v>40584</v>
      </c>
    </row>
    <row r="1311" spans="11:15">
      <c r="K1311" s="46" t="s">
        <v>2688</v>
      </c>
      <c r="L1311" s="23" t="s">
        <v>2689</v>
      </c>
      <c r="M1311" s="47">
        <v>18147.97</v>
      </c>
      <c r="N1311" s="47">
        <v>0</v>
      </c>
      <c r="O1311" s="48">
        <v>40584</v>
      </c>
    </row>
    <row r="1312" spans="11:15">
      <c r="K1312" s="46" t="s">
        <v>2690</v>
      </c>
      <c r="L1312" s="23" t="s">
        <v>2691</v>
      </c>
      <c r="M1312" s="47">
        <v>17032.740000000002</v>
      </c>
      <c r="N1312" s="47">
        <v>0</v>
      </c>
      <c r="O1312" s="48">
        <v>40584</v>
      </c>
    </row>
    <row r="1313" spans="11:15">
      <c r="K1313" s="46" t="s">
        <v>2692</v>
      </c>
      <c r="L1313" s="23" t="s">
        <v>2693</v>
      </c>
      <c r="M1313" s="47">
        <v>15593.03</v>
      </c>
      <c r="N1313" s="47">
        <v>0</v>
      </c>
      <c r="O1313" s="48">
        <v>40584</v>
      </c>
    </row>
    <row r="1314" spans="11:15">
      <c r="K1314" s="46" t="s">
        <v>2694</v>
      </c>
      <c r="L1314" s="23" t="s">
        <v>2695</v>
      </c>
      <c r="M1314" s="47">
        <v>14589.76</v>
      </c>
      <c r="N1314" s="47">
        <v>0</v>
      </c>
      <c r="O1314" s="48">
        <v>40584</v>
      </c>
    </row>
    <row r="1315" spans="11:15">
      <c r="K1315" s="46" t="s">
        <v>2696</v>
      </c>
      <c r="L1315" s="23" t="s">
        <v>2697</v>
      </c>
      <c r="M1315" s="47">
        <v>12079.67</v>
      </c>
      <c r="N1315" s="47">
        <v>0</v>
      </c>
      <c r="O1315" s="48">
        <v>40584</v>
      </c>
    </row>
    <row r="1316" spans="11:15">
      <c r="K1316" s="46" t="s">
        <v>2698</v>
      </c>
      <c r="L1316" s="23" t="s">
        <v>2699</v>
      </c>
      <c r="M1316" s="47">
        <v>12078.44</v>
      </c>
      <c r="N1316" s="47">
        <v>0</v>
      </c>
      <c r="O1316" s="48">
        <v>40584</v>
      </c>
    </row>
    <row r="1317" spans="11:15">
      <c r="K1317" s="46" t="s">
        <v>2700</v>
      </c>
      <c r="L1317" s="23" t="s">
        <v>2701</v>
      </c>
      <c r="M1317" s="47">
        <v>6441.84</v>
      </c>
      <c r="N1317" s="47">
        <v>0</v>
      </c>
      <c r="O1317" s="48">
        <v>40584</v>
      </c>
    </row>
    <row r="1318" spans="11:15">
      <c r="K1318" s="46" t="s">
        <v>2702</v>
      </c>
      <c r="L1318" s="23" t="s">
        <v>2703</v>
      </c>
      <c r="M1318" s="47">
        <v>5137.62</v>
      </c>
      <c r="N1318" s="47">
        <v>0</v>
      </c>
      <c r="O1318" s="48">
        <v>40584</v>
      </c>
    </row>
    <row r="1319" spans="11:15">
      <c r="K1319" s="46" t="s">
        <v>2704</v>
      </c>
      <c r="L1319" s="23" t="s">
        <v>2705</v>
      </c>
      <c r="M1319" s="47">
        <v>4965.93</v>
      </c>
      <c r="N1319" s="47">
        <v>0</v>
      </c>
      <c r="O1319" s="48">
        <v>40584</v>
      </c>
    </row>
    <row r="1320" spans="11:15">
      <c r="K1320" s="46" t="s">
        <v>2706</v>
      </c>
      <c r="L1320" s="23" t="s">
        <v>2707</v>
      </c>
      <c r="M1320" s="47">
        <v>4922.32</v>
      </c>
      <c r="N1320" s="47">
        <v>0</v>
      </c>
      <c r="O1320" s="48">
        <v>40584</v>
      </c>
    </row>
    <row r="1321" spans="11:15">
      <c r="K1321" s="46" t="s">
        <v>2708</v>
      </c>
      <c r="L1321" s="23" t="s">
        <v>2709</v>
      </c>
      <c r="M1321" s="47">
        <v>3413.37</v>
      </c>
      <c r="N1321" s="47">
        <v>0</v>
      </c>
      <c r="O1321" s="48">
        <v>40584</v>
      </c>
    </row>
    <row r="1322" spans="11:15">
      <c r="K1322" s="46" t="s">
        <v>2710</v>
      </c>
      <c r="L1322" s="23" t="s">
        <v>2711</v>
      </c>
      <c r="M1322" s="47">
        <v>1975.18</v>
      </c>
      <c r="N1322" s="47">
        <v>0</v>
      </c>
      <c r="O1322" s="48">
        <v>40584</v>
      </c>
    </row>
    <row r="1323" spans="11:15">
      <c r="K1323" s="46" t="s">
        <v>2712</v>
      </c>
      <c r="L1323" s="23" t="s">
        <v>2713</v>
      </c>
      <c r="M1323" s="47">
        <v>1897.73</v>
      </c>
      <c r="N1323" s="47">
        <v>0</v>
      </c>
      <c r="O1323" s="48">
        <v>40584</v>
      </c>
    </row>
    <row r="1324" spans="11:15">
      <c r="K1324" s="46" t="s">
        <v>2714</v>
      </c>
      <c r="L1324" s="23" t="s">
        <v>2715</v>
      </c>
      <c r="M1324" s="47">
        <v>1724.98</v>
      </c>
      <c r="N1324" s="47">
        <v>0</v>
      </c>
      <c r="O1324" s="48">
        <v>40584</v>
      </c>
    </row>
    <row r="1325" spans="11:15">
      <c r="K1325" s="46" t="s">
        <v>2716</v>
      </c>
      <c r="L1325" s="23" t="s">
        <v>2717</v>
      </c>
      <c r="M1325" s="47">
        <v>1430.16</v>
      </c>
      <c r="N1325" s="47">
        <v>0</v>
      </c>
      <c r="O1325" s="48">
        <v>40584</v>
      </c>
    </row>
    <row r="1326" spans="11:15">
      <c r="K1326" s="46" t="s">
        <v>2718</v>
      </c>
      <c r="L1326" s="23" t="s">
        <v>2719</v>
      </c>
      <c r="M1326" s="47">
        <v>1037.58</v>
      </c>
      <c r="N1326" s="47">
        <v>0</v>
      </c>
      <c r="O1326" s="48">
        <v>40584</v>
      </c>
    </row>
    <row r="1327" spans="11:15">
      <c r="K1327" s="46" t="s">
        <v>2720</v>
      </c>
      <c r="L1327" s="23" t="s">
        <v>2721</v>
      </c>
      <c r="M1327" s="47">
        <v>154466.57999999999</v>
      </c>
      <c r="N1327" s="47">
        <v>0</v>
      </c>
      <c r="O1327" s="48">
        <v>40595</v>
      </c>
    </row>
    <row r="1328" spans="11:15">
      <c r="K1328" s="46" t="s">
        <v>2722</v>
      </c>
      <c r="L1328" s="23" t="s">
        <v>2723</v>
      </c>
      <c r="M1328" s="47">
        <v>90818.71</v>
      </c>
      <c r="N1328" s="47">
        <v>0</v>
      </c>
      <c r="O1328" s="48">
        <v>40595</v>
      </c>
    </row>
    <row r="1329" spans="11:15">
      <c r="K1329" s="46" t="s">
        <v>2724</v>
      </c>
      <c r="L1329" s="23" t="s">
        <v>2725</v>
      </c>
      <c r="M1329" s="47">
        <v>87085.18</v>
      </c>
      <c r="N1329" s="47">
        <v>0</v>
      </c>
      <c r="O1329" s="48">
        <v>40595</v>
      </c>
    </row>
    <row r="1330" spans="11:15">
      <c r="K1330" s="46" t="s">
        <v>2726</v>
      </c>
      <c r="L1330" s="23" t="s">
        <v>2727</v>
      </c>
      <c r="M1330" s="47">
        <v>82851.100000000006</v>
      </c>
      <c r="N1330" s="47">
        <v>0</v>
      </c>
      <c r="O1330" s="48">
        <v>40595</v>
      </c>
    </row>
    <row r="1331" spans="11:15">
      <c r="K1331" s="46" t="s">
        <v>2728</v>
      </c>
      <c r="L1331" s="23" t="s">
        <v>2729</v>
      </c>
      <c r="M1331" s="47">
        <v>49078.11</v>
      </c>
      <c r="N1331" s="47">
        <v>0</v>
      </c>
      <c r="O1331" s="48">
        <v>40595</v>
      </c>
    </row>
    <row r="1332" spans="11:15">
      <c r="K1332" s="46" t="s">
        <v>2730</v>
      </c>
      <c r="L1332" s="23" t="s">
        <v>2731</v>
      </c>
      <c r="M1332" s="47">
        <v>46051.8</v>
      </c>
      <c r="N1332" s="47">
        <v>0</v>
      </c>
      <c r="O1332" s="48">
        <v>40595</v>
      </c>
    </row>
    <row r="1333" spans="11:15">
      <c r="K1333" s="46" t="s">
        <v>2732</v>
      </c>
      <c r="L1333" s="23" t="s">
        <v>2733</v>
      </c>
      <c r="M1333" s="47">
        <v>38076.85</v>
      </c>
      <c r="N1333" s="47">
        <v>0</v>
      </c>
      <c r="O1333" s="48">
        <v>40595</v>
      </c>
    </row>
    <row r="1334" spans="11:15">
      <c r="K1334" s="46" t="s">
        <v>2734</v>
      </c>
      <c r="L1334" s="23" t="s">
        <v>2735</v>
      </c>
      <c r="M1334" s="47">
        <v>33119.68</v>
      </c>
      <c r="N1334" s="47">
        <v>0</v>
      </c>
      <c r="O1334" s="48">
        <v>40595</v>
      </c>
    </row>
    <row r="1335" spans="11:15">
      <c r="K1335" s="46" t="s">
        <v>2736</v>
      </c>
      <c r="L1335" s="23" t="s">
        <v>2737</v>
      </c>
      <c r="M1335" s="47">
        <v>17033.14</v>
      </c>
      <c r="N1335" s="47">
        <v>0</v>
      </c>
      <c r="O1335" s="48">
        <v>40595</v>
      </c>
    </row>
    <row r="1336" spans="11:15">
      <c r="K1336" s="46" t="s">
        <v>2738</v>
      </c>
      <c r="L1336" s="23" t="s">
        <v>2739</v>
      </c>
      <c r="M1336" s="47">
        <v>12552.46</v>
      </c>
      <c r="N1336" s="47">
        <v>0</v>
      </c>
      <c r="O1336" s="48">
        <v>40595</v>
      </c>
    </row>
    <row r="1337" spans="11:15">
      <c r="K1337" s="46" t="s">
        <v>2740</v>
      </c>
      <c r="L1337" s="23" t="s">
        <v>2741</v>
      </c>
      <c r="M1337" s="47">
        <v>8770.43</v>
      </c>
      <c r="N1337" s="47">
        <v>0</v>
      </c>
      <c r="O1337" s="48">
        <v>40595</v>
      </c>
    </row>
    <row r="1338" spans="11:15">
      <c r="K1338" s="46" t="s">
        <v>2742</v>
      </c>
      <c r="L1338" s="23" t="s">
        <v>2743</v>
      </c>
      <c r="M1338" s="47">
        <v>7187.49</v>
      </c>
      <c r="N1338" s="47">
        <v>0</v>
      </c>
      <c r="O1338" s="48">
        <v>40595</v>
      </c>
    </row>
    <row r="1339" spans="11:15">
      <c r="K1339" s="46" t="s">
        <v>2744</v>
      </c>
      <c r="L1339" s="23" t="s">
        <v>2745</v>
      </c>
      <c r="M1339" s="47">
        <v>5258.58</v>
      </c>
      <c r="N1339" s="47">
        <v>0</v>
      </c>
      <c r="O1339" s="48">
        <v>40595</v>
      </c>
    </row>
    <row r="1340" spans="11:15">
      <c r="K1340" s="46" t="s">
        <v>2746</v>
      </c>
      <c r="L1340" s="23" t="s">
        <v>2747</v>
      </c>
      <c r="M1340" s="47">
        <v>4814.33</v>
      </c>
      <c r="N1340" s="47">
        <v>0</v>
      </c>
      <c r="O1340" s="48">
        <v>40595</v>
      </c>
    </row>
    <row r="1341" spans="11:15">
      <c r="K1341" s="46" t="s">
        <v>2748</v>
      </c>
      <c r="L1341" s="23" t="s">
        <v>2749</v>
      </c>
      <c r="M1341" s="47">
        <v>4725.03</v>
      </c>
      <c r="N1341" s="47">
        <v>0</v>
      </c>
      <c r="O1341" s="48">
        <v>40595</v>
      </c>
    </row>
    <row r="1342" spans="11:15">
      <c r="K1342" s="46" t="s">
        <v>2750</v>
      </c>
      <c r="L1342" s="23" t="s">
        <v>2751</v>
      </c>
      <c r="M1342" s="47">
        <v>4327.18</v>
      </c>
      <c r="N1342" s="47">
        <v>0</v>
      </c>
      <c r="O1342" s="48">
        <v>40595</v>
      </c>
    </row>
    <row r="1343" spans="11:15">
      <c r="K1343" s="46" t="s">
        <v>2752</v>
      </c>
      <c r="L1343" s="23" t="s">
        <v>2753</v>
      </c>
      <c r="M1343" s="47">
        <v>4187.3900000000003</v>
      </c>
      <c r="N1343" s="47">
        <v>0</v>
      </c>
      <c r="O1343" s="48">
        <v>40595</v>
      </c>
    </row>
    <row r="1344" spans="11:15">
      <c r="K1344" s="46" t="s">
        <v>2754</v>
      </c>
      <c r="L1344" s="23" t="s">
        <v>2755</v>
      </c>
      <c r="M1344" s="47">
        <v>4133.1899999999996</v>
      </c>
      <c r="N1344" s="47">
        <v>0</v>
      </c>
      <c r="O1344" s="48">
        <v>40595</v>
      </c>
    </row>
    <row r="1345" spans="11:15">
      <c r="K1345" s="46" t="s">
        <v>2756</v>
      </c>
      <c r="L1345" s="23" t="s">
        <v>2757</v>
      </c>
      <c r="M1345" s="47">
        <v>3510.87</v>
      </c>
      <c r="N1345" s="47">
        <v>0</v>
      </c>
      <c r="O1345" s="48">
        <v>40595</v>
      </c>
    </row>
    <row r="1346" spans="11:15">
      <c r="K1346" s="46" t="s">
        <v>2758</v>
      </c>
      <c r="L1346" s="23" t="s">
        <v>2759</v>
      </c>
      <c r="M1346" s="47">
        <v>3200.7</v>
      </c>
      <c r="N1346" s="47">
        <v>0</v>
      </c>
      <c r="O1346" s="48">
        <v>40595</v>
      </c>
    </row>
    <row r="1347" spans="11:15">
      <c r="K1347" s="46" t="s">
        <v>2760</v>
      </c>
      <c r="L1347" s="23" t="s">
        <v>2761</v>
      </c>
      <c r="M1347" s="47">
        <v>2982.77</v>
      </c>
      <c r="N1347" s="47">
        <v>0</v>
      </c>
      <c r="O1347" s="48">
        <v>40595</v>
      </c>
    </row>
    <row r="1348" spans="11:15">
      <c r="K1348" s="46" t="s">
        <v>2762</v>
      </c>
      <c r="L1348" s="23" t="s">
        <v>2763</v>
      </c>
      <c r="M1348" s="47">
        <v>1651.61</v>
      </c>
      <c r="N1348" s="47">
        <v>0</v>
      </c>
      <c r="O1348" s="48">
        <v>40595</v>
      </c>
    </row>
    <row r="1349" spans="11:15">
      <c r="K1349" s="46" t="s">
        <v>2764</v>
      </c>
      <c r="L1349" s="23" t="s">
        <v>2765</v>
      </c>
      <c r="M1349" s="47">
        <v>1151.8</v>
      </c>
      <c r="N1349" s="47">
        <v>0</v>
      </c>
      <c r="O1349" s="48">
        <v>40595</v>
      </c>
    </row>
    <row r="1350" spans="11:15">
      <c r="K1350" s="46" t="s">
        <v>2766</v>
      </c>
      <c r="L1350" s="23" t="s">
        <v>2767</v>
      </c>
      <c r="M1350" s="47">
        <v>87936.04</v>
      </c>
      <c r="N1350" s="47">
        <v>0</v>
      </c>
      <c r="O1350" s="48">
        <v>40612</v>
      </c>
    </row>
    <row r="1351" spans="11:15">
      <c r="K1351" s="46" t="s">
        <v>2768</v>
      </c>
      <c r="L1351" s="23" t="s">
        <v>2769</v>
      </c>
      <c r="M1351" s="47">
        <v>57409.73</v>
      </c>
      <c r="N1351" s="47">
        <v>0</v>
      </c>
      <c r="O1351" s="48">
        <v>40612</v>
      </c>
    </row>
    <row r="1352" spans="11:15">
      <c r="K1352" s="46" t="s">
        <v>2770</v>
      </c>
      <c r="L1352" s="23" t="s">
        <v>2771</v>
      </c>
      <c r="M1352" s="47">
        <v>45025.61</v>
      </c>
      <c r="N1352" s="47">
        <v>0</v>
      </c>
      <c r="O1352" s="48">
        <v>40612</v>
      </c>
    </row>
    <row r="1353" spans="11:15">
      <c r="K1353" s="46" t="s">
        <v>2772</v>
      </c>
      <c r="L1353" s="23" t="s">
        <v>2773</v>
      </c>
      <c r="M1353" s="47">
        <v>42511.82</v>
      </c>
      <c r="N1353" s="47">
        <v>0</v>
      </c>
      <c r="O1353" s="48">
        <v>40612</v>
      </c>
    </row>
    <row r="1354" spans="11:15">
      <c r="K1354" s="46" t="s">
        <v>2774</v>
      </c>
      <c r="L1354" s="23" t="s">
        <v>2775</v>
      </c>
      <c r="M1354" s="47">
        <v>35585.279999999999</v>
      </c>
      <c r="N1354" s="47">
        <v>0</v>
      </c>
      <c r="O1354" s="48">
        <v>40612</v>
      </c>
    </row>
    <row r="1355" spans="11:15">
      <c r="K1355" s="46" t="s">
        <v>2776</v>
      </c>
      <c r="L1355" s="23" t="s">
        <v>2777</v>
      </c>
      <c r="M1355" s="47">
        <v>30156.31</v>
      </c>
      <c r="N1355" s="47">
        <v>0</v>
      </c>
      <c r="O1355" s="48">
        <v>40612</v>
      </c>
    </row>
    <row r="1356" spans="11:15">
      <c r="K1356" s="46" t="s">
        <v>2778</v>
      </c>
      <c r="L1356" s="23" t="s">
        <v>2779</v>
      </c>
      <c r="M1356" s="47">
        <v>29590.880000000001</v>
      </c>
      <c r="N1356" s="47">
        <v>0</v>
      </c>
      <c r="O1356" s="48">
        <v>40612</v>
      </c>
    </row>
    <row r="1357" spans="11:15">
      <c r="K1357" s="46" t="s">
        <v>2780</v>
      </c>
      <c r="L1357" s="23" t="s">
        <v>2781</v>
      </c>
      <c r="M1357" s="47">
        <v>17974.82</v>
      </c>
      <c r="N1357" s="47">
        <v>0</v>
      </c>
      <c r="O1357" s="48">
        <v>40612</v>
      </c>
    </row>
    <row r="1358" spans="11:15">
      <c r="K1358" s="46" t="s">
        <v>2782</v>
      </c>
      <c r="L1358" s="23" t="s">
        <v>2783</v>
      </c>
      <c r="M1358" s="47">
        <v>17135.29</v>
      </c>
      <c r="N1358" s="47">
        <v>0</v>
      </c>
      <c r="O1358" s="48">
        <v>40612</v>
      </c>
    </row>
    <row r="1359" spans="11:15">
      <c r="K1359" s="46" t="s">
        <v>2784</v>
      </c>
      <c r="L1359" s="23" t="s">
        <v>2785</v>
      </c>
      <c r="M1359" s="47">
        <v>15305.27</v>
      </c>
      <c r="N1359" s="47">
        <v>0</v>
      </c>
      <c r="O1359" s="48">
        <v>40612</v>
      </c>
    </row>
    <row r="1360" spans="11:15">
      <c r="K1360" s="46" t="s">
        <v>2786</v>
      </c>
      <c r="L1360" s="23" t="s">
        <v>2787</v>
      </c>
      <c r="M1360" s="47">
        <v>8564.86</v>
      </c>
      <c r="N1360" s="47">
        <v>0</v>
      </c>
      <c r="O1360" s="48">
        <v>40612</v>
      </c>
    </row>
    <row r="1361" spans="11:15">
      <c r="K1361" s="46" t="s">
        <v>2788</v>
      </c>
      <c r="L1361" s="23" t="s">
        <v>2789</v>
      </c>
      <c r="M1361" s="47">
        <v>7531.93</v>
      </c>
      <c r="N1361" s="47">
        <v>0</v>
      </c>
      <c r="O1361" s="48">
        <v>40612</v>
      </c>
    </row>
    <row r="1362" spans="11:15">
      <c r="K1362" s="46" t="s">
        <v>2790</v>
      </c>
      <c r="L1362" s="23" t="s">
        <v>2791</v>
      </c>
      <c r="M1362" s="47">
        <v>5236.9399999999996</v>
      </c>
      <c r="N1362" s="47">
        <v>0</v>
      </c>
      <c r="O1362" s="48">
        <v>40612</v>
      </c>
    </row>
    <row r="1363" spans="11:15">
      <c r="K1363" s="46" t="s">
        <v>2792</v>
      </c>
      <c r="L1363" s="23" t="s">
        <v>2793</v>
      </c>
      <c r="M1363" s="47">
        <v>4735.46</v>
      </c>
      <c r="N1363" s="47">
        <v>0</v>
      </c>
      <c r="O1363" s="48">
        <v>40612</v>
      </c>
    </row>
    <row r="1364" spans="11:15">
      <c r="K1364" s="46" t="s">
        <v>2794</v>
      </c>
      <c r="L1364" s="23" t="s">
        <v>2795</v>
      </c>
      <c r="M1364" s="47">
        <v>4725.2</v>
      </c>
      <c r="N1364" s="47">
        <v>0</v>
      </c>
      <c r="O1364" s="48">
        <v>40612</v>
      </c>
    </row>
    <row r="1365" spans="11:15">
      <c r="K1365" s="46" t="s">
        <v>2796</v>
      </c>
      <c r="L1365" s="23" t="s">
        <v>2797</v>
      </c>
      <c r="M1365" s="47">
        <v>4129.01</v>
      </c>
      <c r="N1365" s="47">
        <v>0</v>
      </c>
      <c r="O1365" s="48">
        <v>40612</v>
      </c>
    </row>
    <row r="1366" spans="11:15">
      <c r="K1366" s="46" t="s">
        <v>2798</v>
      </c>
      <c r="L1366" s="23" t="s">
        <v>2799</v>
      </c>
      <c r="M1366" s="47">
        <v>3595.7</v>
      </c>
      <c r="N1366" s="47">
        <v>0</v>
      </c>
      <c r="O1366" s="48">
        <v>40612</v>
      </c>
    </row>
    <row r="1367" spans="11:15">
      <c r="K1367" s="46" t="s">
        <v>2800</v>
      </c>
      <c r="L1367" s="23" t="s">
        <v>2801</v>
      </c>
      <c r="M1367" s="47">
        <v>3081.49</v>
      </c>
      <c r="N1367" s="47">
        <v>0</v>
      </c>
      <c r="O1367" s="48">
        <v>40612</v>
      </c>
    </row>
    <row r="1368" spans="11:15">
      <c r="K1368" s="46" t="s">
        <v>2802</v>
      </c>
      <c r="L1368" s="23" t="s">
        <v>2803</v>
      </c>
      <c r="M1368" s="47">
        <v>2880.45</v>
      </c>
      <c r="N1368" s="47">
        <v>0</v>
      </c>
      <c r="O1368" s="48">
        <v>40612</v>
      </c>
    </row>
    <row r="1369" spans="11:15">
      <c r="K1369" s="46" t="s">
        <v>2804</v>
      </c>
      <c r="L1369" s="23" t="s">
        <v>2805</v>
      </c>
      <c r="M1369" s="47">
        <v>1413.56</v>
      </c>
      <c r="N1369" s="47">
        <v>0</v>
      </c>
      <c r="O1369" s="48">
        <v>40612</v>
      </c>
    </row>
    <row r="1370" spans="11:15">
      <c r="K1370" s="46" t="s">
        <v>2806</v>
      </c>
      <c r="L1370" s="23" t="s">
        <v>2807</v>
      </c>
      <c r="M1370" s="47">
        <v>1308.4000000000001</v>
      </c>
      <c r="N1370" s="47">
        <v>0</v>
      </c>
      <c r="O1370" s="48">
        <v>40612</v>
      </c>
    </row>
    <row r="1371" spans="11:15">
      <c r="K1371" s="46" t="s">
        <v>2808</v>
      </c>
      <c r="L1371" s="23" t="s">
        <v>2809</v>
      </c>
      <c r="M1371" s="47">
        <v>264644.75</v>
      </c>
      <c r="N1371" s="47">
        <v>0</v>
      </c>
      <c r="O1371" s="48">
        <v>40623</v>
      </c>
    </row>
    <row r="1372" spans="11:15">
      <c r="K1372" s="46" t="s">
        <v>2810</v>
      </c>
      <c r="L1372" s="23" t="s">
        <v>2811</v>
      </c>
      <c r="M1372" s="47">
        <v>188560.7</v>
      </c>
      <c r="N1372" s="47">
        <v>0</v>
      </c>
      <c r="O1372" s="48">
        <v>40623</v>
      </c>
    </row>
    <row r="1373" spans="11:15">
      <c r="K1373" s="46" t="s">
        <v>2812</v>
      </c>
      <c r="L1373" s="23" t="s">
        <v>2813</v>
      </c>
      <c r="M1373" s="47">
        <v>57546.879999999997</v>
      </c>
      <c r="N1373" s="47">
        <v>0</v>
      </c>
      <c r="O1373" s="48">
        <v>40623</v>
      </c>
    </row>
    <row r="1374" spans="11:15">
      <c r="K1374" s="46" t="s">
        <v>2814</v>
      </c>
      <c r="L1374" s="23" t="s">
        <v>2815</v>
      </c>
      <c r="M1374" s="47">
        <v>38087.879999999997</v>
      </c>
      <c r="N1374" s="47">
        <v>0</v>
      </c>
      <c r="O1374" s="48">
        <v>40623</v>
      </c>
    </row>
    <row r="1375" spans="11:15">
      <c r="K1375" s="46" t="s">
        <v>2816</v>
      </c>
      <c r="L1375" s="23" t="s">
        <v>2817</v>
      </c>
      <c r="M1375" s="47">
        <v>23298.03</v>
      </c>
      <c r="N1375" s="47">
        <v>0</v>
      </c>
      <c r="O1375" s="48">
        <v>40623</v>
      </c>
    </row>
    <row r="1376" spans="11:15">
      <c r="K1376" s="46" t="s">
        <v>2818</v>
      </c>
      <c r="L1376" s="23" t="s">
        <v>2819</v>
      </c>
      <c r="M1376" s="47">
        <v>19167</v>
      </c>
      <c r="N1376" s="47">
        <v>0</v>
      </c>
      <c r="O1376" s="48">
        <v>40623</v>
      </c>
    </row>
    <row r="1377" spans="11:15">
      <c r="K1377" s="46" t="s">
        <v>2820</v>
      </c>
      <c r="L1377" s="23" t="s">
        <v>2821</v>
      </c>
      <c r="M1377" s="47">
        <v>18305.96</v>
      </c>
      <c r="N1377" s="47">
        <v>0</v>
      </c>
      <c r="O1377" s="48">
        <v>40623</v>
      </c>
    </row>
    <row r="1378" spans="11:15">
      <c r="K1378" s="46" t="s">
        <v>2822</v>
      </c>
      <c r="L1378" s="23" t="s">
        <v>2823</v>
      </c>
      <c r="M1378" s="47">
        <v>10036.24</v>
      </c>
      <c r="N1378" s="47">
        <v>0</v>
      </c>
      <c r="O1378" s="48">
        <v>40623</v>
      </c>
    </row>
    <row r="1379" spans="11:15">
      <c r="K1379" s="46" t="s">
        <v>2824</v>
      </c>
      <c r="L1379" s="23" t="s">
        <v>2825</v>
      </c>
      <c r="M1379" s="47">
        <v>9612.94</v>
      </c>
      <c r="N1379" s="47">
        <v>0</v>
      </c>
      <c r="O1379" s="48">
        <v>40623</v>
      </c>
    </row>
    <row r="1380" spans="11:15">
      <c r="K1380" s="46" t="s">
        <v>2826</v>
      </c>
      <c r="L1380" s="23" t="s">
        <v>2827</v>
      </c>
      <c r="M1380" s="47">
        <v>8918.17</v>
      </c>
      <c r="N1380" s="47">
        <v>0</v>
      </c>
      <c r="O1380" s="48">
        <v>40623</v>
      </c>
    </row>
    <row r="1381" spans="11:15">
      <c r="K1381" s="46" t="s">
        <v>2828</v>
      </c>
      <c r="L1381" s="23" t="s">
        <v>2829</v>
      </c>
      <c r="M1381" s="47">
        <v>8598.65</v>
      </c>
      <c r="N1381" s="47">
        <v>1723.77</v>
      </c>
      <c r="O1381" s="48">
        <v>40623</v>
      </c>
    </row>
    <row r="1382" spans="11:15">
      <c r="K1382" s="46" t="s">
        <v>2830</v>
      </c>
      <c r="L1382" s="23" t="s">
        <v>2831</v>
      </c>
      <c r="M1382" s="47">
        <v>6475.93</v>
      </c>
      <c r="N1382" s="47">
        <v>0</v>
      </c>
      <c r="O1382" s="48">
        <v>40623</v>
      </c>
    </row>
    <row r="1383" spans="11:15">
      <c r="K1383" s="46" t="s">
        <v>2832</v>
      </c>
      <c r="L1383" s="23" t="s">
        <v>2833</v>
      </c>
      <c r="M1383" s="47">
        <v>5818.24</v>
      </c>
      <c r="N1383" s="47">
        <v>0</v>
      </c>
      <c r="O1383" s="48">
        <v>40623</v>
      </c>
    </row>
    <row r="1384" spans="11:15">
      <c r="K1384" s="46" t="s">
        <v>2834</v>
      </c>
      <c r="L1384" s="23" t="s">
        <v>2835</v>
      </c>
      <c r="M1384" s="47">
        <v>5139.32</v>
      </c>
      <c r="N1384" s="47">
        <v>0</v>
      </c>
      <c r="O1384" s="48">
        <v>40623</v>
      </c>
    </row>
    <row r="1385" spans="11:15">
      <c r="K1385" s="46" t="s">
        <v>2836</v>
      </c>
      <c r="L1385" s="23" t="s">
        <v>2837</v>
      </c>
      <c r="M1385" s="47">
        <v>3986.37</v>
      </c>
      <c r="N1385" s="47">
        <v>0</v>
      </c>
      <c r="O1385" s="48">
        <v>40623</v>
      </c>
    </row>
    <row r="1386" spans="11:15">
      <c r="K1386" s="46" t="s">
        <v>2838</v>
      </c>
      <c r="L1386" s="23" t="s">
        <v>2839</v>
      </c>
      <c r="M1386" s="47">
        <v>3810.65</v>
      </c>
      <c r="N1386" s="47">
        <v>0</v>
      </c>
      <c r="O1386" s="48">
        <v>40623</v>
      </c>
    </row>
    <row r="1387" spans="11:15">
      <c r="K1387" s="46" t="s">
        <v>2840</v>
      </c>
      <c r="L1387" s="23" t="s">
        <v>2841</v>
      </c>
      <c r="M1387" s="47">
        <v>3493.24</v>
      </c>
      <c r="N1387" s="47">
        <v>0</v>
      </c>
      <c r="O1387" s="48">
        <v>40623</v>
      </c>
    </row>
    <row r="1388" spans="11:15">
      <c r="K1388" s="46" t="s">
        <v>2842</v>
      </c>
      <c r="L1388" s="23" t="s">
        <v>2843</v>
      </c>
      <c r="M1388" s="47">
        <v>3202.2</v>
      </c>
      <c r="N1388" s="47">
        <v>0</v>
      </c>
      <c r="O1388" s="48">
        <v>40623</v>
      </c>
    </row>
    <row r="1389" spans="11:15">
      <c r="K1389" s="46" t="s">
        <v>2844</v>
      </c>
      <c r="L1389" s="23" t="s">
        <v>2845</v>
      </c>
      <c r="M1389" s="47">
        <v>2146.83</v>
      </c>
      <c r="N1389" s="47">
        <v>0</v>
      </c>
      <c r="O1389" s="48">
        <v>40623</v>
      </c>
    </row>
    <row r="1390" spans="11:15">
      <c r="K1390" s="46" t="s">
        <v>2846</v>
      </c>
      <c r="L1390" s="23" t="s">
        <v>2847</v>
      </c>
      <c r="M1390" s="47">
        <v>1952</v>
      </c>
      <c r="N1390" s="47">
        <v>0</v>
      </c>
      <c r="O1390" s="48">
        <v>40623</v>
      </c>
    </row>
    <row r="1391" spans="11:15">
      <c r="K1391" s="46" t="s">
        <v>2848</v>
      </c>
      <c r="L1391" s="23" t="s">
        <v>2849</v>
      </c>
      <c r="M1391" s="47">
        <v>1487.15</v>
      </c>
      <c r="N1391" s="47">
        <v>0</v>
      </c>
      <c r="O1391" s="48">
        <v>40623</v>
      </c>
    </row>
    <row r="1392" spans="11:15">
      <c r="K1392" s="46" t="s">
        <v>2850</v>
      </c>
      <c r="L1392" s="23" t="s">
        <v>2851</v>
      </c>
      <c r="M1392" s="47">
        <v>1202.52</v>
      </c>
      <c r="N1392" s="47">
        <v>0</v>
      </c>
      <c r="O1392" s="48">
        <v>40623</v>
      </c>
    </row>
    <row r="1393" spans="11:15">
      <c r="K1393" s="46" t="s">
        <v>2852</v>
      </c>
      <c r="L1393" s="23" t="s">
        <v>2853</v>
      </c>
      <c r="M1393" s="47">
        <v>1075.51</v>
      </c>
      <c r="N1393" s="47">
        <v>0</v>
      </c>
      <c r="O1393" s="48">
        <v>40623</v>
      </c>
    </row>
    <row r="1394" spans="11:15">
      <c r="K1394" s="46" t="s">
        <v>2854</v>
      </c>
      <c r="L1394" s="23" t="s">
        <v>2855</v>
      </c>
      <c r="M1394" s="47">
        <v>9593.07</v>
      </c>
      <c r="N1394" s="47">
        <v>0</v>
      </c>
      <c r="O1394" s="48">
        <v>40633</v>
      </c>
    </row>
    <row r="1395" spans="11:15">
      <c r="K1395" s="46" t="s">
        <v>2856</v>
      </c>
      <c r="L1395" s="23" t="s">
        <v>2857</v>
      </c>
      <c r="M1395" s="47">
        <v>7858.52</v>
      </c>
      <c r="N1395" s="47">
        <v>0</v>
      </c>
      <c r="O1395" s="48">
        <v>40633</v>
      </c>
    </row>
    <row r="1396" spans="11:15">
      <c r="K1396" s="46" t="s">
        <v>2858</v>
      </c>
      <c r="L1396" s="23" t="s">
        <v>2859</v>
      </c>
      <c r="M1396" s="47">
        <v>1288.7</v>
      </c>
      <c r="N1396" s="47">
        <v>0</v>
      </c>
      <c r="O1396" s="48">
        <v>40633</v>
      </c>
    </row>
    <row r="1397" spans="11:15">
      <c r="K1397" s="46" t="s">
        <v>2860</v>
      </c>
      <c r="L1397" s="23" t="s">
        <v>2861</v>
      </c>
      <c r="M1397" s="47">
        <v>48582.8</v>
      </c>
      <c r="N1397" s="47">
        <v>0</v>
      </c>
      <c r="O1397" s="48">
        <v>40644</v>
      </c>
    </row>
    <row r="1398" spans="11:15">
      <c r="K1398" s="46" t="s">
        <v>2862</v>
      </c>
      <c r="L1398" s="23" t="s">
        <v>2863</v>
      </c>
      <c r="M1398" s="47">
        <v>42456.800000000003</v>
      </c>
      <c r="N1398" s="47">
        <v>0</v>
      </c>
      <c r="O1398" s="48">
        <v>40644</v>
      </c>
    </row>
    <row r="1399" spans="11:15">
      <c r="K1399" s="46" t="s">
        <v>2864</v>
      </c>
      <c r="L1399" s="23" t="s">
        <v>2865</v>
      </c>
      <c r="M1399" s="47">
        <v>34156.21</v>
      </c>
      <c r="N1399" s="47">
        <v>0</v>
      </c>
      <c r="O1399" s="48">
        <v>40644</v>
      </c>
    </row>
    <row r="1400" spans="11:15">
      <c r="K1400" s="46" t="s">
        <v>2866</v>
      </c>
      <c r="L1400" s="23" t="s">
        <v>2867</v>
      </c>
      <c r="M1400" s="47">
        <v>32983.589999999997</v>
      </c>
      <c r="N1400" s="47">
        <v>0</v>
      </c>
      <c r="O1400" s="48">
        <v>40644</v>
      </c>
    </row>
    <row r="1401" spans="11:15">
      <c r="K1401" s="46" t="s">
        <v>2868</v>
      </c>
      <c r="L1401" s="23" t="s">
        <v>2869</v>
      </c>
      <c r="M1401" s="47">
        <v>27904.07</v>
      </c>
      <c r="N1401" s="47">
        <v>0</v>
      </c>
      <c r="O1401" s="48">
        <v>40644</v>
      </c>
    </row>
    <row r="1402" spans="11:15">
      <c r="K1402" s="46" t="s">
        <v>2870</v>
      </c>
      <c r="L1402" s="23" t="s">
        <v>2871</v>
      </c>
      <c r="M1402" s="47">
        <v>24800</v>
      </c>
      <c r="N1402" s="47">
        <v>0</v>
      </c>
      <c r="O1402" s="48">
        <v>40644</v>
      </c>
    </row>
    <row r="1403" spans="11:15">
      <c r="K1403" s="46" t="s">
        <v>2872</v>
      </c>
      <c r="L1403" s="23" t="s">
        <v>2873</v>
      </c>
      <c r="M1403" s="47">
        <v>21307.19</v>
      </c>
      <c r="N1403" s="47">
        <v>0</v>
      </c>
      <c r="O1403" s="48">
        <v>40644</v>
      </c>
    </row>
    <row r="1404" spans="11:15">
      <c r="K1404" s="46" t="s">
        <v>2874</v>
      </c>
      <c r="L1404" s="23" t="s">
        <v>2875</v>
      </c>
      <c r="M1404" s="47">
        <v>19971</v>
      </c>
      <c r="N1404" s="47">
        <v>0</v>
      </c>
      <c r="O1404" s="48">
        <v>40644</v>
      </c>
    </row>
    <row r="1405" spans="11:15">
      <c r="K1405" s="46" t="s">
        <v>2876</v>
      </c>
      <c r="L1405" s="23" t="s">
        <v>2877</v>
      </c>
      <c r="M1405" s="47">
        <v>13685.62</v>
      </c>
      <c r="N1405" s="47">
        <v>0</v>
      </c>
      <c r="O1405" s="48">
        <v>40644</v>
      </c>
    </row>
    <row r="1406" spans="11:15">
      <c r="K1406" s="46" t="s">
        <v>2878</v>
      </c>
      <c r="L1406" s="23" t="s">
        <v>2879</v>
      </c>
      <c r="M1406" s="47">
        <v>13022.24</v>
      </c>
      <c r="N1406" s="47">
        <v>0</v>
      </c>
      <c r="O1406" s="48">
        <v>40644</v>
      </c>
    </row>
    <row r="1407" spans="11:15">
      <c r="K1407" s="46" t="s">
        <v>2880</v>
      </c>
      <c r="L1407" s="23" t="s">
        <v>2881</v>
      </c>
      <c r="M1407" s="47">
        <v>10677.15</v>
      </c>
      <c r="N1407" s="47">
        <v>0</v>
      </c>
      <c r="O1407" s="48">
        <v>40644</v>
      </c>
    </row>
    <row r="1408" spans="11:15">
      <c r="K1408" s="46" t="s">
        <v>2882</v>
      </c>
      <c r="L1408" s="23" t="s">
        <v>2883</v>
      </c>
      <c r="M1408" s="47">
        <v>9183.92</v>
      </c>
      <c r="N1408" s="47">
        <v>0</v>
      </c>
      <c r="O1408" s="48">
        <v>40644</v>
      </c>
    </row>
    <row r="1409" spans="11:15">
      <c r="K1409" s="46" t="s">
        <v>2884</v>
      </c>
      <c r="L1409" s="23" t="s">
        <v>2885</v>
      </c>
      <c r="M1409" s="47">
        <v>5943.37</v>
      </c>
      <c r="N1409" s="47">
        <v>0</v>
      </c>
      <c r="O1409" s="48">
        <v>40644</v>
      </c>
    </row>
    <row r="1410" spans="11:15">
      <c r="K1410" s="46" t="s">
        <v>2886</v>
      </c>
      <c r="L1410" s="23" t="s">
        <v>2887</v>
      </c>
      <c r="M1410" s="47">
        <v>5792.99</v>
      </c>
      <c r="N1410" s="47">
        <v>0</v>
      </c>
      <c r="O1410" s="48">
        <v>40644</v>
      </c>
    </row>
    <row r="1411" spans="11:15">
      <c r="K1411" s="46" t="s">
        <v>2888</v>
      </c>
      <c r="L1411" s="23" t="s">
        <v>2889</v>
      </c>
      <c r="M1411" s="47">
        <v>4302.47</v>
      </c>
      <c r="N1411" s="47">
        <v>0</v>
      </c>
      <c r="O1411" s="48">
        <v>40644</v>
      </c>
    </row>
    <row r="1412" spans="11:15">
      <c r="K1412" s="46" t="s">
        <v>2890</v>
      </c>
      <c r="L1412" s="23" t="s">
        <v>2891</v>
      </c>
      <c r="M1412" s="47">
        <v>3789.24</v>
      </c>
      <c r="N1412" s="47">
        <v>0</v>
      </c>
      <c r="O1412" s="48">
        <v>40644</v>
      </c>
    </row>
    <row r="1413" spans="11:15">
      <c r="K1413" s="46" t="s">
        <v>2892</v>
      </c>
      <c r="L1413" s="23" t="s">
        <v>2893</v>
      </c>
      <c r="M1413" s="47">
        <v>3595.31</v>
      </c>
      <c r="N1413" s="47">
        <v>0</v>
      </c>
      <c r="O1413" s="48">
        <v>40644</v>
      </c>
    </row>
    <row r="1414" spans="11:15">
      <c r="K1414" s="46" t="s">
        <v>2894</v>
      </c>
      <c r="L1414" s="23" t="s">
        <v>2895</v>
      </c>
      <c r="M1414" s="47">
        <v>2731.51</v>
      </c>
      <c r="N1414" s="47">
        <v>0</v>
      </c>
      <c r="O1414" s="48">
        <v>40644</v>
      </c>
    </row>
    <row r="1415" spans="11:15">
      <c r="K1415" s="46" t="s">
        <v>2896</v>
      </c>
      <c r="L1415" s="23" t="s">
        <v>2897</v>
      </c>
      <c r="M1415" s="47">
        <v>1205.8800000000001</v>
      </c>
      <c r="N1415" s="47">
        <v>0</v>
      </c>
      <c r="O1415" s="48">
        <v>40644</v>
      </c>
    </row>
    <row r="1416" spans="11:15">
      <c r="K1416" s="46" t="s">
        <v>2898</v>
      </c>
      <c r="L1416" s="23" t="s">
        <v>2899</v>
      </c>
      <c r="M1416" s="47">
        <v>150528.71</v>
      </c>
      <c r="N1416" s="47">
        <v>0</v>
      </c>
      <c r="O1416" s="48">
        <v>40653</v>
      </c>
    </row>
    <row r="1417" spans="11:15">
      <c r="K1417" s="46" t="s">
        <v>2900</v>
      </c>
      <c r="L1417" s="23" t="s">
        <v>2901</v>
      </c>
      <c r="M1417" s="47">
        <v>100293.17</v>
      </c>
      <c r="N1417" s="47">
        <v>0</v>
      </c>
      <c r="O1417" s="48">
        <v>40653</v>
      </c>
    </row>
    <row r="1418" spans="11:15">
      <c r="K1418" s="46" t="s">
        <v>2902</v>
      </c>
      <c r="L1418" s="23" t="s">
        <v>2903</v>
      </c>
      <c r="M1418" s="47">
        <v>73173.679999999993</v>
      </c>
      <c r="N1418" s="47">
        <v>0</v>
      </c>
      <c r="O1418" s="48">
        <v>40653</v>
      </c>
    </row>
    <row r="1419" spans="11:15">
      <c r="K1419" s="46" t="s">
        <v>2904</v>
      </c>
      <c r="L1419" s="23" t="s">
        <v>2905</v>
      </c>
      <c r="M1419" s="47">
        <v>21953.11</v>
      </c>
      <c r="N1419" s="47">
        <v>0</v>
      </c>
      <c r="O1419" s="48">
        <v>40653</v>
      </c>
    </row>
    <row r="1420" spans="11:15">
      <c r="K1420" s="46" t="s">
        <v>2906</v>
      </c>
      <c r="L1420" s="23" t="s">
        <v>2907</v>
      </c>
      <c r="M1420" s="47">
        <v>21556.720000000001</v>
      </c>
      <c r="N1420" s="47">
        <v>0</v>
      </c>
      <c r="O1420" s="48">
        <v>40653</v>
      </c>
    </row>
    <row r="1421" spans="11:15">
      <c r="K1421" s="46" t="s">
        <v>2908</v>
      </c>
      <c r="L1421" s="23" t="s">
        <v>2909</v>
      </c>
      <c r="M1421" s="47">
        <v>15912.61</v>
      </c>
      <c r="N1421" s="47">
        <v>0</v>
      </c>
      <c r="O1421" s="48">
        <v>40653</v>
      </c>
    </row>
    <row r="1422" spans="11:15">
      <c r="K1422" s="46" t="s">
        <v>2910</v>
      </c>
      <c r="L1422" s="23" t="s">
        <v>2911</v>
      </c>
      <c r="M1422" s="47">
        <v>14201.06</v>
      </c>
      <c r="N1422" s="47">
        <v>0</v>
      </c>
      <c r="O1422" s="48">
        <v>40653</v>
      </c>
    </row>
    <row r="1423" spans="11:15">
      <c r="K1423" s="46" t="s">
        <v>2912</v>
      </c>
      <c r="L1423" s="23" t="s">
        <v>2913</v>
      </c>
      <c r="M1423" s="47">
        <v>14192.78</v>
      </c>
      <c r="N1423" s="47">
        <v>0</v>
      </c>
      <c r="O1423" s="48">
        <v>40653</v>
      </c>
    </row>
    <row r="1424" spans="11:15">
      <c r="K1424" s="46" t="s">
        <v>2914</v>
      </c>
      <c r="L1424" s="23" t="s">
        <v>2915</v>
      </c>
      <c r="M1424" s="47">
        <v>13817.47</v>
      </c>
      <c r="N1424" s="47">
        <v>0</v>
      </c>
      <c r="O1424" s="48">
        <v>40653</v>
      </c>
    </row>
    <row r="1425" spans="11:15">
      <c r="K1425" s="46" t="s">
        <v>2916</v>
      </c>
      <c r="L1425" s="23" t="s">
        <v>2917</v>
      </c>
      <c r="M1425" s="47">
        <v>11728.95</v>
      </c>
      <c r="N1425" s="47">
        <v>0</v>
      </c>
      <c r="O1425" s="48">
        <v>40653</v>
      </c>
    </row>
    <row r="1426" spans="11:15">
      <c r="K1426" s="46" t="s">
        <v>2918</v>
      </c>
      <c r="L1426" s="23" t="s">
        <v>2919</v>
      </c>
      <c r="M1426" s="47">
        <v>9250.5</v>
      </c>
      <c r="N1426" s="47">
        <v>0</v>
      </c>
      <c r="O1426" s="48">
        <v>40653</v>
      </c>
    </row>
    <row r="1427" spans="11:15">
      <c r="K1427" s="46" t="s">
        <v>2920</v>
      </c>
      <c r="L1427" s="23" t="s">
        <v>2921</v>
      </c>
      <c r="M1427" s="47">
        <v>8999.2999999999993</v>
      </c>
      <c r="N1427" s="47">
        <v>0</v>
      </c>
      <c r="O1427" s="48">
        <v>40653</v>
      </c>
    </row>
    <row r="1428" spans="11:15">
      <c r="K1428" s="46" t="s">
        <v>2922</v>
      </c>
      <c r="L1428" s="23" t="s">
        <v>2923</v>
      </c>
      <c r="M1428" s="47">
        <v>7499.09</v>
      </c>
      <c r="N1428" s="47">
        <v>0</v>
      </c>
      <c r="O1428" s="48">
        <v>40653</v>
      </c>
    </row>
    <row r="1429" spans="11:15">
      <c r="K1429" s="46" t="s">
        <v>2924</v>
      </c>
      <c r="L1429" s="23" t="s">
        <v>2925</v>
      </c>
      <c r="M1429" s="47">
        <v>7140.52</v>
      </c>
      <c r="N1429" s="47">
        <v>0</v>
      </c>
      <c r="O1429" s="48">
        <v>40653</v>
      </c>
    </row>
    <row r="1430" spans="11:15">
      <c r="K1430" s="46" t="s">
        <v>2926</v>
      </c>
      <c r="L1430" s="23" t="s">
        <v>2927</v>
      </c>
      <c r="M1430" s="47">
        <v>5259.54</v>
      </c>
      <c r="N1430" s="47">
        <v>0</v>
      </c>
      <c r="O1430" s="48">
        <v>40653</v>
      </c>
    </row>
    <row r="1431" spans="11:15">
      <c r="K1431" s="46" t="s">
        <v>2928</v>
      </c>
      <c r="L1431" s="23" t="s">
        <v>2929</v>
      </c>
      <c r="M1431" s="47">
        <v>5029.6499999999996</v>
      </c>
      <c r="N1431" s="47">
        <v>0</v>
      </c>
      <c r="O1431" s="48">
        <v>40653</v>
      </c>
    </row>
    <row r="1432" spans="11:15">
      <c r="K1432" s="46" t="s">
        <v>2930</v>
      </c>
      <c r="L1432" s="23" t="s">
        <v>2931</v>
      </c>
      <c r="M1432" s="47">
        <v>3827.78</v>
      </c>
      <c r="N1432" s="47">
        <v>0</v>
      </c>
      <c r="O1432" s="48">
        <v>40653</v>
      </c>
    </row>
    <row r="1433" spans="11:15">
      <c r="K1433" s="46" t="s">
        <v>2932</v>
      </c>
      <c r="L1433" s="23" t="s">
        <v>2933</v>
      </c>
      <c r="M1433" s="47">
        <v>2281.5</v>
      </c>
      <c r="N1433" s="47">
        <v>0</v>
      </c>
      <c r="O1433" s="48">
        <v>40653</v>
      </c>
    </row>
    <row r="1434" spans="11:15">
      <c r="K1434" s="46" t="s">
        <v>2934</v>
      </c>
      <c r="L1434" s="23" t="s">
        <v>2935</v>
      </c>
      <c r="M1434" s="47">
        <v>2221.02</v>
      </c>
      <c r="N1434" s="47">
        <v>0</v>
      </c>
      <c r="O1434" s="48">
        <v>40653</v>
      </c>
    </row>
    <row r="1435" spans="11:15">
      <c r="K1435" s="46" t="s">
        <v>2936</v>
      </c>
      <c r="L1435" s="23" t="s">
        <v>2937</v>
      </c>
      <c r="M1435" s="47">
        <v>1394.7</v>
      </c>
      <c r="N1435" s="47">
        <v>0</v>
      </c>
      <c r="O1435" s="48">
        <v>40653</v>
      </c>
    </row>
    <row r="1436" spans="11:15">
      <c r="K1436" s="46" t="s">
        <v>2938</v>
      </c>
      <c r="L1436" s="23" t="s">
        <v>2939</v>
      </c>
      <c r="M1436" s="47">
        <v>1107.52</v>
      </c>
      <c r="N1436" s="47">
        <v>0</v>
      </c>
      <c r="O1436" s="48">
        <v>40653</v>
      </c>
    </row>
    <row r="1437" spans="11:15">
      <c r="K1437" s="46" t="s">
        <v>2940</v>
      </c>
      <c r="L1437" s="23" t="s">
        <v>2941</v>
      </c>
      <c r="M1437" s="47">
        <v>1014.17</v>
      </c>
      <c r="N1437" s="47">
        <v>0</v>
      </c>
      <c r="O1437" s="48">
        <v>40653</v>
      </c>
    </row>
    <row r="1438" spans="11:15">
      <c r="K1438" s="46" t="s">
        <v>2942</v>
      </c>
      <c r="L1438" s="23" t="s">
        <v>2943</v>
      </c>
      <c r="M1438" s="47">
        <v>1714.4</v>
      </c>
      <c r="N1438" s="47">
        <v>0</v>
      </c>
      <c r="O1438" s="48">
        <v>40665</v>
      </c>
    </row>
    <row r="1439" spans="11:15">
      <c r="K1439" s="46" t="s">
        <v>2944</v>
      </c>
      <c r="L1439" s="23" t="s">
        <v>2945</v>
      </c>
      <c r="M1439" s="47">
        <v>12174.14</v>
      </c>
      <c r="N1439" s="47">
        <v>0</v>
      </c>
      <c r="O1439" s="48">
        <v>40668</v>
      </c>
    </row>
    <row r="1440" spans="11:15">
      <c r="K1440" s="46" t="s">
        <v>2946</v>
      </c>
      <c r="L1440" s="23" t="s">
        <v>2947</v>
      </c>
      <c r="M1440" s="47">
        <v>125299.35</v>
      </c>
      <c r="N1440" s="47">
        <v>0</v>
      </c>
      <c r="O1440" s="48">
        <v>40673</v>
      </c>
    </row>
    <row r="1441" spans="11:15">
      <c r="K1441" s="46" t="s">
        <v>2948</v>
      </c>
      <c r="L1441" s="23" t="s">
        <v>2949</v>
      </c>
      <c r="M1441" s="47">
        <v>34353.800000000003</v>
      </c>
      <c r="N1441" s="47">
        <v>0</v>
      </c>
      <c r="O1441" s="48">
        <v>40673</v>
      </c>
    </row>
    <row r="1442" spans="11:15">
      <c r="K1442" s="46" t="s">
        <v>2950</v>
      </c>
      <c r="L1442" s="23" t="s">
        <v>2951</v>
      </c>
      <c r="M1442" s="47">
        <v>23037.15</v>
      </c>
      <c r="N1442" s="47">
        <v>0</v>
      </c>
      <c r="O1442" s="48">
        <v>40673</v>
      </c>
    </row>
    <row r="1443" spans="11:15">
      <c r="K1443" s="46" t="s">
        <v>2952</v>
      </c>
      <c r="L1443" s="23" t="s">
        <v>2953</v>
      </c>
      <c r="M1443" s="47">
        <v>15671.23</v>
      </c>
      <c r="N1443" s="47">
        <v>0</v>
      </c>
      <c r="O1443" s="48">
        <v>40673</v>
      </c>
    </row>
    <row r="1444" spans="11:15">
      <c r="K1444" s="46" t="s">
        <v>2954</v>
      </c>
      <c r="L1444" s="23" t="s">
        <v>2955</v>
      </c>
      <c r="M1444" s="47">
        <v>11225.58</v>
      </c>
      <c r="N1444" s="47">
        <v>0</v>
      </c>
      <c r="O1444" s="48">
        <v>40673</v>
      </c>
    </row>
    <row r="1445" spans="11:15">
      <c r="K1445" s="46" t="s">
        <v>2956</v>
      </c>
      <c r="L1445" s="23" t="s">
        <v>2957</v>
      </c>
      <c r="M1445" s="47">
        <v>7970</v>
      </c>
      <c r="N1445" s="47">
        <v>0</v>
      </c>
      <c r="O1445" s="48">
        <v>40673</v>
      </c>
    </row>
    <row r="1446" spans="11:15">
      <c r="K1446" s="46" t="s">
        <v>2958</v>
      </c>
      <c r="L1446" s="23" t="s">
        <v>2959</v>
      </c>
      <c r="M1446" s="47">
        <v>7883.98</v>
      </c>
      <c r="N1446" s="47">
        <v>0</v>
      </c>
      <c r="O1446" s="48">
        <v>40673</v>
      </c>
    </row>
    <row r="1447" spans="11:15">
      <c r="K1447" s="46" t="s">
        <v>2960</v>
      </c>
      <c r="L1447" s="23" t="s">
        <v>2961</v>
      </c>
      <c r="M1447" s="47">
        <v>7310.55</v>
      </c>
      <c r="N1447" s="47">
        <v>0</v>
      </c>
      <c r="O1447" s="48">
        <v>40673</v>
      </c>
    </row>
    <row r="1448" spans="11:15">
      <c r="K1448" s="46" t="s">
        <v>2962</v>
      </c>
      <c r="L1448" s="23" t="s">
        <v>2963</v>
      </c>
      <c r="M1448" s="47">
        <v>6119.33</v>
      </c>
      <c r="N1448" s="47">
        <v>0</v>
      </c>
      <c r="O1448" s="48">
        <v>40673</v>
      </c>
    </row>
    <row r="1449" spans="11:15">
      <c r="K1449" s="46" t="s">
        <v>2964</v>
      </c>
      <c r="L1449" s="23" t="s">
        <v>2965</v>
      </c>
      <c r="M1449" s="47">
        <v>5741.53</v>
      </c>
      <c r="N1449" s="47">
        <v>0</v>
      </c>
      <c r="O1449" s="48">
        <v>40673</v>
      </c>
    </row>
    <row r="1450" spans="11:15">
      <c r="K1450" s="46" t="s">
        <v>2966</v>
      </c>
      <c r="L1450" s="23" t="s">
        <v>2967</v>
      </c>
      <c r="M1450" s="47">
        <v>3895.96</v>
      </c>
      <c r="N1450" s="47">
        <v>0</v>
      </c>
      <c r="O1450" s="48">
        <v>40673</v>
      </c>
    </row>
    <row r="1451" spans="11:15">
      <c r="K1451" s="46" t="s">
        <v>2968</v>
      </c>
      <c r="L1451" s="23" t="s">
        <v>2969</v>
      </c>
      <c r="M1451" s="47">
        <v>3319.68</v>
      </c>
      <c r="N1451" s="47">
        <v>0</v>
      </c>
      <c r="O1451" s="48">
        <v>40673</v>
      </c>
    </row>
    <row r="1452" spans="11:15">
      <c r="K1452" s="46" t="s">
        <v>2970</v>
      </c>
      <c r="L1452" s="23" t="s">
        <v>2971</v>
      </c>
      <c r="M1452" s="47">
        <v>2457.8000000000002</v>
      </c>
      <c r="N1452" s="47">
        <v>0</v>
      </c>
      <c r="O1452" s="48">
        <v>40673</v>
      </c>
    </row>
    <row r="1453" spans="11:15">
      <c r="K1453" s="46" t="s">
        <v>2972</v>
      </c>
      <c r="L1453" s="23" t="s">
        <v>2973</v>
      </c>
      <c r="M1453" s="47">
        <v>2313.48</v>
      </c>
      <c r="N1453" s="47">
        <v>0</v>
      </c>
      <c r="O1453" s="48">
        <v>40673</v>
      </c>
    </row>
    <row r="1454" spans="11:15">
      <c r="K1454" s="46" t="s">
        <v>2974</v>
      </c>
      <c r="L1454" s="23" t="s">
        <v>2975</v>
      </c>
      <c r="M1454" s="47">
        <v>2150.21</v>
      </c>
      <c r="N1454" s="47">
        <v>0</v>
      </c>
      <c r="O1454" s="48">
        <v>40673</v>
      </c>
    </row>
    <row r="1455" spans="11:15">
      <c r="K1455" s="46" t="s">
        <v>2976</v>
      </c>
      <c r="L1455" s="23" t="s">
        <v>2977</v>
      </c>
      <c r="M1455" s="47">
        <v>1848.48</v>
      </c>
      <c r="N1455" s="47">
        <v>0</v>
      </c>
      <c r="O1455" s="48">
        <v>40673</v>
      </c>
    </row>
    <row r="1456" spans="11:15">
      <c r="K1456" s="46" t="s">
        <v>2978</v>
      </c>
      <c r="L1456" s="23" t="s">
        <v>2979</v>
      </c>
      <c r="M1456" s="47">
        <v>1730.83</v>
      </c>
      <c r="N1456" s="47">
        <v>0</v>
      </c>
      <c r="O1456" s="48">
        <v>40673</v>
      </c>
    </row>
    <row r="1457" spans="11:15">
      <c r="K1457" s="46" t="s">
        <v>2980</v>
      </c>
      <c r="L1457" s="23" t="s">
        <v>2981</v>
      </c>
      <c r="M1457" s="47">
        <v>1323.24</v>
      </c>
      <c r="N1457" s="47">
        <v>0</v>
      </c>
      <c r="O1457" s="48">
        <v>40673</v>
      </c>
    </row>
    <row r="1458" spans="11:15">
      <c r="K1458" s="46" t="s">
        <v>2982</v>
      </c>
      <c r="L1458" s="23" t="s">
        <v>2983</v>
      </c>
      <c r="M1458" s="47">
        <v>1060.92</v>
      </c>
      <c r="N1458" s="47">
        <v>0</v>
      </c>
      <c r="O1458" s="48">
        <v>40673</v>
      </c>
    </row>
    <row r="1459" spans="11:15">
      <c r="K1459" s="46" t="s">
        <v>2984</v>
      </c>
      <c r="L1459" s="23" t="s">
        <v>2985</v>
      </c>
      <c r="M1459" s="47">
        <v>1044.46</v>
      </c>
      <c r="N1459" s="47">
        <v>0</v>
      </c>
      <c r="O1459" s="48">
        <v>40673</v>
      </c>
    </row>
    <row r="1460" spans="11:15">
      <c r="K1460" s="46" t="s">
        <v>2986</v>
      </c>
      <c r="L1460" s="23" t="s">
        <v>2987</v>
      </c>
      <c r="M1460" s="47">
        <v>235836.39</v>
      </c>
      <c r="N1460" s="47">
        <v>0</v>
      </c>
      <c r="O1460" s="48">
        <v>40683</v>
      </c>
    </row>
    <row r="1461" spans="11:15">
      <c r="K1461" s="46" t="s">
        <v>2988</v>
      </c>
      <c r="L1461" s="23" t="s">
        <v>2989</v>
      </c>
      <c r="M1461" s="47">
        <v>49985.8</v>
      </c>
      <c r="N1461" s="47">
        <v>0</v>
      </c>
      <c r="O1461" s="48">
        <v>40683</v>
      </c>
    </row>
    <row r="1462" spans="11:15">
      <c r="K1462" s="46" t="s">
        <v>2990</v>
      </c>
      <c r="L1462" s="23" t="s">
        <v>2991</v>
      </c>
      <c r="M1462" s="47">
        <v>37401.74</v>
      </c>
      <c r="N1462" s="47">
        <v>0</v>
      </c>
      <c r="O1462" s="48">
        <v>40683</v>
      </c>
    </row>
    <row r="1463" spans="11:15">
      <c r="K1463" s="46" t="s">
        <v>2992</v>
      </c>
      <c r="L1463" s="23" t="s">
        <v>2993</v>
      </c>
      <c r="M1463" s="47">
        <v>31429.17</v>
      </c>
      <c r="N1463" s="47">
        <v>0</v>
      </c>
      <c r="O1463" s="48">
        <v>40683</v>
      </c>
    </row>
    <row r="1464" spans="11:15">
      <c r="K1464" s="46" t="s">
        <v>2994</v>
      </c>
      <c r="L1464" s="23" t="s">
        <v>2995</v>
      </c>
      <c r="M1464" s="47">
        <v>31356.78</v>
      </c>
      <c r="N1464" s="47">
        <v>0</v>
      </c>
      <c r="O1464" s="48">
        <v>40683</v>
      </c>
    </row>
    <row r="1465" spans="11:15">
      <c r="K1465" s="46" t="s">
        <v>2996</v>
      </c>
      <c r="L1465" s="23" t="s">
        <v>2997</v>
      </c>
      <c r="M1465" s="47">
        <v>31120.81</v>
      </c>
      <c r="N1465" s="47">
        <v>0</v>
      </c>
      <c r="O1465" s="48">
        <v>40683</v>
      </c>
    </row>
    <row r="1466" spans="11:15">
      <c r="K1466" s="46" t="s">
        <v>2998</v>
      </c>
      <c r="L1466" s="23" t="s">
        <v>2999</v>
      </c>
      <c r="M1466" s="47">
        <v>30468.32</v>
      </c>
      <c r="N1466" s="47">
        <v>0</v>
      </c>
      <c r="O1466" s="48">
        <v>40683</v>
      </c>
    </row>
    <row r="1467" spans="11:15">
      <c r="K1467" s="46" t="s">
        <v>3000</v>
      </c>
      <c r="L1467" s="23" t="s">
        <v>3001</v>
      </c>
      <c r="M1467" s="47">
        <v>19005.490000000002</v>
      </c>
      <c r="N1467" s="47">
        <v>0</v>
      </c>
      <c r="O1467" s="48">
        <v>40683</v>
      </c>
    </row>
    <row r="1468" spans="11:15">
      <c r="K1468" s="46" t="s">
        <v>3002</v>
      </c>
      <c r="L1468" s="23" t="s">
        <v>3003</v>
      </c>
      <c r="M1468" s="47">
        <v>18160.09</v>
      </c>
      <c r="N1468" s="47">
        <v>0</v>
      </c>
      <c r="O1468" s="48">
        <v>40683</v>
      </c>
    </row>
    <row r="1469" spans="11:15">
      <c r="K1469" s="46" t="s">
        <v>3004</v>
      </c>
      <c r="L1469" s="23" t="s">
        <v>3005</v>
      </c>
      <c r="M1469" s="47">
        <v>12680.5</v>
      </c>
      <c r="N1469" s="47">
        <v>0</v>
      </c>
      <c r="O1469" s="48">
        <v>40683</v>
      </c>
    </row>
    <row r="1470" spans="11:15">
      <c r="K1470" s="46" t="s">
        <v>3006</v>
      </c>
      <c r="L1470" s="23" t="s">
        <v>3007</v>
      </c>
      <c r="M1470" s="47">
        <v>11703.69</v>
      </c>
      <c r="N1470" s="47">
        <v>0</v>
      </c>
      <c r="O1470" s="48">
        <v>40683</v>
      </c>
    </row>
    <row r="1471" spans="11:15">
      <c r="K1471" s="46" t="s">
        <v>3008</v>
      </c>
      <c r="L1471" s="23" t="s">
        <v>3009</v>
      </c>
      <c r="M1471" s="47">
        <v>9707.6200000000008</v>
      </c>
      <c r="N1471" s="47">
        <v>0</v>
      </c>
      <c r="O1471" s="48">
        <v>40683</v>
      </c>
    </row>
    <row r="1472" spans="11:15">
      <c r="K1472" s="46" t="s">
        <v>3010</v>
      </c>
      <c r="L1472" s="23" t="s">
        <v>3011</v>
      </c>
      <c r="M1472" s="47">
        <v>8773.58</v>
      </c>
      <c r="N1472" s="47">
        <v>0</v>
      </c>
      <c r="O1472" s="48">
        <v>40683</v>
      </c>
    </row>
    <row r="1473" spans="11:15">
      <c r="K1473" s="46" t="s">
        <v>3012</v>
      </c>
      <c r="L1473" s="23" t="s">
        <v>3013</v>
      </c>
      <c r="M1473" s="47">
        <v>6963.13</v>
      </c>
      <c r="N1473" s="47">
        <v>0</v>
      </c>
      <c r="O1473" s="48">
        <v>40683</v>
      </c>
    </row>
    <row r="1474" spans="11:15">
      <c r="K1474" s="46" t="s">
        <v>3014</v>
      </c>
      <c r="L1474" s="23" t="s">
        <v>3015</v>
      </c>
      <c r="M1474" s="47">
        <v>6716.75</v>
      </c>
      <c r="N1474" s="47">
        <v>0</v>
      </c>
      <c r="O1474" s="48">
        <v>40683</v>
      </c>
    </row>
    <row r="1475" spans="11:15">
      <c r="K1475" s="46" t="s">
        <v>3016</v>
      </c>
      <c r="L1475" s="23" t="s">
        <v>3017</v>
      </c>
      <c r="M1475" s="47">
        <v>6622.98</v>
      </c>
      <c r="N1475" s="47">
        <v>0</v>
      </c>
      <c r="O1475" s="48">
        <v>40683</v>
      </c>
    </row>
    <row r="1476" spans="11:15">
      <c r="K1476" s="46" t="s">
        <v>3018</v>
      </c>
      <c r="L1476" s="23" t="s">
        <v>3019</v>
      </c>
      <c r="M1476" s="47">
        <v>5799.37</v>
      </c>
      <c r="N1476" s="47">
        <v>0</v>
      </c>
      <c r="O1476" s="48">
        <v>40683</v>
      </c>
    </row>
    <row r="1477" spans="11:15">
      <c r="K1477" s="46" t="s">
        <v>3020</v>
      </c>
      <c r="L1477" s="23" t="s">
        <v>3021</v>
      </c>
      <c r="M1477" s="47">
        <v>4262.3900000000003</v>
      </c>
      <c r="N1477" s="47">
        <v>0</v>
      </c>
      <c r="O1477" s="48">
        <v>40683</v>
      </c>
    </row>
    <row r="1478" spans="11:15">
      <c r="K1478" s="46" t="s">
        <v>3022</v>
      </c>
      <c r="L1478" s="23" t="s">
        <v>3023</v>
      </c>
      <c r="M1478" s="47">
        <v>3811.85</v>
      </c>
      <c r="N1478" s="47">
        <v>0</v>
      </c>
      <c r="O1478" s="48">
        <v>40683</v>
      </c>
    </row>
    <row r="1479" spans="11:15">
      <c r="K1479" s="46" t="s">
        <v>3024</v>
      </c>
      <c r="L1479" s="23" t="s">
        <v>3025</v>
      </c>
      <c r="M1479" s="47">
        <v>3472.51</v>
      </c>
      <c r="N1479" s="47">
        <v>0</v>
      </c>
      <c r="O1479" s="48">
        <v>40683</v>
      </c>
    </row>
    <row r="1480" spans="11:15">
      <c r="K1480" s="46" t="s">
        <v>3026</v>
      </c>
      <c r="L1480" s="23" t="s">
        <v>3027</v>
      </c>
      <c r="M1480" s="47">
        <v>2687.2</v>
      </c>
      <c r="N1480" s="47">
        <v>0</v>
      </c>
      <c r="O1480" s="48">
        <v>40683</v>
      </c>
    </row>
    <row r="1481" spans="11:15">
      <c r="K1481" s="46" t="s">
        <v>3028</v>
      </c>
      <c r="L1481" s="23" t="s">
        <v>3029</v>
      </c>
      <c r="M1481" s="47">
        <v>2390.61</v>
      </c>
      <c r="N1481" s="47">
        <v>0</v>
      </c>
      <c r="O1481" s="48">
        <v>40683</v>
      </c>
    </row>
    <row r="1482" spans="11:15">
      <c r="K1482" s="46" t="s">
        <v>3030</v>
      </c>
      <c r="L1482" s="23" t="s">
        <v>3031</v>
      </c>
      <c r="M1482" s="47">
        <v>1843.98</v>
      </c>
      <c r="N1482" s="47">
        <v>0</v>
      </c>
      <c r="O1482" s="48">
        <v>40683</v>
      </c>
    </row>
    <row r="1483" spans="11:15">
      <c r="K1483" s="46" t="s">
        <v>3032</v>
      </c>
      <c r="L1483" s="23" t="s">
        <v>3033</v>
      </c>
      <c r="M1483" s="47">
        <v>1518.43</v>
      </c>
      <c r="N1483" s="47">
        <v>0</v>
      </c>
      <c r="O1483" s="48">
        <v>40683</v>
      </c>
    </row>
    <row r="1484" spans="11:15">
      <c r="K1484" s="46" t="s">
        <v>3034</v>
      </c>
      <c r="L1484" s="23" t="s">
        <v>3035</v>
      </c>
      <c r="M1484" s="47">
        <v>1115.69</v>
      </c>
      <c r="N1484" s="47">
        <v>0</v>
      </c>
      <c r="O1484" s="48">
        <v>40683</v>
      </c>
    </row>
    <row r="1485" spans="11:15">
      <c r="K1485" s="46" t="s">
        <v>3036</v>
      </c>
      <c r="L1485" s="23" t="s">
        <v>3037</v>
      </c>
      <c r="M1485" s="47">
        <v>1108.99</v>
      </c>
      <c r="N1485" s="47">
        <v>0</v>
      </c>
      <c r="O1485" s="48">
        <v>40683</v>
      </c>
    </row>
    <row r="1486" spans="11:15">
      <c r="K1486" s="46" t="s">
        <v>3038</v>
      </c>
      <c r="L1486" s="23" t="s">
        <v>3039</v>
      </c>
      <c r="M1486" s="47">
        <v>4535.3900000000003</v>
      </c>
      <c r="N1486" s="47">
        <v>0</v>
      </c>
      <c r="O1486" s="48">
        <v>40700</v>
      </c>
    </row>
    <row r="1487" spans="11:15">
      <c r="K1487" s="46" t="s">
        <v>3040</v>
      </c>
      <c r="L1487" s="23" t="s">
        <v>3041</v>
      </c>
      <c r="M1487" s="47">
        <v>30849.34</v>
      </c>
      <c r="N1487" s="47">
        <v>0</v>
      </c>
      <c r="O1487" s="48">
        <v>40704</v>
      </c>
    </row>
    <row r="1488" spans="11:15">
      <c r="K1488" s="46" t="s">
        <v>3042</v>
      </c>
      <c r="L1488" s="23" t="s">
        <v>3043</v>
      </c>
      <c r="M1488" s="47">
        <v>29613.279999999999</v>
      </c>
      <c r="N1488" s="47">
        <v>0</v>
      </c>
      <c r="O1488" s="48">
        <v>40704</v>
      </c>
    </row>
    <row r="1489" spans="11:15">
      <c r="K1489" s="46" t="s">
        <v>3044</v>
      </c>
      <c r="L1489" s="23" t="s">
        <v>3045</v>
      </c>
      <c r="M1489" s="47">
        <v>18642.45</v>
      </c>
      <c r="N1489" s="47">
        <v>0</v>
      </c>
      <c r="O1489" s="48">
        <v>40704</v>
      </c>
    </row>
    <row r="1490" spans="11:15">
      <c r="K1490" s="46" t="s">
        <v>3046</v>
      </c>
      <c r="L1490" s="23" t="s">
        <v>3047</v>
      </c>
      <c r="M1490" s="47">
        <v>18336.34</v>
      </c>
      <c r="N1490" s="47">
        <v>0</v>
      </c>
      <c r="O1490" s="48">
        <v>40704</v>
      </c>
    </row>
    <row r="1491" spans="11:15">
      <c r="K1491" s="46" t="s">
        <v>3048</v>
      </c>
      <c r="L1491" s="23" t="s">
        <v>3049</v>
      </c>
      <c r="M1491" s="47">
        <v>17623.73</v>
      </c>
      <c r="N1491" s="47">
        <v>0</v>
      </c>
      <c r="O1491" s="48">
        <v>40704</v>
      </c>
    </row>
    <row r="1492" spans="11:15">
      <c r="K1492" s="46" t="s">
        <v>3050</v>
      </c>
      <c r="L1492" s="23" t="s">
        <v>3051</v>
      </c>
      <c r="M1492" s="47">
        <v>14411.04</v>
      </c>
      <c r="N1492" s="47">
        <v>0</v>
      </c>
      <c r="O1492" s="48">
        <v>40704</v>
      </c>
    </row>
    <row r="1493" spans="11:15">
      <c r="K1493" s="46" t="s">
        <v>3052</v>
      </c>
      <c r="L1493" s="23" t="s">
        <v>3053</v>
      </c>
      <c r="M1493" s="47">
        <v>11375.06</v>
      </c>
      <c r="N1493" s="47">
        <v>0</v>
      </c>
      <c r="O1493" s="48">
        <v>40704</v>
      </c>
    </row>
    <row r="1494" spans="11:15">
      <c r="K1494" s="46" t="s">
        <v>3054</v>
      </c>
      <c r="L1494" s="23" t="s">
        <v>3055</v>
      </c>
      <c r="M1494" s="47">
        <v>9989.3799999999992</v>
      </c>
      <c r="N1494" s="47">
        <v>0</v>
      </c>
      <c r="O1494" s="48">
        <v>40704</v>
      </c>
    </row>
    <row r="1495" spans="11:15">
      <c r="K1495" s="46" t="s">
        <v>3056</v>
      </c>
      <c r="L1495" s="23" t="s">
        <v>3057</v>
      </c>
      <c r="M1495" s="47">
        <v>9355.14</v>
      </c>
      <c r="N1495" s="47">
        <v>0</v>
      </c>
      <c r="O1495" s="48">
        <v>40704</v>
      </c>
    </row>
    <row r="1496" spans="11:15">
      <c r="K1496" s="46" t="s">
        <v>3058</v>
      </c>
      <c r="L1496" s="23" t="s">
        <v>3059</v>
      </c>
      <c r="M1496" s="47">
        <v>7457.59</v>
      </c>
      <c r="N1496" s="47">
        <v>0</v>
      </c>
      <c r="O1496" s="48">
        <v>40704</v>
      </c>
    </row>
    <row r="1497" spans="11:15">
      <c r="K1497" s="46" t="s">
        <v>3060</v>
      </c>
      <c r="L1497" s="23" t="s">
        <v>3061</v>
      </c>
      <c r="M1497" s="47">
        <v>7406.72</v>
      </c>
      <c r="N1497" s="47">
        <v>0</v>
      </c>
      <c r="O1497" s="48">
        <v>40704</v>
      </c>
    </row>
    <row r="1498" spans="11:15">
      <c r="K1498" s="46" t="s">
        <v>3062</v>
      </c>
      <c r="L1498" s="23" t="s">
        <v>3063</v>
      </c>
      <c r="M1498" s="47">
        <v>7224.25</v>
      </c>
      <c r="N1498" s="47">
        <v>0</v>
      </c>
      <c r="O1498" s="48">
        <v>40704</v>
      </c>
    </row>
    <row r="1499" spans="11:15">
      <c r="K1499" s="46" t="s">
        <v>3064</v>
      </c>
      <c r="L1499" s="23" t="s">
        <v>3065</v>
      </c>
      <c r="M1499" s="47">
        <v>6447.48</v>
      </c>
      <c r="N1499" s="47">
        <v>0</v>
      </c>
      <c r="O1499" s="48">
        <v>40704</v>
      </c>
    </row>
    <row r="1500" spans="11:15">
      <c r="K1500" s="46" t="s">
        <v>3066</v>
      </c>
      <c r="L1500" s="23" t="s">
        <v>3067</v>
      </c>
      <c r="M1500" s="47">
        <v>5826.99</v>
      </c>
      <c r="N1500" s="47">
        <v>0</v>
      </c>
      <c r="O1500" s="48">
        <v>40704</v>
      </c>
    </row>
    <row r="1501" spans="11:15">
      <c r="K1501" s="46" t="s">
        <v>3068</v>
      </c>
      <c r="L1501" s="23" t="s">
        <v>3069</v>
      </c>
      <c r="M1501" s="47">
        <v>5566.69</v>
      </c>
      <c r="N1501" s="47">
        <v>0</v>
      </c>
      <c r="O1501" s="48">
        <v>40704</v>
      </c>
    </row>
    <row r="1502" spans="11:15">
      <c r="K1502" s="46" t="s">
        <v>3070</v>
      </c>
      <c r="L1502" s="23" t="s">
        <v>3071</v>
      </c>
      <c r="M1502" s="47">
        <v>5138.28</v>
      </c>
      <c r="N1502" s="47">
        <v>0</v>
      </c>
      <c r="O1502" s="48">
        <v>40704</v>
      </c>
    </row>
    <row r="1503" spans="11:15">
      <c r="K1503" s="46" t="s">
        <v>3072</v>
      </c>
      <c r="L1503" s="23" t="s">
        <v>3073</v>
      </c>
      <c r="M1503" s="47">
        <v>3676.99</v>
      </c>
      <c r="N1503" s="47">
        <v>0</v>
      </c>
      <c r="O1503" s="48">
        <v>40704</v>
      </c>
    </row>
    <row r="1504" spans="11:15">
      <c r="K1504" s="46" t="s">
        <v>3074</v>
      </c>
      <c r="L1504" s="23" t="s">
        <v>3075</v>
      </c>
      <c r="M1504" s="47">
        <v>2207.83</v>
      </c>
      <c r="N1504" s="47">
        <v>0</v>
      </c>
      <c r="O1504" s="48">
        <v>40704</v>
      </c>
    </row>
    <row r="1505" spans="11:15">
      <c r="K1505" s="46" t="s">
        <v>3076</v>
      </c>
      <c r="L1505" s="23" t="s">
        <v>3077</v>
      </c>
      <c r="M1505" s="47">
        <v>287117.52</v>
      </c>
      <c r="N1505" s="47">
        <v>0</v>
      </c>
      <c r="O1505" s="48">
        <v>40714</v>
      </c>
    </row>
    <row r="1506" spans="11:15">
      <c r="K1506" s="46" t="s">
        <v>3078</v>
      </c>
      <c r="L1506" s="23" t="s">
        <v>3079</v>
      </c>
      <c r="M1506" s="47">
        <v>45252.6</v>
      </c>
      <c r="N1506" s="47">
        <v>0</v>
      </c>
      <c r="O1506" s="48">
        <v>40714</v>
      </c>
    </row>
    <row r="1507" spans="11:15">
      <c r="K1507" s="46" t="s">
        <v>3080</v>
      </c>
      <c r="L1507" s="23" t="s">
        <v>3081</v>
      </c>
      <c r="M1507" s="47">
        <v>28744.37</v>
      </c>
      <c r="N1507" s="47">
        <v>0</v>
      </c>
      <c r="O1507" s="48">
        <v>40714</v>
      </c>
    </row>
    <row r="1508" spans="11:15">
      <c r="K1508" s="46" t="s">
        <v>3082</v>
      </c>
      <c r="L1508" s="23" t="s">
        <v>3083</v>
      </c>
      <c r="M1508" s="47">
        <v>28602.18</v>
      </c>
      <c r="N1508" s="47">
        <v>0</v>
      </c>
      <c r="O1508" s="48">
        <v>40714</v>
      </c>
    </row>
    <row r="1509" spans="11:15">
      <c r="K1509" s="46" t="s">
        <v>3084</v>
      </c>
      <c r="L1509" s="23" t="s">
        <v>3085</v>
      </c>
      <c r="M1509" s="47">
        <v>24442.3</v>
      </c>
      <c r="N1509" s="47">
        <v>0</v>
      </c>
      <c r="O1509" s="48">
        <v>40714</v>
      </c>
    </row>
    <row r="1510" spans="11:15">
      <c r="K1510" s="46" t="s">
        <v>3086</v>
      </c>
      <c r="L1510" s="23" t="s">
        <v>3087</v>
      </c>
      <c r="M1510" s="47">
        <v>24442.3</v>
      </c>
      <c r="N1510" s="47">
        <v>0</v>
      </c>
      <c r="O1510" s="48">
        <v>40714</v>
      </c>
    </row>
    <row r="1511" spans="11:15">
      <c r="K1511" s="46" t="s">
        <v>3088</v>
      </c>
      <c r="L1511" s="23" t="s">
        <v>3089</v>
      </c>
      <c r="M1511" s="47">
        <v>20809.59</v>
      </c>
      <c r="N1511" s="47">
        <v>0</v>
      </c>
      <c r="O1511" s="48">
        <v>40714</v>
      </c>
    </row>
    <row r="1512" spans="11:15">
      <c r="K1512" s="46" t="s">
        <v>3090</v>
      </c>
      <c r="L1512" s="23" t="s">
        <v>3091</v>
      </c>
      <c r="M1512" s="47">
        <v>17534.7</v>
      </c>
      <c r="N1512" s="47">
        <v>0</v>
      </c>
      <c r="O1512" s="48">
        <v>40714</v>
      </c>
    </row>
    <row r="1513" spans="11:15">
      <c r="K1513" s="46" t="s">
        <v>3092</v>
      </c>
      <c r="L1513" s="23" t="s">
        <v>3093</v>
      </c>
      <c r="M1513" s="47">
        <v>16901.34</v>
      </c>
      <c r="N1513" s="47">
        <v>0</v>
      </c>
      <c r="O1513" s="48">
        <v>40714</v>
      </c>
    </row>
    <row r="1514" spans="11:15">
      <c r="K1514" s="46" t="s">
        <v>3094</v>
      </c>
      <c r="L1514" s="23" t="s">
        <v>3095</v>
      </c>
      <c r="M1514" s="47">
        <v>16376.48</v>
      </c>
      <c r="N1514" s="47">
        <v>0</v>
      </c>
      <c r="O1514" s="48">
        <v>40714</v>
      </c>
    </row>
    <row r="1515" spans="11:15">
      <c r="K1515" s="46" t="s">
        <v>3096</v>
      </c>
      <c r="L1515" s="23" t="s">
        <v>3097</v>
      </c>
      <c r="M1515" s="47">
        <v>12019.63</v>
      </c>
      <c r="N1515" s="47">
        <v>0</v>
      </c>
      <c r="O1515" s="48">
        <v>40714</v>
      </c>
    </row>
    <row r="1516" spans="11:15">
      <c r="K1516" s="46" t="s">
        <v>3098</v>
      </c>
      <c r="L1516" s="23" t="s">
        <v>3099</v>
      </c>
      <c r="M1516" s="47">
        <v>6386.88</v>
      </c>
      <c r="N1516" s="47">
        <v>0</v>
      </c>
      <c r="O1516" s="48">
        <v>40714</v>
      </c>
    </row>
    <row r="1517" spans="11:15">
      <c r="K1517" s="46" t="s">
        <v>3100</v>
      </c>
      <c r="L1517" s="23" t="s">
        <v>3101</v>
      </c>
      <c r="M1517" s="47">
        <v>5331.06</v>
      </c>
      <c r="N1517" s="47">
        <v>0</v>
      </c>
      <c r="O1517" s="48">
        <v>40714</v>
      </c>
    </row>
    <row r="1518" spans="11:15">
      <c r="K1518" s="46" t="s">
        <v>3102</v>
      </c>
      <c r="L1518" s="23" t="s">
        <v>3103</v>
      </c>
      <c r="M1518" s="47">
        <v>5132.16</v>
      </c>
      <c r="N1518" s="47">
        <v>0</v>
      </c>
      <c r="O1518" s="48">
        <v>40714</v>
      </c>
    </row>
    <row r="1519" spans="11:15">
      <c r="K1519" s="46" t="s">
        <v>3104</v>
      </c>
      <c r="L1519" s="23" t="s">
        <v>3105</v>
      </c>
      <c r="M1519" s="47">
        <v>2005.26</v>
      </c>
      <c r="N1519" s="47">
        <v>0</v>
      </c>
      <c r="O1519" s="48">
        <v>40714</v>
      </c>
    </row>
    <row r="1520" spans="11:15">
      <c r="K1520" s="46" t="s">
        <v>3106</v>
      </c>
      <c r="L1520" s="23" t="s">
        <v>3107</v>
      </c>
      <c r="M1520" s="47">
        <v>1359.68</v>
      </c>
      <c r="N1520" s="47">
        <v>0</v>
      </c>
      <c r="O1520" s="48">
        <v>40714</v>
      </c>
    </row>
    <row r="1521" spans="11:15">
      <c r="K1521" s="46" t="s">
        <v>3108</v>
      </c>
      <c r="L1521" s="23" t="s">
        <v>3109</v>
      </c>
      <c r="M1521" s="47">
        <v>1267.44</v>
      </c>
      <c r="N1521" s="47">
        <v>0</v>
      </c>
      <c r="O1521" s="48">
        <v>40714</v>
      </c>
    </row>
    <row r="1522" spans="11:15">
      <c r="K1522" s="46" t="s">
        <v>3110</v>
      </c>
      <c r="L1522" s="23" t="s">
        <v>3111</v>
      </c>
      <c r="M1522" s="47">
        <v>202494.44</v>
      </c>
      <c r="N1522" s="47">
        <v>0</v>
      </c>
      <c r="O1522" s="48">
        <v>40735</v>
      </c>
    </row>
    <row r="1523" spans="11:15">
      <c r="K1523" s="46" t="s">
        <v>3112</v>
      </c>
      <c r="L1523" s="23" t="s">
        <v>3113</v>
      </c>
      <c r="M1523" s="47">
        <v>71001.27</v>
      </c>
      <c r="N1523" s="47">
        <v>0</v>
      </c>
      <c r="O1523" s="48">
        <v>40735</v>
      </c>
    </row>
    <row r="1524" spans="11:15">
      <c r="K1524" s="46" t="s">
        <v>3114</v>
      </c>
      <c r="L1524" s="23" t="s">
        <v>3115</v>
      </c>
      <c r="M1524" s="47">
        <v>53251.38</v>
      </c>
      <c r="N1524" s="47">
        <v>0</v>
      </c>
      <c r="O1524" s="48">
        <v>40735</v>
      </c>
    </row>
    <row r="1525" spans="11:15">
      <c r="K1525" s="46" t="s">
        <v>3116</v>
      </c>
      <c r="L1525" s="23" t="s">
        <v>3117</v>
      </c>
      <c r="M1525" s="47">
        <v>51278.58</v>
      </c>
      <c r="N1525" s="47">
        <v>0</v>
      </c>
      <c r="O1525" s="48">
        <v>40735</v>
      </c>
    </row>
    <row r="1526" spans="11:15">
      <c r="K1526" s="46" t="s">
        <v>3118</v>
      </c>
      <c r="L1526" s="23" t="s">
        <v>3119</v>
      </c>
      <c r="M1526" s="47">
        <v>40817.43</v>
      </c>
      <c r="N1526" s="47">
        <v>0</v>
      </c>
      <c r="O1526" s="48">
        <v>40735</v>
      </c>
    </row>
    <row r="1527" spans="11:15">
      <c r="K1527" s="46" t="s">
        <v>3120</v>
      </c>
      <c r="L1527" s="23" t="s">
        <v>3121</v>
      </c>
      <c r="M1527" s="47">
        <v>32610.86</v>
      </c>
      <c r="N1527" s="47">
        <v>0</v>
      </c>
      <c r="O1527" s="48">
        <v>40735</v>
      </c>
    </row>
    <row r="1528" spans="11:15">
      <c r="K1528" s="46" t="s">
        <v>3122</v>
      </c>
      <c r="L1528" s="23" t="s">
        <v>3123</v>
      </c>
      <c r="M1528" s="47">
        <v>24299.45</v>
      </c>
      <c r="N1528" s="47">
        <v>0</v>
      </c>
      <c r="O1528" s="48">
        <v>40735</v>
      </c>
    </row>
    <row r="1529" spans="11:15">
      <c r="K1529" s="46" t="s">
        <v>3124</v>
      </c>
      <c r="L1529" s="23" t="s">
        <v>3125</v>
      </c>
      <c r="M1529" s="47">
        <v>14648.05</v>
      </c>
      <c r="N1529" s="47">
        <v>0</v>
      </c>
      <c r="O1529" s="48">
        <v>40735</v>
      </c>
    </row>
    <row r="1530" spans="11:15">
      <c r="K1530" s="46" t="s">
        <v>3126</v>
      </c>
      <c r="L1530" s="23" t="s">
        <v>3127</v>
      </c>
      <c r="M1530" s="47">
        <v>14335.56</v>
      </c>
      <c r="N1530" s="47">
        <v>0</v>
      </c>
      <c r="O1530" s="48">
        <v>40735</v>
      </c>
    </row>
    <row r="1531" spans="11:15">
      <c r="K1531" s="46" t="s">
        <v>3128</v>
      </c>
      <c r="L1531" s="23" t="s">
        <v>3129</v>
      </c>
      <c r="M1531" s="47">
        <v>9758.7000000000007</v>
      </c>
      <c r="N1531" s="47">
        <v>0</v>
      </c>
      <c r="O1531" s="48">
        <v>40735</v>
      </c>
    </row>
    <row r="1532" spans="11:15">
      <c r="K1532" s="46" t="s">
        <v>3130</v>
      </c>
      <c r="L1532" s="23" t="s">
        <v>3131</v>
      </c>
      <c r="M1532" s="47">
        <v>8738</v>
      </c>
      <c r="N1532" s="47">
        <v>0</v>
      </c>
      <c r="O1532" s="48">
        <v>40735</v>
      </c>
    </row>
    <row r="1533" spans="11:15">
      <c r="K1533" s="46" t="s">
        <v>3132</v>
      </c>
      <c r="L1533" s="23" t="s">
        <v>3133</v>
      </c>
      <c r="M1533" s="47">
        <v>7934.96</v>
      </c>
      <c r="N1533" s="47">
        <v>0</v>
      </c>
      <c r="O1533" s="48">
        <v>40735</v>
      </c>
    </row>
    <row r="1534" spans="11:15">
      <c r="K1534" s="46" t="s">
        <v>3134</v>
      </c>
      <c r="L1534" s="23" t="s">
        <v>3135</v>
      </c>
      <c r="M1534" s="47">
        <v>6842.28</v>
      </c>
      <c r="N1534" s="47">
        <v>0</v>
      </c>
      <c r="O1534" s="48">
        <v>40735</v>
      </c>
    </row>
    <row r="1535" spans="11:15">
      <c r="K1535" s="46" t="s">
        <v>3136</v>
      </c>
      <c r="L1535" s="23" t="s">
        <v>3137</v>
      </c>
      <c r="M1535" s="47">
        <v>6807.46</v>
      </c>
      <c r="N1535" s="47">
        <v>0</v>
      </c>
      <c r="O1535" s="48">
        <v>40735</v>
      </c>
    </row>
    <row r="1536" spans="11:15">
      <c r="K1536" s="46" t="s">
        <v>3138</v>
      </c>
      <c r="L1536" s="23" t="s">
        <v>3139</v>
      </c>
      <c r="M1536" s="47">
        <v>6504.65</v>
      </c>
      <c r="N1536" s="47">
        <v>0</v>
      </c>
      <c r="O1536" s="48">
        <v>40735</v>
      </c>
    </row>
    <row r="1537" spans="11:15">
      <c r="K1537" s="46" t="s">
        <v>3140</v>
      </c>
      <c r="L1537" s="23" t="s">
        <v>3141</v>
      </c>
      <c r="M1537" s="47">
        <v>6110.97</v>
      </c>
      <c r="N1537" s="47">
        <v>0</v>
      </c>
      <c r="O1537" s="48">
        <v>40735</v>
      </c>
    </row>
    <row r="1538" spans="11:15">
      <c r="K1538" s="46" t="s">
        <v>3142</v>
      </c>
      <c r="L1538" s="23" t="s">
        <v>3143</v>
      </c>
      <c r="M1538" s="47">
        <v>5853.47</v>
      </c>
      <c r="N1538" s="47">
        <v>0</v>
      </c>
      <c r="O1538" s="48">
        <v>40735</v>
      </c>
    </row>
    <row r="1539" spans="11:15">
      <c r="K1539" s="46" t="s">
        <v>3144</v>
      </c>
      <c r="L1539" s="23" t="s">
        <v>3145</v>
      </c>
      <c r="M1539" s="47">
        <v>5576.33</v>
      </c>
      <c r="N1539" s="47">
        <v>0</v>
      </c>
      <c r="O1539" s="48">
        <v>40735</v>
      </c>
    </row>
    <row r="1540" spans="11:15">
      <c r="K1540" s="46" t="s">
        <v>3146</v>
      </c>
      <c r="L1540" s="23" t="s">
        <v>3147</v>
      </c>
      <c r="M1540" s="47">
        <v>3557.9</v>
      </c>
      <c r="N1540" s="47">
        <v>0</v>
      </c>
      <c r="O1540" s="48">
        <v>40735</v>
      </c>
    </row>
    <row r="1541" spans="11:15">
      <c r="K1541" s="46" t="s">
        <v>3148</v>
      </c>
      <c r="L1541" s="23" t="s">
        <v>3149</v>
      </c>
      <c r="M1541" s="47">
        <v>3140.91</v>
      </c>
      <c r="N1541" s="47">
        <v>0</v>
      </c>
      <c r="O1541" s="48">
        <v>40735</v>
      </c>
    </row>
    <row r="1542" spans="11:15">
      <c r="K1542" s="46" t="s">
        <v>3150</v>
      </c>
      <c r="L1542" s="23" t="s">
        <v>3151</v>
      </c>
      <c r="M1542" s="47">
        <v>2706.51</v>
      </c>
      <c r="N1542" s="47">
        <v>0</v>
      </c>
      <c r="O1542" s="48">
        <v>40735</v>
      </c>
    </row>
    <row r="1543" spans="11:15">
      <c r="K1543" s="46" t="s">
        <v>3152</v>
      </c>
      <c r="L1543" s="23" t="s">
        <v>3153</v>
      </c>
      <c r="M1543" s="47">
        <v>738500</v>
      </c>
      <c r="N1543" s="47">
        <v>0</v>
      </c>
      <c r="O1543" s="48">
        <v>40744</v>
      </c>
    </row>
    <row r="1544" spans="11:15">
      <c r="K1544" s="46" t="s">
        <v>3154</v>
      </c>
      <c r="L1544" s="23" t="s">
        <v>3155</v>
      </c>
      <c r="M1544" s="47">
        <v>96331.96</v>
      </c>
      <c r="N1544" s="47">
        <v>0</v>
      </c>
      <c r="O1544" s="48">
        <v>40744</v>
      </c>
    </row>
    <row r="1545" spans="11:15">
      <c r="K1545" s="46" t="s">
        <v>3156</v>
      </c>
      <c r="L1545" s="23" t="s">
        <v>3157</v>
      </c>
      <c r="M1545" s="47">
        <v>64974.62</v>
      </c>
      <c r="N1545" s="47">
        <v>0</v>
      </c>
      <c r="O1545" s="48">
        <v>40744</v>
      </c>
    </row>
    <row r="1546" spans="11:15">
      <c r="K1546" s="46" t="s">
        <v>3158</v>
      </c>
      <c r="L1546" s="23" t="s">
        <v>3159</v>
      </c>
      <c r="M1546" s="47">
        <v>42445.27</v>
      </c>
      <c r="N1546" s="47">
        <v>0</v>
      </c>
      <c r="O1546" s="48">
        <v>40744</v>
      </c>
    </row>
    <row r="1547" spans="11:15">
      <c r="K1547" s="46" t="s">
        <v>3160</v>
      </c>
      <c r="L1547" s="23" t="s">
        <v>3161</v>
      </c>
      <c r="M1547" s="47">
        <v>32039.24</v>
      </c>
      <c r="N1547" s="47">
        <v>0</v>
      </c>
      <c r="O1547" s="48">
        <v>40744</v>
      </c>
    </row>
    <row r="1548" spans="11:15">
      <c r="K1548" s="46" t="s">
        <v>3162</v>
      </c>
      <c r="L1548" s="23" t="s">
        <v>3163</v>
      </c>
      <c r="M1548" s="47">
        <v>20553.060000000001</v>
      </c>
      <c r="N1548" s="47">
        <v>0</v>
      </c>
      <c r="O1548" s="48">
        <v>40744</v>
      </c>
    </row>
    <row r="1549" spans="11:15">
      <c r="K1549" s="46" t="s">
        <v>3164</v>
      </c>
      <c r="L1549" s="23" t="s">
        <v>3165</v>
      </c>
      <c r="M1549" s="47">
        <v>20218.02</v>
      </c>
      <c r="N1549" s="47">
        <v>0</v>
      </c>
      <c r="O1549" s="48">
        <v>40744</v>
      </c>
    </row>
    <row r="1550" spans="11:15">
      <c r="K1550" s="46" t="s">
        <v>3166</v>
      </c>
      <c r="L1550" s="23" t="s">
        <v>3167</v>
      </c>
      <c r="M1550" s="47">
        <v>17475.009999999998</v>
      </c>
      <c r="N1550" s="47">
        <v>0</v>
      </c>
      <c r="O1550" s="48">
        <v>40744</v>
      </c>
    </row>
    <row r="1551" spans="11:15">
      <c r="K1551" s="46" t="s">
        <v>3168</v>
      </c>
      <c r="L1551" s="23" t="s">
        <v>3169</v>
      </c>
      <c r="M1551" s="47">
        <v>16484.79</v>
      </c>
      <c r="N1551" s="47">
        <v>0</v>
      </c>
      <c r="O1551" s="48">
        <v>40744</v>
      </c>
    </row>
    <row r="1552" spans="11:15">
      <c r="K1552" s="46" t="s">
        <v>3170</v>
      </c>
      <c r="L1552" s="23" t="s">
        <v>3171</v>
      </c>
      <c r="M1552" s="47">
        <v>12098.5</v>
      </c>
      <c r="N1552" s="47">
        <v>0</v>
      </c>
      <c r="O1552" s="48">
        <v>40744</v>
      </c>
    </row>
    <row r="1553" spans="11:15">
      <c r="K1553" s="46" t="s">
        <v>3172</v>
      </c>
      <c r="L1553" s="23" t="s">
        <v>3173</v>
      </c>
      <c r="M1553" s="47">
        <v>11486.05</v>
      </c>
      <c r="N1553" s="47">
        <v>0</v>
      </c>
      <c r="O1553" s="48">
        <v>40744</v>
      </c>
    </row>
    <row r="1554" spans="11:15">
      <c r="K1554" s="46" t="s">
        <v>3174</v>
      </c>
      <c r="L1554" s="23" t="s">
        <v>3175</v>
      </c>
      <c r="M1554" s="47">
        <v>10529.91</v>
      </c>
      <c r="N1554" s="47">
        <v>0</v>
      </c>
      <c r="O1554" s="48">
        <v>40744</v>
      </c>
    </row>
    <row r="1555" spans="11:15">
      <c r="K1555" s="46" t="s">
        <v>3176</v>
      </c>
      <c r="L1555" s="23" t="s">
        <v>3177</v>
      </c>
      <c r="M1555" s="47">
        <v>9307.4</v>
      </c>
      <c r="N1555" s="47">
        <v>0</v>
      </c>
      <c r="O1555" s="48">
        <v>40744</v>
      </c>
    </row>
    <row r="1556" spans="11:15">
      <c r="K1556" s="46" t="s">
        <v>3178</v>
      </c>
      <c r="L1556" s="23" t="s">
        <v>3179</v>
      </c>
      <c r="M1556" s="47">
        <v>9067.09</v>
      </c>
      <c r="N1556" s="47">
        <v>0</v>
      </c>
      <c r="O1556" s="48">
        <v>40744</v>
      </c>
    </row>
    <row r="1557" spans="11:15">
      <c r="K1557" s="46" t="s">
        <v>3180</v>
      </c>
      <c r="L1557" s="23" t="s">
        <v>3181</v>
      </c>
      <c r="M1557" s="47">
        <v>7415.37</v>
      </c>
      <c r="N1557" s="47">
        <v>0</v>
      </c>
      <c r="O1557" s="48">
        <v>40744</v>
      </c>
    </row>
    <row r="1558" spans="11:15">
      <c r="K1558" s="46" t="s">
        <v>3182</v>
      </c>
      <c r="L1558" s="23" t="s">
        <v>3183</v>
      </c>
      <c r="M1558" s="47">
        <v>6667.93</v>
      </c>
      <c r="N1558" s="47">
        <v>0</v>
      </c>
      <c r="O1558" s="48">
        <v>40744</v>
      </c>
    </row>
    <row r="1559" spans="11:15">
      <c r="K1559" s="46" t="s">
        <v>3184</v>
      </c>
      <c r="L1559" s="23" t="s">
        <v>3185</v>
      </c>
      <c r="M1559" s="47">
        <v>5823.24</v>
      </c>
      <c r="N1559" s="47">
        <v>0</v>
      </c>
      <c r="O1559" s="48">
        <v>40744</v>
      </c>
    </row>
    <row r="1560" spans="11:15">
      <c r="K1560" s="46" t="s">
        <v>3186</v>
      </c>
      <c r="L1560" s="23" t="s">
        <v>3187</v>
      </c>
      <c r="M1560" s="47">
        <v>5155.79</v>
      </c>
      <c r="N1560" s="47">
        <v>0</v>
      </c>
      <c r="O1560" s="48">
        <v>40744</v>
      </c>
    </row>
    <row r="1561" spans="11:15">
      <c r="K1561" s="46" t="s">
        <v>3188</v>
      </c>
      <c r="L1561" s="23" t="s">
        <v>3189</v>
      </c>
      <c r="M1561" s="47">
        <v>5099.1000000000004</v>
      </c>
      <c r="N1561" s="47">
        <v>0</v>
      </c>
      <c r="O1561" s="48">
        <v>40744</v>
      </c>
    </row>
    <row r="1562" spans="11:15">
      <c r="K1562" s="46" t="s">
        <v>3190</v>
      </c>
      <c r="L1562" s="23" t="s">
        <v>3191</v>
      </c>
      <c r="M1562" s="47">
        <v>4047.3</v>
      </c>
      <c r="N1562" s="47">
        <v>0</v>
      </c>
      <c r="O1562" s="48">
        <v>40744</v>
      </c>
    </row>
    <row r="1563" spans="11:15">
      <c r="K1563" s="46" t="s">
        <v>3192</v>
      </c>
      <c r="L1563" s="23" t="s">
        <v>3193</v>
      </c>
      <c r="M1563" s="47">
        <v>3063.4</v>
      </c>
      <c r="N1563" s="47">
        <v>0</v>
      </c>
      <c r="O1563" s="48">
        <v>40744</v>
      </c>
    </row>
    <row r="1564" spans="11:15">
      <c r="K1564" s="46" t="s">
        <v>3194</v>
      </c>
      <c r="L1564" s="23" t="s">
        <v>3195</v>
      </c>
      <c r="M1564" s="47">
        <v>2168.87</v>
      </c>
      <c r="N1564" s="47">
        <v>0</v>
      </c>
      <c r="O1564" s="48">
        <v>40744</v>
      </c>
    </row>
    <row r="1565" spans="11:15">
      <c r="K1565" s="46" t="s">
        <v>3196</v>
      </c>
      <c r="L1565" s="23" t="s">
        <v>3197</v>
      </c>
      <c r="M1565" s="47">
        <v>2013.24</v>
      </c>
      <c r="N1565" s="47">
        <v>0</v>
      </c>
      <c r="O1565" s="48">
        <v>40744</v>
      </c>
    </row>
    <row r="1566" spans="11:15">
      <c r="K1566" s="46" t="s">
        <v>3198</v>
      </c>
      <c r="L1566" s="23" t="s">
        <v>3199</v>
      </c>
      <c r="M1566" s="47">
        <v>1978.37</v>
      </c>
      <c r="N1566" s="47">
        <v>0</v>
      </c>
      <c r="O1566" s="48">
        <v>40744</v>
      </c>
    </row>
    <row r="1567" spans="11:15">
      <c r="K1567" s="46" t="s">
        <v>3200</v>
      </c>
      <c r="L1567" s="23" t="s">
        <v>3201</v>
      </c>
      <c r="M1567" s="47">
        <v>1353.16</v>
      </c>
      <c r="N1567" s="47">
        <v>0</v>
      </c>
      <c r="O1567" s="48">
        <v>40744</v>
      </c>
    </row>
    <row r="1568" spans="11:15">
      <c r="K1568" s="46" t="s">
        <v>3202</v>
      </c>
      <c r="L1568" s="23" t="s">
        <v>3203</v>
      </c>
      <c r="M1568" s="47">
        <v>5509.36</v>
      </c>
      <c r="N1568" s="47">
        <v>0</v>
      </c>
      <c r="O1568" s="48">
        <v>40749</v>
      </c>
    </row>
    <row r="1569" spans="11:15">
      <c r="K1569" s="46" t="s">
        <v>3204</v>
      </c>
      <c r="L1569" s="23" t="s">
        <v>3205</v>
      </c>
      <c r="M1569" s="47">
        <v>40652.370000000003</v>
      </c>
      <c r="N1569" s="47">
        <v>39500.65</v>
      </c>
      <c r="O1569" s="48">
        <v>40765</v>
      </c>
    </row>
    <row r="1570" spans="11:15">
      <c r="K1570" s="46" t="s">
        <v>3206</v>
      </c>
      <c r="L1570" s="23" t="s">
        <v>3207</v>
      </c>
      <c r="M1570" s="47">
        <v>37680.46</v>
      </c>
      <c r="N1570" s="47">
        <v>0</v>
      </c>
      <c r="O1570" s="48">
        <v>40765</v>
      </c>
    </row>
    <row r="1571" spans="11:15">
      <c r="K1571" s="46" t="s">
        <v>3208</v>
      </c>
      <c r="L1571" s="23" t="s">
        <v>3209</v>
      </c>
      <c r="M1571" s="47">
        <v>34487.120000000003</v>
      </c>
      <c r="N1571" s="47">
        <v>0</v>
      </c>
      <c r="O1571" s="48">
        <v>40765</v>
      </c>
    </row>
    <row r="1572" spans="11:15">
      <c r="K1572" s="46" t="s">
        <v>3210</v>
      </c>
      <c r="L1572" s="23" t="s">
        <v>3211</v>
      </c>
      <c r="M1572" s="47">
        <v>31269.31</v>
      </c>
      <c r="N1572" s="47">
        <v>0</v>
      </c>
      <c r="O1572" s="48">
        <v>40765</v>
      </c>
    </row>
    <row r="1573" spans="11:15">
      <c r="K1573" s="46" t="s">
        <v>3212</v>
      </c>
      <c r="L1573" s="23" t="s">
        <v>3213</v>
      </c>
      <c r="M1573" s="47">
        <v>14812.66</v>
      </c>
      <c r="N1573" s="47">
        <v>0</v>
      </c>
      <c r="O1573" s="48">
        <v>40765</v>
      </c>
    </row>
    <row r="1574" spans="11:15">
      <c r="K1574" s="46" t="s">
        <v>3214</v>
      </c>
      <c r="L1574" s="23" t="s">
        <v>3215</v>
      </c>
      <c r="M1574" s="47">
        <v>14278.66</v>
      </c>
      <c r="N1574" s="47">
        <v>0</v>
      </c>
      <c r="O1574" s="48">
        <v>40765</v>
      </c>
    </row>
    <row r="1575" spans="11:15">
      <c r="K1575" s="46" t="s">
        <v>3216</v>
      </c>
      <c r="L1575" s="23" t="s">
        <v>3217</v>
      </c>
      <c r="M1575" s="47">
        <v>12743.33</v>
      </c>
      <c r="N1575" s="47">
        <v>0</v>
      </c>
      <c r="O1575" s="48">
        <v>40765</v>
      </c>
    </row>
    <row r="1576" spans="11:15">
      <c r="K1576" s="46" t="s">
        <v>3218</v>
      </c>
      <c r="L1576" s="23" t="s">
        <v>3219</v>
      </c>
      <c r="M1576" s="47">
        <v>10742.76</v>
      </c>
      <c r="N1576" s="47">
        <v>0</v>
      </c>
      <c r="O1576" s="48">
        <v>40765</v>
      </c>
    </row>
    <row r="1577" spans="11:15">
      <c r="K1577" s="46" t="s">
        <v>3220</v>
      </c>
      <c r="L1577" s="23" t="s">
        <v>3221</v>
      </c>
      <c r="M1577" s="47">
        <v>5029.2</v>
      </c>
      <c r="N1577" s="47">
        <v>0</v>
      </c>
      <c r="O1577" s="48">
        <v>40765</v>
      </c>
    </row>
    <row r="1578" spans="11:15">
      <c r="K1578" s="46" t="s">
        <v>3222</v>
      </c>
      <c r="L1578" s="23" t="s">
        <v>3223</v>
      </c>
      <c r="M1578" s="47">
        <v>4630.46</v>
      </c>
      <c r="N1578" s="47">
        <v>0</v>
      </c>
      <c r="O1578" s="48">
        <v>40765</v>
      </c>
    </row>
    <row r="1579" spans="11:15">
      <c r="K1579" s="46" t="s">
        <v>3224</v>
      </c>
      <c r="L1579" s="23" t="s">
        <v>3225</v>
      </c>
      <c r="M1579" s="47">
        <v>4170.38</v>
      </c>
      <c r="N1579" s="47">
        <v>0</v>
      </c>
      <c r="O1579" s="48">
        <v>40765</v>
      </c>
    </row>
    <row r="1580" spans="11:15">
      <c r="K1580" s="46" t="s">
        <v>3226</v>
      </c>
      <c r="L1580" s="23" t="s">
        <v>3227</v>
      </c>
      <c r="M1580" s="47">
        <v>4125.5600000000004</v>
      </c>
      <c r="N1580" s="47">
        <v>0</v>
      </c>
      <c r="O1580" s="48">
        <v>40765</v>
      </c>
    </row>
    <row r="1581" spans="11:15">
      <c r="K1581" s="46" t="s">
        <v>3228</v>
      </c>
      <c r="L1581" s="23" t="s">
        <v>3229</v>
      </c>
      <c r="M1581" s="47">
        <v>3206.86</v>
      </c>
      <c r="N1581" s="47">
        <v>0</v>
      </c>
      <c r="O1581" s="48">
        <v>40765</v>
      </c>
    </row>
    <row r="1582" spans="11:15">
      <c r="K1582" s="46" t="s">
        <v>3230</v>
      </c>
      <c r="L1582" s="23" t="s">
        <v>3231</v>
      </c>
      <c r="M1582" s="47">
        <v>2893.79</v>
      </c>
      <c r="N1582" s="47">
        <v>0</v>
      </c>
      <c r="O1582" s="48">
        <v>40765</v>
      </c>
    </row>
    <row r="1583" spans="11:15">
      <c r="K1583" s="46" t="s">
        <v>3232</v>
      </c>
      <c r="L1583" s="23" t="s">
        <v>3233</v>
      </c>
      <c r="M1583" s="47">
        <v>2696.04</v>
      </c>
      <c r="N1583" s="47">
        <v>0</v>
      </c>
      <c r="O1583" s="48">
        <v>40765</v>
      </c>
    </row>
    <row r="1584" spans="11:15">
      <c r="K1584" s="46" t="s">
        <v>3234</v>
      </c>
      <c r="L1584" s="23" t="s">
        <v>3235</v>
      </c>
      <c r="M1584" s="47">
        <v>2096.52</v>
      </c>
      <c r="N1584" s="47">
        <v>0</v>
      </c>
      <c r="O1584" s="48">
        <v>40765</v>
      </c>
    </row>
    <row r="1585" spans="11:15">
      <c r="K1585" s="46" t="s">
        <v>3236</v>
      </c>
      <c r="L1585" s="23" t="s">
        <v>3237</v>
      </c>
      <c r="M1585" s="47">
        <v>2072.7600000000002</v>
      </c>
      <c r="N1585" s="47">
        <v>0</v>
      </c>
      <c r="O1585" s="48">
        <v>40765</v>
      </c>
    </row>
    <row r="1586" spans="11:15">
      <c r="K1586" s="46" t="s">
        <v>3238</v>
      </c>
      <c r="L1586" s="23" t="s">
        <v>3239</v>
      </c>
      <c r="M1586" s="47">
        <v>1898.16</v>
      </c>
      <c r="N1586" s="47">
        <v>0</v>
      </c>
      <c r="O1586" s="48">
        <v>40765</v>
      </c>
    </row>
    <row r="1587" spans="11:15">
      <c r="K1587" s="46" t="s">
        <v>3240</v>
      </c>
      <c r="L1587" s="23" t="s">
        <v>3241</v>
      </c>
      <c r="M1587" s="47">
        <v>1754.98</v>
      </c>
      <c r="N1587" s="47">
        <v>0</v>
      </c>
      <c r="O1587" s="48">
        <v>40765</v>
      </c>
    </row>
    <row r="1588" spans="11:15">
      <c r="K1588" s="46" t="s">
        <v>3242</v>
      </c>
      <c r="L1588" s="23" t="s">
        <v>3243</v>
      </c>
      <c r="M1588" s="47">
        <v>1682.82</v>
      </c>
      <c r="N1588" s="47">
        <v>0</v>
      </c>
      <c r="O1588" s="48">
        <v>40765</v>
      </c>
    </row>
    <row r="1589" spans="11:15">
      <c r="K1589" s="46" t="s">
        <v>3244</v>
      </c>
      <c r="L1589" s="23" t="s">
        <v>3245</v>
      </c>
      <c r="M1589" s="47">
        <v>1476.99</v>
      </c>
      <c r="N1589" s="47">
        <v>0</v>
      </c>
      <c r="O1589" s="48">
        <v>40765</v>
      </c>
    </row>
    <row r="1590" spans="11:15">
      <c r="K1590" s="46" t="s">
        <v>3246</v>
      </c>
      <c r="L1590" s="23" t="s">
        <v>3247</v>
      </c>
      <c r="M1590" s="47">
        <v>1469.07</v>
      </c>
      <c r="N1590" s="47">
        <v>0</v>
      </c>
      <c r="O1590" s="48">
        <v>40765</v>
      </c>
    </row>
    <row r="1591" spans="11:15">
      <c r="K1591" s="46" t="s">
        <v>3248</v>
      </c>
      <c r="L1591" s="23" t="s">
        <v>3249</v>
      </c>
      <c r="M1591" s="47">
        <v>1135.97</v>
      </c>
      <c r="N1591" s="47">
        <v>0</v>
      </c>
      <c r="O1591" s="48">
        <v>40765</v>
      </c>
    </row>
    <row r="1592" spans="11:15">
      <c r="K1592" s="46" t="s">
        <v>3250</v>
      </c>
      <c r="L1592" s="23" t="s">
        <v>3251</v>
      </c>
      <c r="M1592" s="47">
        <v>1108.47</v>
      </c>
      <c r="N1592" s="47">
        <v>0</v>
      </c>
      <c r="O1592" s="48">
        <v>40765</v>
      </c>
    </row>
    <row r="1593" spans="11:15">
      <c r="K1593" s="46" t="s">
        <v>3252</v>
      </c>
      <c r="L1593" s="23" t="s">
        <v>3253</v>
      </c>
      <c r="M1593" s="47">
        <v>12966.13</v>
      </c>
      <c r="N1593" s="47">
        <v>0</v>
      </c>
      <c r="O1593" s="48">
        <v>40770</v>
      </c>
    </row>
    <row r="1594" spans="11:15">
      <c r="K1594" s="46" t="s">
        <v>3254</v>
      </c>
      <c r="L1594" s="23" t="s">
        <v>3255</v>
      </c>
      <c r="M1594" s="47">
        <v>189560.74</v>
      </c>
      <c r="N1594" s="47">
        <v>0</v>
      </c>
      <c r="O1594" s="48">
        <v>40777</v>
      </c>
    </row>
    <row r="1595" spans="11:15">
      <c r="K1595" s="46" t="s">
        <v>3256</v>
      </c>
      <c r="L1595" s="23" t="s">
        <v>3257</v>
      </c>
      <c r="M1595" s="47">
        <v>150447.94</v>
      </c>
      <c r="N1595" s="47">
        <v>0</v>
      </c>
      <c r="O1595" s="48">
        <v>40777</v>
      </c>
    </row>
    <row r="1596" spans="11:15">
      <c r="K1596" s="46" t="s">
        <v>3258</v>
      </c>
      <c r="L1596" s="23" t="s">
        <v>3259</v>
      </c>
      <c r="M1596" s="47">
        <v>111308.86</v>
      </c>
      <c r="N1596" s="47">
        <v>0</v>
      </c>
      <c r="O1596" s="48">
        <v>40777</v>
      </c>
    </row>
    <row r="1597" spans="11:15">
      <c r="K1597" s="46" t="s">
        <v>3260</v>
      </c>
      <c r="L1597" s="23" t="s">
        <v>3261</v>
      </c>
      <c r="M1597" s="47">
        <v>66472.570000000007</v>
      </c>
      <c r="N1597" s="47">
        <v>0</v>
      </c>
      <c r="O1597" s="48">
        <v>40777</v>
      </c>
    </row>
    <row r="1598" spans="11:15">
      <c r="K1598" s="46" t="s">
        <v>3262</v>
      </c>
      <c r="L1598" s="23" t="s">
        <v>3263</v>
      </c>
      <c r="M1598" s="47">
        <v>29635.11</v>
      </c>
      <c r="N1598" s="47">
        <v>0</v>
      </c>
      <c r="O1598" s="48">
        <v>40777</v>
      </c>
    </row>
    <row r="1599" spans="11:15">
      <c r="K1599" s="46" t="s">
        <v>3264</v>
      </c>
      <c r="L1599" s="23" t="s">
        <v>3265</v>
      </c>
      <c r="M1599" s="47">
        <v>25458.06</v>
      </c>
      <c r="N1599" s="47">
        <v>0</v>
      </c>
      <c r="O1599" s="48">
        <v>40777</v>
      </c>
    </row>
    <row r="1600" spans="11:15">
      <c r="K1600" s="46" t="s">
        <v>3266</v>
      </c>
      <c r="L1600" s="23" t="s">
        <v>3267</v>
      </c>
      <c r="M1600" s="47">
        <v>24627.31</v>
      </c>
      <c r="N1600" s="47">
        <v>0</v>
      </c>
      <c r="O1600" s="48">
        <v>40777</v>
      </c>
    </row>
    <row r="1601" spans="11:15">
      <c r="K1601" s="46" t="s">
        <v>3268</v>
      </c>
      <c r="L1601" s="23" t="s">
        <v>3269</v>
      </c>
      <c r="M1601" s="47">
        <v>18449.77</v>
      </c>
      <c r="N1601" s="47">
        <v>0</v>
      </c>
      <c r="O1601" s="48">
        <v>40777</v>
      </c>
    </row>
    <row r="1602" spans="11:15">
      <c r="K1602" s="46" t="s">
        <v>3270</v>
      </c>
      <c r="L1602" s="23" t="s">
        <v>3271</v>
      </c>
      <c r="M1602" s="47">
        <v>16833.23</v>
      </c>
      <c r="N1602" s="47">
        <v>0</v>
      </c>
      <c r="O1602" s="48">
        <v>40777</v>
      </c>
    </row>
    <row r="1603" spans="11:15">
      <c r="K1603" s="46" t="s">
        <v>3272</v>
      </c>
      <c r="L1603" s="23" t="s">
        <v>3273</v>
      </c>
      <c r="M1603" s="47">
        <v>15020.36</v>
      </c>
      <c r="N1603" s="47">
        <v>0</v>
      </c>
      <c r="O1603" s="48">
        <v>40777</v>
      </c>
    </row>
    <row r="1604" spans="11:15">
      <c r="K1604" s="46" t="s">
        <v>3274</v>
      </c>
      <c r="L1604" s="23" t="s">
        <v>3275</v>
      </c>
      <c r="M1604" s="47">
        <v>14970.96</v>
      </c>
      <c r="N1604" s="47">
        <v>0</v>
      </c>
      <c r="O1604" s="48">
        <v>40777</v>
      </c>
    </row>
    <row r="1605" spans="11:15">
      <c r="K1605" s="46" t="s">
        <v>3276</v>
      </c>
      <c r="L1605" s="23" t="s">
        <v>3277</v>
      </c>
      <c r="M1605" s="47">
        <v>9521.07</v>
      </c>
      <c r="N1605" s="47">
        <v>0</v>
      </c>
      <c r="O1605" s="48">
        <v>40777</v>
      </c>
    </row>
    <row r="1606" spans="11:15">
      <c r="K1606" s="46" t="s">
        <v>3278</v>
      </c>
      <c r="L1606" s="23" t="s">
        <v>3279</v>
      </c>
      <c r="M1606" s="47">
        <v>8928.35</v>
      </c>
      <c r="N1606" s="47">
        <v>0</v>
      </c>
      <c r="O1606" s="48">
        <v>40777</v>
      </c>
    </row>
    <row r="1607" spans="11:15">
      <c r="K1607" s="46" t="s">
        <v>3280</v>
      </c>
      <c r="L1607" s="23" t="s">
        <v>3281</v>
      </c>
      <c r="M1607" s="47">
        <v>8714.4599999999991</v>
      </c>
      <c r="N1607" s="47">
        <v>0</v>
      </c>
      <c r="O1607" s="48">
        <v>40777</v>
      </c>
    </row>
    <row r="1608" spans="11:15">
      <c r="K1608" s="46" t="s">
        <v>3282</v>
      </c>
      <c r="L1608" s="23" t="s">
        <v>3283</v>
      </c>
      <c r="M1608" s="47">
        <v>8491.5400000000009</v>
      </c>
      <c r="N1608" s="47">
        <v>0</v>
      </c>
      <c r="O1608" s="48">
        <v>40777</v>
      </c>
    </row>
    <row r="1609" spans="11:15">
      <c r="K1609" s="46" t="s">
        <v>3284</v>
      </c>
      <c r="L1609" s="23" t="s">
        <v>3285</v>
      </c>
      <c r="M1609" s="47">
        <v>6561.53</v>
      </c>
      <c r="N1609" s="47">
        <v>0</v>
      </c>
      <c r="O1609" s="48">
        <v>40777</v>
      </c>
    </row>
    <row r="1610" spans="11:15">
      <c r="K1610" s="46" t="s">
        <v>3286</v>
      </c>
      <c r="L1610" s="23" t="s">
        <v>3287</v>
      </c>
      <c r="M1610" s="47">
        <v>4636.04</v>
      </c>
      <c r="N1610" s="47">
        <v>0</v>
      </c>
      <c r="O1610" s="48">
        <v>40777</v>
      </c>
    </row>
    <row r="1611" spans="11:15">
      <c r="K1611" s="46" t="s">
        <v>3288</v>
      </c>
      <c r="L1611" s="23" t="s">
        <v>3289</v>
      </c>
      <c r="M1611" s="47">
        <v>4411.1400000000003</v>
      </c>
      <c r="N1611" s="47">
        <v>0</v>
      </c>
      <c r="O1611" s="48">
        <v>40777</v>
      </c>
    </row>
    <row r="1612" spans="11:15">
      <c r="K1612" s="46" t="s">
        <v>3290</v>
      </c>
      <c r="L1612" s="23" t="s">
        <v>3291</v>
      </c>
      <c r="M1612" s="47">
        <v>4220.3999999999996</v>
      </c>
      <c r="N1612" s="47">
        <v>0</v>
      </c>
      <c r="O1612" s="48">
        <v>40777</v>
      </c>
    </row>
    <row r="1613" spans="11:15">
      <c r="K1613" s="46" t="s">
        <v>3292</v>
      </c>
      <c r="L1613" s="23" t="s">
        <v>3293</v>
      </c>
      <c r="M1613" s="47">
        <v>4105.29</v>
      </c>
      <c r="N1613" s="47">
        <v>0</v>
      </c>
      <c r="O1613" s="48">
        <v>40777</v>
      </c>
    </row>
    <row r="1614" spans="11:15">
      <c r="K1614" s="46" t="s">
        <v>3294</v>
      </c>
      <c r="L1614" s="23" t="s">
        <v>3295</v>
      </c>
      <c r="M1614" s="47">
        <v>3749.05</v>
      </c>
      <c r="N1614" s="47">
        <v>0</v>
      </c>
      <c r="O1614" s="48">
        <v>40777</v>
      </c>
    </row>
    <row r="1615" spans="11:15">
      <c r="K1615" s="46" t="s">
        <v>3296</v>
      </c>
      <c r="L1615" s="23" t="s">
        <v>3297</v>
      </c>
      <c r="M1615" s="47">
        <v>2680.9</v>
      </c>
      <c r="N1615" s="47">
        <v>0</v>
      </c>
      <c r="O1615" s="48">
        <v>40777</v>
      </c>
    </row>
    <row r="1616" spans="11:15">
      <c r="K1616" s="46" t="s">
        <v>3298</v>
      </c>
      <c r="L1616" s="23" t="s">
        <v>3299</v>
      </c>
      <c r="M1616" s="47">
        <v>2411.34</v>
      </c>
      <c r="N1616" s="47">
        <v>0</v>
      </c>
      <c r="O1616" s="48">
        <v>40777</v>
      </c>
    </row>
    <row r="1617" spans="11:15">
      <c r="K1617" s="46" t="s">
        <v>3300</v>
      </c>
      <c r="L1617" s="23" t="s">
        <v>3301</v>
      </c>
      <c r="M1617" s="47">
        <v>1923.91</v>
      </c>
      <c r="N1617" s="47">
        <v>0</v>
      </c>
      <c r="O1617" s="48">
        <v>40777</v>
      </c>
    </row>
    <row r="1618" spans="11:15">
      <c r="K1618" s="46" t="s">
        <v>3302</v>
      </c>
      <c r="L1618" s="23" t="s">
        <v>3303</v>
      </c>
      <c r="M1618" s="47">
        <v>1879.63</v>
      </c>
      <c r="N1618" s="47">
        <v>0</v>
      </c>
      <c r="O1618" s="48">
        <v>40777</v>
      </c>
    </row>
    <row r="1619" spans="11:15">
      <c r="K1619" s="46" t="s">
        <v>3304</v>
      </c>
      <c r="L1619" s="23" t="s">
        <v>3305</v>
      </c>
      <c r="M1619" s="47">
        <v>1762.26</v>
      </c>
      <c r="N1619" s="47">
        <v>0</v>
      </c>
      <c r="O1619" s="48">
        <v>40777</v>
      </c>
    </row>
    <row r="1620" spans="11:15">
      <c r="K1620" s="46" t="s">
        <v>3306</v>
      </c>
      <c r="L1620" s="23" t="s">
        <v>3307</v>
      </c>
      <c r="M1620" s="47">
        <v>1207.82</v>
      </c>
      <c r="N1620" s="47">
        <v>0</v>
      </c>
      <c r="O1620" s="48">
        <v>40777</v>
      </c>
    </row>
    <row r="1621" spans="11:15">
      <c r="K1621" s="46" t="s">
        <v>3308</v>
      </c>
      <c r="L1621" s="23" t="s">
        <v>3309</v>
      </c>
      <c r="M1621" s="47">
        <v>128481.04</v>
      </c>
      <c r="N1621" s="47">
        <v>0</v>
      </c>
      <c r="O1621" s="48">
        <v>40798</v>
      </c>
    </row>
    <row r="1622" spans="11:15">
      <c r="K1622" s="46" t="s">
        <v>3310</v>
      </c>
      <c r="L1622" s="23" t="s">
        <v>3311</v>
      </c>
      <c r="M1622" s="47">
        <v>126906.11</v>
      </c>
      <c r="N1622" s="47">
        <v>125702.39999999999</v>
      </c>
      <c r="O1622" s="48">
        <v>40798</v>
      </c>
    </row>
    <row r="1623" spans="11:15">
      <c r="K1623" s="46" t="s">
        <v>3312</v>
      </c>
      <c r="L1623" s="23" t="s">
        <v>3313</v>
      </c>
      <c r="M1623" s="47">
        <v>39586.44</v>
      </c>
      <c r="N1623" s="47">
        <v>0</v>
      </c>
      <c r="O1623" s="48">
        <v>40798</v>
      </c>
    </row>
    <row r="1624" spans="11:15">
      <c r="K1624" s="46" t="s">
        <v>3314</v>
      </c>
      <c r="L1624" s="23" t="s">
        <v>3315</v>
      </c>
      <c r="M1624" s="47">
        <v>32761.919999999998</v>
      </c>
      <c r="N1624" s="47">
        <v>0</v>
      </c>
      <c r="O1624" s="48">
        <v>40798</v>
      </c>
    </row>
    <row r="1625" spans="11:15">
      <c r="K1625" s="46" t="s">
        <v>3316</v>
      </c>
      <c r="L1625" s="23" t="s">
        <v>3317</v>
      </c>
      <c r="M1625" s="47">
        <v>31498.28</v>
      </c>
      <c r="N1625" s="47">
        <v>0</v>
      </c>
      <c r="O1625" s="48">
        <v>40798</v>
      </c>
    </row>
    <row r="1626" spans="11:15">
      <c r="K1626" s="46" t="s">
        <v>3318</v>
      </c>
      <c r="L1626" s="23" t="s">
        <v>3319</v>
      </c>
      <c r="M1626" s="47">
        <v>28852.59</v>
      </c>
      <c r="N1626" s="47">
        <v>0</v>
      </c>
      <c r="O1626" s="48">
        <v>40798</v>
      </c>
    </row>
    <row r="1627" spans="11:15">
      <c r="K1627" s="46" t="s">
        <v>3320</v>
      </c>
      <c r="L1627" s="23" t="s">
        <v>3321</v>
      </c>
      <c r="M1627" s="47">
        <v>27685.13</v>
      </c>
      <c r="N1627" s="47">
        <v>0</v>
      </c>
      <c r="O1627" s="48">
        <v>40798</v>
      </c>
    </row>
    <row r="1628" spans="11:15">
      <c r="K1628" s="46" t="s">
        <v>3322</v>
      </c>
      <c r="L1628" s="23" t="s">
        <v>3323</v>
      </c>
      <c r="M1628" s="47">
        <v>8451.02</v>
      </c>
      <c r="N1628" s="47">
        <v>0</v>
      </c>
      <c r="O1628" s="48">
        <v>40798</v>
      </c>
    </row>
    <row r="1629" spans="11:15">
      <c r="K1629" s="46" t="s">
        <v>3324</v>
      </c>
      <c r="L1629" s="23" t="s">
        <v>3325</v>
      </c>
      <c r="M1629" s="47">
        <v>8316.0499999999993</v>
      </c>
      <c r="N1629" s="47">
        <v>0</v>
      </c>
      <c r="O1629" s="48">
        <v>40798</v>
      </c>
    </row>
    <row r="1630" spans="11:15">
      <c r="K1630" s="46" t="s">
        <v>3326</v>
      </c>
      <c r="L1630" s="23" t="s">
        <v>3327</v>
      </c>
      <c r="M1630" s="47">
        <v>7616.3</v>
      </c>
      <c r="N1630" s="47">
        <v>0</v>
      </c>
      <c r="O1630" s="48">
        <v>40798</v>
      </c>
    </row>
    <row r="1631" spans="11:15">
      <c r="K1631" s="46" t="s">
        <v>3328</v>
      </c>
      <c r="L1631" s="23" t="s">
        <v>3329</v>
      </c>
      <c r="M1631" s="47">
        <v>7582.73</v>
      </c>
      <c r="N1631" s="47">
        <v>0</v>
      </c>
      <c r="O1631" s="48">
        <v>40798</v>
      </c>
    </row>
    <row r="1632" spans="11:15">
      <c r="K1632" s="46" t="s">
        <v>3330</v>
      </c>
      <c r="L1632" s="23" t="s">
        <v>3331</v>
      </c>
      <c r="M1632" s="47">
        <v>6098.94</v>
      </c>
      <c r="N1632" s="47">
        <v>0</v>
      </c>
      <c r="O1632" s="48">
        <v>40798</v>
      </c>
    </row>
    <row r="1633" spans="11:15">
      <c r="K1633" s="46" t="s">
        <v>3332</v>
      </c>
      <c r="L1633" s="23" t="s">
        <v>3333</v>
      </c>
      <c r="M1633" s="47">
        <v>5922.99</v>
      </c>
      <c r="N1633" s="47">
        <v>0</v>
      </c>
      <c r="O1633" s="48">
        <v>40798</v>
      </c>
    </row>
    <row r="1634" spans="11:15">
      <c r="K1634" s="46" t="s">
        <v>3334</v>
      </c>
      <c r="L1634" s="23" t="s">
        <v>3335</v>
      </c>
      <c r="M1634" s="47">
        <v>4183.2299999999996</v>
      </c>
      <c r="N1634" s="47">
        <v>0</v>
      </c>
      <c r="O1634" s="48">
        <v>40798</v>
      </c>
    </row>
    <row r="1635" spans="11:15">
      <c r="K1635" s="46" t="s">
        <v>3336</v>
      </c>
      <c r="L1635" s="23" t="s">
        <v>3337</v>
      </c>
      <c r="M1635" s="47">
        <v>4116.6499999999996</v>
      </c>
      <c r="N1635" s="47">
        <v>0</v>
      </c>
      <c r="O1635" s="48">
        <v>40798</v>
      </c>
    </row>
    <row r="1636" spans="11:15">
      <c r="K1636" s="46" t="s">
        <v>3338</v>
      </c>
      <c r="L1636" s="23" t="s">
        <v>3339</v>
      </c>
      <c r="M1636" s="47">
        <v>4093.39</v>
      </c>
      <c r="N1636" s="47">
        <v>0</v>
      </c>
      <c r="O1636" s="48">
        <v>40798</v>
      </c>
    </row>
    <row r="1637" spans="11:15">
      <c r="K1637" s="46" t="s">
        <v>3340</v>
      </c>
      <c r="L1637" s="23" t="s">
        <v>3341</v>
      </c>
      <c r="M1637" s="47">
        <v>3947.02</v>
      </c>
      <c r="N1637" s="47">
        <v>0</v>
      </c>
      <c r="O1637" s="48">
        <v>40798</v>
      </c>
    </row>
    <row r="1638" spans="11:15">
      <c r="K1638" s="46" t="s">
        <v>3342</v>
      </c>
      <c r="L1638" s="23" t="s">
        <v>3343</v>
      </c>
      <c r="M1638" s="47">
        <v>3036.73</v>
      </c>
      <c r="N1638" s="47">
        <v>0</v>
      </c>
      <c r="O1638" s="48">
        <v>40798</v>
      </c>
    </row>
    <row r="1639" spans="11:15">
      <c r="K1639" s="46" t="s">
        <v>3344</v>
      </c>
      <c r="L1639" s="23" t="s">
        <v>3345</v>
      </c>
      <c r="M1639" s="47">
        <v>2302.04</v>
      </c>
      <c r="N1639" s="47">
        <v>0</v>
      </c>
      <c r="O1639" s="48">
        <v>40798</v>
      </c>
    </row>
    <row r="1640" spans="11:15">
      <c r="K1640" s="46" t="s">
        <v>3346</v>
      </c>
      <c r="L1640" s="23" t="s">
        <v>3347</v>
      </c>
      <c r="M1640" s="47">
        <v>2194.0500000000002</v>
      </c>
      <c r="N1640" s="47">
        <v>0</v>
      </c>
      <c r="O1640" s="48">
        <v>40798</v>
      </c>
    </row>
    <row r="1641" spans="11:15">
      <c r="K1641" s="46" t="s">
        <v>3348</v>
      </c>
      <c r="L1641" s="23" t="s">
        <v>3349</v>
      </c>
      <c r="M1641" s="47">
        <v>2098.79</v>
      </c>
      <c r="N1641" s="47">
        <v>0</v>
      </c>
      <c r="O1641" s="48">
        <v>40798</v>
      </c>
    </row>
    <row r="1642" spans="11:15">
      <c r="K1642" s="46" t="s">
        <v>3350</v>
      </c>
      <c r="L1642" s="23" t="s">
        <v>3351</v>
      </c>
      <c r="M1642" s="47">
        <v>1609.9</v>
      </c>
      <c r="N1642" s="47">
        <v>0</v>
      </c>
      <c r="O1642" s="48">
        <v>40798</v>
      </c>
    </row>
    <row r="1643" spans="11:15" ht="45">
      <c r="K1643" s="46" t="s">
        <v>3352</v>
      </c>
      <c r="L1643" s="49" t="s">
        <v>3353</v>
      </c>
      <c r="M1643" s="47">
        <v>1607.34</v>
      </c>
      <c r="N1643" s="47">
        <v>0</v>
      </c>
      <c r="O1643" s="48">
        <v>40798</v>
      </c>
    </row>
    <row r="1644" spans="11:15">
      <c r="K1644" s="46" t="s">
        <v>3354</v>
      </c>
      <c r="L1644" s="23" t="s">
        <v>3355</v>
      </c>
      <c r="M1644" s="47">
        <v>1521.09</v>
      </c>
      <c r="N1644" s="47">
        <v>0</v>
      </c>
      <c r="O1644" s="48">
        <v>40798</v>
      </c>
    </row>
    <row r="1645" spans="11:15">
      <c r="K1645" s="46" t="s">
        <v>3356</v>
      </c>
      <c r="L1645" s="23" t="s">
        <v>3357</v>
      </c>
      <c r="M1645" s="47">
        <v>1435.15</v>
      </c>
      <c r="N1645" s="47">
        <v>0</v>
      </c>
      <c r="O1645" s="48">
        <v>40798</v>
      </c>
    </row>
    <row r="1646" spans="11:15">
      <c r="K1646" s="46" t="s">
        <v>3358</v>
      </c>
      <c r="L1646" s="23" t="s">
        <v>3359</v>
      </c>
      <c r="M1646" s="47">
        <v>1385.97</v>
      </c>
      <c r="N1646" s="47">
        <v>0</v>
      </c>
      <c r="O1646" s="48">
        <v>40798</v>
      </c>
    </row>
    <row r="1647" spans="11:15">
      <c r="K1647" s="46" t="s">
        <v>3360</v>
      </c>
      <c r="L1647" s="23" t="s">
        <v>3361</v>
      </c>
      <c r="M1647" s="47">
        <v>1273.3599999999999</v>
      </c>
      <c r="N1647" s="47">
        <v>0</v>
      </c>
      <c r="O1647" s="48">
        <v>40798</v>
      </c>
    </row>
    <row r="1648" spans="11:15">
      <c r="K1648" s="46" t="s">
        <v>3362</v>
      </c>
      <c r="L1648" s="23" t="s">
        <v>3363</v>
      </c>
      <c r="M1648" s="47">
        <v>952059.24</v>
      </c>
      <c r="N1648" s="47">
        <v>141211.87</v>
      </c>
      <c r="O1648" s="48">
        <v>40806</v>
      </c>
    </row>
    <row r="1649" spans="11:15">
      <c r="K1649" s="46" t="s">
        <v>3364</v>
      </c>
      <c r="L1649" s="23" t="s">
        <v>3365</v>
      </c>
      <c r="M1649" s="47">
        <v>150477.6</v>
      </c>
      <c r="N1649" s="47">
        <v>0</v>
      </c>
      <c r="O1649" s="48">
        <v>40806</v>
      </c>
    </row>
    <row r="1650" spans="11:15">
      <c r="K1650" s="46" t="s">
        <v>3366</v>
      </c>
      <c r="L1650" s="23" t="s">
        <v>3367</v>
      </c>
      <c r="M1650" s="47">
        <v>135242.37</v>
      </c>
      <c r="N1650" s="47">
        <v>121672.54</v>
      </c>
      <c r="O1650" s="48">
        <v>40806</v>
      </c>
    </row>
    <row r="1651" spans="11:15">
      <c r="K1651" s="46" t="s">
        <v>3368</v>
      </c>
      <c r="L1651" s="23" t="s">
        <v>3369</v>
      </c>
      <c r="M1651" s="47">
        <v>109175.49</v>
      </c>
      <c r="N1651" s="47">
        <v>0</v>
      </c>
      <c r="O1651" s="48">
        <v>40806</v>
      </c>
    </row>
    <row r="1652" spans="11:15">
      <c r="K1652" s="46" t="s">
        <v>3370</v>
      </c>
      <c r="L1652" s="23" t="s">
        <v>3371</v>
      </c>
      <c r="M1652" s="47">
        <v>99886.27</v>
      </c>
      <c r="N1652" s="47">
        <v>0</v>
      </c>
      <c r="O1652" s="48">
        <v>40806</v>
      </c>
    </row>
    <row r="1653" spans="11:15">
      <c r="K1653" s="46" t="s">
        <v>3372</v>
      </c>
      <c r="L1653" s="23" t="s">
        <v>3373</v>
      </c>
      <c r="M1653" s="47">
        <v>57692.37</v>
      </c>
      <c r="N1653" s="47">
        <v>0</v>
      </c>
      <c r="O1653" s="48">
        <v>40806</v>
      </c>
    </row>
    <row r="1654" spans="11:15">
      <c r="K1654" s="46" t="s">
        <v>3374</v>
      </c>
      <c r="L1654" s="23" t="s">
        <v>3375</v>
      </c>
      <c r="M1654" s="47">
        <v>35832.910000000003</v>
      </c>
      <c r="N1654" s="47">
        <v>0</v>
      </c>
      <c r="O1654" s="48">
        <v>40806</v>
      </c>
    </row>
    <row r="1655" spans="11:15">
      <c r="K1655" s="46" t="s">
        <v>3376</v>
      </c>
      <c r="L1655" s="23" t="s">
        <v>3377</v>
      </c>
      <c r="M1655" s="47">
        <v>32715.25</v>
      </c>
      <c r="N1655" s="47">
        <v>0</v>
      </c>
      <c r="O1655" s="48">
        <v>40806</v>
      </c>
    </row>
    <row r="1656" spans="11:15">
      <c r="K1656" s="46" t="s">
        <v>3378</v>
      </c>
      <c r="L1656" s="23" t="s">
        <v>3379</v>
      </c>
      <c r="M1656" s="47">
        <v>21970.29</v>
      </c>
      <c r="N1656" s="47">
        <v>21739.33</v>
      </c>
      <c r="O1656" s="48">
        <v>40806</v>
      </c>
    </row>
    <row r="1657" spans="11:15">
      <c r="K1657" s="46" t="s">
        <v>3380</v>
      </c>
      <c r="L1657" s="23" t="s">
        <v>3381</v>
      </c>
      <c r="M1657" s="47">
        <v>17970.78</v>
      </c>
      <c r="N1657" s="47">
        <v>0</v>
      </c>
      <c r="O1657" s="48">
        <v>40806</v>
      </c>
    </row>
    <row r="1658" spans="11:15">
      <c r="K1658" s="46" t="s">
        <v>3382</v>
      </c>
      <c r="L1658" s="23" t="s">
        <v>3383</v>
      </c>
      <c r="M1658" s="47">
        <v>16084.56</v>
      </c>
      <c r="N1658" s="47">
        <v>0</v>
      </c>
      <c r="O1658" s="48">
        <v>40806</v>
      </c>
    </row>
    <row r="1659" spans="11:15">
      <c r="K1659" s="46" t="s">
        <v>3384</v>
      </c>
      <c r="L1659" s="23" t="s">
        <v>3385</v>
      </c>
      <c r="M1659" s="47">
        <v>15517.22</v>
      </c>
      <c r="N1659" s="47">
        <v>0</v>
      </c>
      <c r="O1659" s="48">
        <v>40806</v>
      </c>
    </row>
    <row r="1660" spans="11:15">
      <c r="K1660" s="46" t="s">
        <v>3386</v>
      </c>
      <c r="L1660" s="23" t="s">
        <v>3387</v>
      </c>
      <c r="M1660" s="47">
        <v>13678.98</v>
      </c>
      <c r="N1660" s="47">
        <v>0</v>
      </c>
      <c r="O1660" s="48">
        <v>40806</v>
      </c>
    </row>
    <row r="1661" spans="11:15">
      <c r="K1661" s="46" t="s">
        <v>3388</v>
      </c>
      <c r="L1661" s="23" t="s">
        <v>3389</v>
      </c>
      <c r="M1661" s="47">
        <v>8166.67</v>
      </c>
      <c r="N1661" s="47">
        <v>0</v>
      </c>
      <c r="O1661" s="48">
        <v>40806</v>
      </c>
    </row>
    <row r="1662" spans="11:15">
      <c r="K1662" s="46" t="s">
        <v>3390</v>
      </c>
      <c r="L1662" s="23" t="s">
        <v>3391</v>
      </c>
      <c r="M1662" s="47">
        <v>7887.6</v>
      </c>
      <c r="N1662" s="47">
        <v>0</v>
      </c>
      <c r="O1662" s="48">
        <v>40806</v>
      </c>
    </row>
    <row r="1663" spans="11:15">
      <c r="K1663" s="46" t="s">
        <v>3392</v>
      </c>
      <c r="L1663" s="23" t="s">
        <v>3393</v>
      </c>
      <c r="M1663" s="47">
        <v>5844.16</v>
      </c>
      <c r="N1663" s="47">
        <v>0</v>
      </c>
      <c r="O1663" s="48">
        <v>40806</v>
      </c>
    </row>
    <row r="1664" spans="11:15">
      <c r="K1664" s="46" t="s">
        <v>3394</v>
      </c>
      <c r="L1664" s="23" t="s">
        <v>3395</v>
      </c>
      <c r="M1664" s="47">
        <v>4931.7700000000004</v>
      </c>
      <c r="N1664" s="47">
        <v>0</v>
      </c>
      <c r="O1664" s="48">
        <v>40806</v>
      </c>
    </row>
    <row r="1665" spans="11:15">
      <c r="K1665" s="46" t="s">
        <v>3396</v>
      </c>
      <c r="L1665" s="23" t="s">
        <v>3397</v>
      </c>
      <c r="M1665" s="47">
        <v>3536.5</v>
      </c>
      <c r="N1665" s="47">
        <v>0</v>
      </c>
      <c r="O1665" s="48">
        <v>40806</v>
      </c>
    </row>
    <row r="1666" spans="11:15">
      <c r="K1666" s="46" t="s">
        <v>3398</v>
      </c>
      <c r="L1666" s="23" t="s">
        <v>3399</v>
      </c>
      <c r="M1666" s="47">
        <v>3302.82</v>
      </c>
      <c r="N1666" s="47">
        <v>0</v>
      </c>
      <c r="O1666" s="48">
        <v>40806</v>
      </c>
    </row>
    <row r="1667" spans="11:15">
      <c r="K1667" s="46" t="s">
        <v>3400</v>
      </c>
      <c r="L1667" s="23" t="s">
        <v>3401</v>
      </c>
      <c r="M1667" s="47">
        <v>3014.95</v>
      </c>
      <c r="N1667" s="47">
        <v>0</v>
      </c>
      <c r="O1667" s="48">
        <v>40806</v>
      </c>
    </row>
    <row r="1668" spans="11:15">
      <c r="K1668" s="46" t="s">
        <v>3402</v>
      </c>
      <c r="L1668" s="23" t="s">
        <v>3403</v>
      </c>
      <c r="M1668" s="47">
        <v>2466.3000000000002</v>
      </c>
      <c r="N1668" s="47">
        <v>0</v>
      </c>
      <c r="O1668" s="48">
        <v>40806</v>
      </c>
    </row>
    <row r="1669" spans="11:15">
      <c r="K1669" s="46" t="s">
        <v>3404</v>
      </c>
      <c r="L1669" s="23" t="s">
        <v>3405</v>
      </c>
      <c r="M1669" s="47">
        <v>2251.88</v>
      </c>
      <c r="N1669" s="47">
        <v>0</v>
      </c>
      <c r="O1669" s="48">
        <v>40806</v>
      </c>
    </row>
    <row r="1670" spans="11:15">
      <c r="K1670" s="46" t="s">
        <v>3406</v>
      </c>
      <c r="L1670" s="23" t="s">
        <v>3407</v>
      </c>
      <c r="M1670" s="47">
        <v>2225.02</v>
      </c>
      <c r="N1670" s="47">
        <v>0</v>
      </c>
      <c r="O1670" s="48">
        <v>40806</v>
      </c>
    </row>
    <row r="1671" spans="11:15">
      <c r="K1671" s="46" t="s">
        <v>3408</v>
      </c>
      <c r="L1671" s="23" t="s">
        <v>3409</v>
      </c>
      <c r="M1671" s="47">
        <v>1768.43</v>
      </c>
      <c r="N1671" s="47">
        <v>0</v>
      </c>
      <c r="O1671" s="48">
        <v>40806</v>
      </c>
    </row>
    <row r="1672" spans="11:15">
      <c r="K1672" s="46" t="s">
        <v>3410</v>
      </c>
      <c r="L1672" s="23" t="s">
        <v>3411</v>
      </c>
      <c r="M1672" s="47">
        <v>1520.66</v>
      </c>
      <c r="N1672" s="47">
        <v>0</v>
      </c>
      <c r="O1672" s="48">
        <v>40806</v>
      </c>
    </row>
    <row r="1673" spans="11:15">
      <c r="K1673" s="46" t="s">
        <v>3412</v>
      </c>
      <c r="L1673" s="23" t="s">
        <v>3413</v>
      </c>
      <c r="M1673" s="47">
        <v>1379.35</v>
      </c>
      <c r="N1673" s="47">
        <v>0</v>
      </c>
      <c r="O1673" s="48">
        <v>40806</v>
      </c>
    </row>
    <row r="1674" spans="11:15">
      <c r="K1674" s="46" t="s">
        <v>3414</v>
      </c>
      <c r="L1674" s="23" t="s">
        <v>3415</v>
      </c>
      <c r="M1674" s="47">
        <v>1089.08</v>
      </c>
      <c r="N1674" s="47">
        <v>0</v>
      </c>
      <c r="O1674" s="48">
        <v>40806</v>
      </c>
    </row>
    <row r="1675" spans="11:15">
      <c r="K1675" s="46" t="s">
        <v>3416</v>
      </c>
      <c r="L1675" s="23" t="s">
        <v>3417</v>
      </c>
      <c r="M1675" s="47">
        <v>4491.1499999999996</v>
      </c>
      <c r="N1675" s="47">
        <v>0</v>
      </c>
      <c r="O1675" s="48">
        <v>40819</v>
      </c>
    </row>
    <row r="1676" spans="11:15">
      <c r="K1676" s="46" t="s">
        <v>3418</v>
      </c>
      <c r="L1676" s="23" t="s">
        <v>3419</v>
      </c>
      <c r="M1676" s="47">
        <v>4421.33</v>
      </c>
      <c r="N1676" s="47">
        <v>0</v>
      </c>
      <c r="O1676" s="48">
        <v>40819</v>
      </c>
    </row>
    <row r="1677" spans="11:15">
      <c r="K1677" s="46" t="s">
        <v>3420</v>
      </c>
      <c r="L1677" s="23" t="s">
        <v>3421</v>
      </c>
      <c r="M1677" s="47">
        <v>4218.32</v>
      </c>
      <c r="N1677" s="47">
        <v>0</v>
      </c>
      <c r="O1677" s="48">
        <v>40819</v>
      </c>
    </row>
    <row r="1678" spans="11:15">
      <c r="K1678" s="46" t="s">
        <v>3422</v>
      </c>
      <c r="L1678" s="23" t="s">
        <v>3423</v>
      </c>
      <c r="M1678" s="47">
        <v>3313.15</v>
      </c>
      <c r="N1678" s="47">
        <v>0</v>
      </c>
      <c r="O1678" s="48">
        <v>40819</v>
      </c>
    </row>
    <row r="1679" spans="11:15">
      <c r="K1679" s="46" t="s">
        <v>3424</v>
      </c>
      <c r="L1679" s="23" t="s">
        <v>3425</v>
      </c>
      <c r="M1679" s="47">
        <v>1243.71</v>
      </c>
      <c r="N1679" s="47">
        <v>0</v>
      </c>
      <c r="O1679" s="48">
        <v>40819</v>
      </c>
    </row>
    <row r="1680" spans="11:15">
      <c r="K1680" s="46" t="s">
        <v>3426</v>
      </c>
      <c r="L1680" s="23" t="s">
        <v>3427</v>
      </c>
      <c r="M1680" s="47">
        <v>268568.96999999997</v>
      </c>
      <c r="N1680" s="47">
        <v>0</v>
      </c>
      <c r="O1680" s="48">
        <v>40826</v>
      </c>
    </row>
    <row r="1681" spans="11:15">
      <c r="K1681" s="46" t="s">
        <v>3428</v>
      </c>
      <c r="L1681" s="23" t="s">
        <v>3429</v>
      </c>
      <c r="M1681" s="47">
        <v>42286.28</v>
      </c>
      <c r="N1681" s="47">
        <v>0</v>
      </c>
      <c r="O1681" s="48">
        <v>40826</v>
      </c>
    </row>
    <row r="1682" spans="11:15">
      <c r="K1682" s="46" t="s">
        <v>3430</v>
      </c>
      <c r="L1682" s="23" t="s">
        <v>3431</v>
      </c>
      <c r="M1682" s="47">
        <v>41100.81</v>
      </c>
      <c r="N1682" s="47">
        <v>0</v>
      </c>
      <c r="O1682" s="48">
        <v>40826</v>
      </c>
    </row>
    <row r="1683" spans="11:15">
      <c r="K1683" s="46" t="s">
        <v>3432</v>
      </c>
      <c r="L1683" s="23" t="s">
        <v>3433</v>
      </c>
      <c r="M1683" s="47">
        <v>28958.240000000002</v>
      </c>
      <c r="N1683" s="47">
        <v>0</v>
      </c>
      <c r="O1683" s="48">
        <v>40826</v>
      </c>
    </row>
    <row r="1684" spans="11:15">
      <c r="K1684" s="46" t="s">
        <v>3434</v>
      </c>
      <c r="L1684" s="23" t="s">
        <v>3435</v>
      </c>
      <c r="M1684" s="47">
        <v>23789.119999999999</v>
      </c>
      <c r="N1684" s="47">
        <v>0</v>
      </c>
      <c r="O1684" s="48">
        <v>40826</v>
      </c>
    </row>
    <row r="1685" spans="11:15">
      <c r="K1685" s="46" t="s">
        <v>3436</v>
      </c>
      <c r="L1685" s="23" t="s">
        <v>3437</v>
      </c>
      <c r="M1685" s="47">
        <v>20712.439999999999</v>
      </c>
      <c r="N1685" s="47">
        <v>0</v>
      </c>
      <c r="O1685" s="48">
        <v>40826</v>
      </c>
    </row>
    <row r="1686" spans="11:15">
      <c r="K1686" s="46" t="s">
        <v>3438</v>
      </c>
      <c r="L1686" s="23" t="s">
        <v>3439</v>
      </c>
      <c r="M1686" s="47">
        <v>15115.67</v>
      </c>
      <c r="N1686" s="47">
        <v>0</v>
      </c>
      <c r="O1686" s="48">
        <v>40826</v>
      </c>
    </row>
    <row r="1687" spans="11:15">
      <c r="K1687" s="46" t="s">
        <v>3440</v>
      </c>
      <c r="L1687" s="23" t="s">
        <v>3441</v>
      </c>
      <c r="M1687" s="47">
        <v>9098.89</v>
      </c>
      <c r="N1687" s="47">
        <v>0</v>
      </c>
      <c r="O1687" s="48">
        <v>40826</v>
      </c>
    </row>
    <row r="1688" spans="11:15">
      <c r="K1688" s="46" t="s">
        <v>3442</v>
      </c>
      <c r="L1688" s="23" t="s">
        <v>3443</v>
      </c>
      <c r="M1688" s="47">
        <v>6599.41</v>
      </c>
      <c r="N1688" s="47">
        <v>0</v>
      </c>
      <c r="O1688" s="48">
        <v>40826</v>
      </c>
    </row>
    <row r="1689" spans="11:15">
      <c r="K1689" s="46" t="s">
        <v>3444</v>
      </c>
      <c r="L1689" s="23" t="s">
        <v>3445</v>
      </c>
      <c r="M1689" s="47">
        <v>6575.61</v>
      </c>
      <c r="N1689" s="47">
        <v>0</v>
      </c>
      <c r="O1689" s="48">
        <v>40826</v>
      </c>
    </row>
    <row r="1690" spans="11:15">
      <c r="K1690" s="46" t="s">
        <v>3446</v>
      </c>
      <c r="L1690" s="23" t="s">
        <v>3447</v>
      </c>
      <c r="M1690" s="47">
        <v>5618.91</v>
      </c>
      <c r="N1690" s="47">
        <v>0</v>
      </c>
      <c r="O1690" s="48">
        <v>40826</v>
      </c>
    </row>
    <row r="1691" spans="11:15">
      <c r="K1691" s="46" t="s">
        <v>3448</v>
      </c>
      <c r="L1691" s="23" t="s">
        <v>3449</v>
      </c>
      <c r="M1691" s="47">
        <v>5025.51</v>
      </c>
      <c r="N1691" s="47">
        <v>0</v>
      </c>
      <c r="O1691" s="48">
        <v>40826</v>
      </c>
    </row>
    <row r="1692" spans="11:15">
      <c r="K1692" s="46" t="s">
        <v>3450</v>
      </c>
      <c r="L1692" s="23" t="s">
        <v>3451</v>
      </c>
      <c r="M1692" s="47">
        <v>2420.86</v>
      </c>
      <c r="N1692" s="47">
        <v>0</v>
      </c>
      <c r="O1692" s="48">
        <v>40826</v>
      </c>
    </row>
    <row r="1693" spans="11:15">
      <c r="K1693" s="46" t="s">
        <v>3452</v>
      </c>
      <c r="L1693" s="23" t="s">
        <v>3453</v>
      </c>
      <c r="M1693" s="47">
        <v>2354.5</v>
      </c>
      <c r="N1693" s="47">
        <v>0</v>
      </c>
      <c r="O1693" s="48">
        <v>40826</v>
      </c>
    </row>
    <row r="1694" spans="11:15">
      <c r="K1694" s="46" t="s">
        <v>3454</v>
      </c>
      <c r="L1694" s="23" t="s">
        <v>3455</v>
      </c>
      <c r="M1694" s="47">
        <v>2298.14</v>
      </c>
      <c r="N1694" s="47">
        <v>0</v>
      </c>
      <c r="O1694" s="48">
        <v>40826</v>
      </c>
    </row>
    <row r="1695" spans="11:15">
      <c r="K1695" s="46" t="s">
        <v>3456</v>
      </c>
      <c r="L1695" s="23" t="s">
        <v>3457</v>
      </c>
      <c r="M1695" s="47">
        <v>2045.4</v>
      </c>
      <c r="N1695" s="47">
        <v>0</v>
      </c>
      <c r="O1695" s="48">
        <v>40826</v>
      </c>
    </row>
    <row r="1696" spans="11:15">
      <c r="K1696" s="46" t="s">
        <v>3458</v>
      </c>
      <c r="L1696" s="23" t="s">
        <v>3459</v>
      </c>
      <c r="M1696" s="47">
        <v>2009.72</v>
      </c>
      <c r="N1696" s="47">
        <v>0</v>
      </c>
      <c r="O1696" s="48">
        <v>40826</v>
      </c>
    </row>
    <row r="1697" spans="11:15">
      <c r="K1697" s="46" t="s">
        <v>3460</v>
      </c>
      <c r="L1697" s="23" t="s">
        <v>3461</v>
      </c>
      <c r="M1697" s="47">
        <v>1489.03</v>
      </c>
      <c r="N1697" s="47">
        <v>0</v>
      </c>
      <c r="O1697" s="48">
        <v>40826</v>
      </c>
    </row>
    <row r="1698" spans="11:15">
      <c r="K1698" s="46" t="s">
        <v>3462</v>
      </c>
      <c r="L1698" s="23" t="s">
        <v>3463</v>
      </c>
      <c r="M1698" s="47">
        <v>1312.04</v>
      </c>
      <c r="N1698" s="47">
        <v>0</v>
      </c>
      <c r="O1698" s="48">
        <v>40826</v>
      </c>
    </row>
    <row r="1699" spans="11:15">
      <c r="K1699" s="46" t="s">
        <v>3464</v>
      </c>
      <c r="L1699" s="23" t="s">
        <v>3465</v>
      </c>
      <c r="M1699" s="47">
        <v>1189.24</v>
      </c>
      <c r="N1699" s="47">
        <v>0</v>
      </c>
      <c r="O1699" s="48">
        <v>40826</v>
      </c>
    </row>
    <row r="1700" spans="11:15">
      <c r="K1700" s="46" t="s">
        <v>3466</v>
      </c>
      <c r="L1700" s="23" t="s">
        <v>3467</v>
      </c>
      <c r="M1700" s="47">
        <v>98955.5</v>
      </c>
      <c r="N1700" s="47">
        <v>98955.5</v>
      </c>
      <c r="O1700" s="48">
        <v>40836</v>
      </c>
    </row>
    <row r="1701" spans="11:15">
      <c r="K1701" s="46" t="s">
        <v>3468</v>
      </c>
      <c r="L1701" s="23" t="s">
        <v>3469</v>
      </c>
      <c r="M1701" s="47">
        <v>84216.98</v>
      </c>
      <c r="N1701" s="47">
        <v>0</v>
      </c>
      <c r="O1701" s="48">
        <v>40836</v>
      </c>
    </row>
    <row r="1702" spans="11:15">
      <c r="K1702" s="46" t="s">
        <v>3470</v>
      </c>
      <c r="L1702" s="23" t="s">
        <v>3471</v>
      </c>
      <c r="M1702" s="47">
        <v>82879.34</v>
      </c>
      <c r="N1702" s="47">
        <v>0</v>
      </c>
      <c r="O1702" s="48">
        <v>40836</v>
      </c>
    </row>
    <row r="1703" spans="11:15">
      <c r="K1703" s="46" t="s">
        <v>3472</v>
      </c>
      <c r="L1703" s="23" t="s">
        <v>3473</v>
      </c>
      <c r="M1703" s="47">
        <v>73804.990000000005</v>
      </c>
      <c r="N1703" s="47">
        <v>0</v>
      </c>
      <c r="O1703" s="48">
        <v>40836</v>
      </c>
    </row>
    <row r="1704" spans="11:15">
      <c r="K1704" s="46" t="s">
        <v>3474</v>
      </c>
      <c r="L1704" s="23" t="s">
        <v>3475</v>
      </c>
      <c r="M1704" s="47">
        <v>69135.77</v>
      </c>
      <c r="N1704" s="47">
        <v>0</v>
      </c>
      <c r="O1704" s="48">
        <v>40836</v>
      </c>
    </row>
    <row r="1705" spans="11:15">
      <c r="K1705" s="46" t="s">
        <v>3476</v>
      </c>
      <c r="L1705" s="23" t="s">
        <v>3477</v>
      </c>
      <c r="M1705" s="47">
        <v>52789.95</v>
      </c>
      <c r="N1705" s="47">
        <v>0</v>
      </c>
      <c r="O1705" s="48">
        <v>40836</v>
      </c>
    </row>
    <row r="1706" spans="11:15">
      <c r="K1706" s="46" t="s">
        <v>3478</v>
      </c>
      <c r="L1706" s="23" t="s">
        <v>3479</v>
      </c>
      <c r="M1706" s="47">
        <v>24929.22</v>
      </c>
      <c r="N1706" s="47">
        <v>0</v>
      </c>
      <c r="O1706" s="48">
        <v>40836</v>
      </c>
    </row>
    <row r="1707" spans="11:15">
      <c r="K1707" s="46" t="s">
        <v>3480</v>
      </c>
      <c r="L1707" s="23" t="s">
        <v>3481</v>
      </c>
      <c r="M1707" s="47">
        <v>22748.65</v>
      </c>
      <c r="N1707" s="47">
        <v>0</v>
      </c>
      <c r="O1707" s="48">
        <v>40836</v>
      </c>
    </row>
    <row r="1708" spans="11:15">
      <c r="K1708" s="46" t="s">
        <v>3482</v>
      </c>
      <c r="L1708" s="23" t="s">
        <v>3483</v>
      </c>
      <c r="M1708" s="47">
        <v>17291.57</v>
      </c>
      <c r="N1708" s="47">
        <v>0</v>
      </c>
      <c r="O1708" s="48">
        <v>40836</v>
      </c>
    </row>
    <row r="1709" spans="11:15">
      <c r="K1709" s="46" t="s">
        <v>3484</v>
      </c>
      <c r="L1709" s="23" t="s">
        <v>3485</v>
      </c>
      <c r="M1709" s="47">
        <v>13984.51</v>
      </c>
      <c r="N1709" s="47">
        <v>0</v>
      </c>
      <c r="O1709" s="48">
        <v>40836</v>
      </c>
    </row>
    <row r="1710" spans="11:15">
      <c r="K1710" s="46" t="s">
        <v>3486</v>
      </c>
      <c r="L1710" s="23" t="s">
        <v>3487</v>
      </c>
      <c r="M1710" s="47">
        <v>13311.93</v>
      </c>
      <c r="N1710" s="47">
        <v>0</v>
      </c>
      <c r="O1710" s="48">
        <v>40836</v>
      </c>
    </row>
    <row r="1711" spans="11:15">
      <c r="K1711" s="46" t="s">
        <v>3488</v>
      </c>
      <c r="L1711" s="23" t="s">
        <v>3489</v>
      </c>
      <c r="M1711" s="47">
        <v>12548.71</v>
      </c>
      <c r="N1711" s="47">
        <v>0</v>
      </c>
      <c r="O1711" s="48">
        <v>40836</v>
      </c>
    </row>
    <row r="1712" spans="11:15">
      <c r="K1712" s="46" t="s">
        <v>3490</v>
      </c>
      <c r="L1712" s="23" t="s">
        <v>3491</v>
      </c>
      <c r="M1712" s="47">
        <v>12321</v>
      </c>
      <c r="N1712" s="47">
        <v>0</v>
      </c>
      <c r="O1712" s="48">
        <v>40836</v>
      </c>
    </row>
    <row r="1713" spans="11:15">
      <c r="K1713" s="46" t="s">
        <v>3492</v>
      </c>
      <c r="L1713" s="23" t="s">
        <v>3493</v>
      </c>
      <c r="M1713" s="47">
        <v>9834.16</v>
      </c>
      <c r="N1713" s="47">
        <v>0</v>
      </c>
      <c r="O1713" s="48">
        <v>40836</v>
      </c>
    </row>
    <row r="1714" spans="11:15">
      <c r="K1714" s="46" t="s">
        <v>3494</v>
      </c>
      <c r="L1714" s="23" t="s">
        <v>3495</v>
      </c>
      <c r="M1714" s="47">
        <v>9618.23</v>
      </c>
      <c r="N1714" s="47">
        <v>0</v>
      </c>
      <c r="O1714" s="48">
        <v>40836</v>
      </c>
    </row>
    <row r="1715" spans="11:15">
      <c r="K1715" s="46" t="s">
        <v>3496</v>
      </c>
      <c r="L1715" s="23" t="s">
        <v>3497</v>
      </c>
      <c r="M1715" s="47">
        <v>7630.62</v>
      </c>
      <c r="N1715" s="47">
        <v>0</v>
      </c>
      <c r="O1715" s="48">
        <v>40836</v>
      </c>
    </row>
    <row r="1716" spans="11:15">
      <c r="K1716" s="46" t="s">
        <v>3498</v>
      </c>
      <c r="L1716" s="23" t="s">
        <v>3499</v>
      </c>
      <c r="M1716" s="47">
        <v>7046.75</v>
      </c>
      <c r="N1716" s="47">
        <v>0</v>
      </c>
      <c r="O1716" s="48">
        <v>40836</v>
      </c>
    </row>
    <row r="1717" spans="11:15">
      <c r="K1717" s="46" t="s">
        <v>3500</v>
      </c>
      <c r="L1717" s="23" t="s">
        <v>3501</v>
      </c>
      <c r="M1717" s="47">
        <v>5032.3100000000004</v>
      </c>
      <c r="N1717" s="47">
        <v>0</v>
      </c>
      <c r="O1717" s="48">
        <v>40836</v>
      </c>
    </row>
    <row r="1718" spans="11:15">
      <c r="K1718" s="46" t="s">
        <v>3502</v>
      </c>
      <c r="L1718" s="23" t="s">
        <v>3503</v>
      </c>
      <c r="M1718" s="47">
        <v>4199.51</v>
      </c>
      <c r="N1718" s="47">
        <v>0</v>
      </c>
      <c r="O1718" s="48">
        <v>40836</v>
      </c>
    </row>
    <row r="1719" spans="11:15">
      <c r="K1719" s="46" t="s">
        <v>3504</v>
      </c>
      <c r="L1719" s="23" t="s">
        <v>3505</v>
      </c>
      <c r="M1719" s="47">
        <v>3064.47</v>
      </c>
      <c r="N1719" s="47">
        <v>0</v>
      </c>
      <c r="O1719" s="48">
        <v>40836</v>
      </c>
    </row>
    <row r="1720" spans="11:15">
      <c r="K1720" s="46" t="s">
        <v>3506</v>
      </c>
      <c r="L1720" s="23" t="s">
        <v>3507</v>
      </c>
      <c r="M1720" s="47">
        <v>3024.47</v>
      </c>
      <c r="N1720" s="47">
        <v>0</v>
      </c>
      <c r="O1720" s="48">
        <v>40836</v>
      </c>
    </row>
    <row r="1721" spans="11:15">
      <c r="K1721" s="46" t="s">
        <v>3508</v>
      </c>
      <c r="L1721" s="23" t="s">
        <v>3509</v>
      </c>
      <c r="M1721" s="47">
        <v>3012.94</v>
      </c>
      <c r="N1721" s="47">
        <v>0</v>
      </c>
      <c r="O1721" s="48">
        <v>40836</v>
      </c>
    </row>
    <row r="1722" spans="11:15">
      <c r="K1722" s="46" t="s">
        <v>3510</v>
      </c>
      <c r="L1722" s="23" t="s">
        <v>3511</v>
      </c>
      <c r="M1722" s="47">
        <v>1671.81</v>
      </c>
      <c r="N1722" s="47">
        <v>0</v>
      </c>
      <c r="O1722" s="48">
        <v>40836</v>
      </c>
    </row>
    <row r="1723" spans="11:15">
      <c r="K1723" s="46" t="s">
        <v>3512</v>
      </c>
      <c r="L1723" s="23" t="s">
        <v>3513</v>
      </c>
      <c r="M1723" s="47">
        <v>1564.38</v>
      </c>
      <c r="N1723" s="47">
        <v>0</v>
      </c>
      <c r="O1723" s="48">
        <v>40836</v>
      </c>
    </row>
    <row r="1724" spans="11:15">
      <c r="K1724" s="46" t="s">
        <v>3514</v>
      </c>
      <c r="L1724" s="23" t="s">
        <v>3515</v>
      </c>
      <c r="M1724" s="47">
        <v>1363.14</v>
      </c>
      <c r="N1724" s="47">
        <v>0</v>
      </c>
      <c r="O1724" s="48">
        <v>40836</v>
      </c>
    </row>
    <row r="1725" spans="11:15">
      <c r="K1725" s="46" t="s">
        <v>3516</v>
      </c>
      <c r="L1725" s="23" t="s">
        <v>3517</v>
      </c>
      <c r="M1725" s="47">
        <v>1331.4</v>
      </c>
      <c r="N1725" s="47">
        <v>0</v>
      </c>
      <c r="O1725" s="48">
        <v>40836</v>
      </c>
    </row>
    <row r="1726" spans="11:15">
      <c r="K1726" s="46" t="s">
        <v>3518</v>
      </c>
      <c r="L1726" s="23" t="s">
        <v>3519</v>
      </c>
      <c r="M1726" s="47">
        <v>1331.22</v>
      </c>
      <c r="N1726" s="47">
        <v>0</v>
      </c>
      <c r="O1726" s="48">
        <v>40836</v>
      </c>
    </row>
    <row r="1727" spans="11:15">
      <c r="K1727" s="46" t="s">
        <v>3520</v>
      </c>
      <c r="L1727" s="23" t="s">
        <v>3521</v>
      </c>
      <c r="M1727" s="47">
        <v>1067.01</v>
      </c>
      <c r="N1727" s="47">
        <v>0</v>
      </c>
      <c r="O1727" s="48">
        <v>40836</v>
      </c>
    </row>
    <row r="1728" spans="11:15">
      <c r="K1728" s="46" t="s">
        <v>3522</v>
      </c>
      <c r="L1728" s="23" t="s">
        <v>3523</v>
      </c>
      <c r="M1728" s="47">
        <v>9764.2199999999993</v>
      </c>
      <c r="N1728" s="47">
        <v>0</v>
      </c>
      <c r="O1728" s="48">
        <v>40854</v>
      </c>
    </row>
    <row r="1729" spans="11:15">
      <c r="K1729" s="46" t="s">
        <v>3524</v>
      </c>
      <c r="L1729" s="23" t="s">
        <v>3525</v>
      </c>
      <c r="M1729" s="47">
        <v>66192.259999999995</v>
      </c>
      <c r="N1729" s="47">
        <v>0</v>
      </c>
      <c r="O1729" s="48">
        <v>40857</v>
      </c>
    </row>
    <row r="1730" spans="11:15">
      <c r="K1730" s="46" t="s">
        <v>3526</v>
      </c>
      <c r="L1730" s="23" t="s">
        <v>3527</v>
      </c>
      <c r="M1730" s="47">
        <v>50273.7</v>
      </c>
      <c r="N1730" s="47">
        <v>0</v>
      </c>
      <c r="O1730" s="48">
        <v>40857</v>
      </c>
    </row>
    <row r="1731" spans="11:15">
      <c r="K1731" s="46" t="s">
        <v>3528</v>
      </c>
      <c r="L1731" s="23" t="s">
        <v>3529</v>
      </c>
      <c r="M1731" s="47">
        <v>42755.040000000001</v>
      </c>
      <c r="N1731" s="47">
        <v>0</v>
      </c>
      <c r="O1731" s="48">
        <v>40857</v>
      </c>
    </row>
    <row r="1732" spans="11:15">
      <c r="K1732" s="46" t="s">
        <v>3530</v>
      </c>
      <c r="L1732" s="23" t="s">
        <v>3531</v>
      </c>
      <c r="M1732" s="47">
        <v>29653.63</v>
      </c>
      <c r="N1732" s="47">
        <v>0</v>
      </c>
      <c r="O1732" s="48">
        <v>40857</v>
      </c>
    </row>
    <row r="1733" spans="11:15">
      <c r="K1733" s="46" t="s">
        <v>3532</v>
      </c>
      <c r="L1733" s="23" t="s">
        <v>3533</v>
      </c>
      <c r="M1733" s="47">
        <v>18982.439999999999</v>
      </c>
      <c r="N1733" s="47">
        <v>0</v>
      </c>
      <c r="O1733" s="48">
        <v>40857</v>
      </c>
    </row>
    <row r="1734" spans="11:15">
      <c r="K1734" s="46" t="s">
        <v>3534</v>
      </c>
      <c r="L1734" s="23" t="s">
        <v>3535</v>
      </c>
      <c r="M1734" s="47">
        <v>18157.2</v>
      </c>
      <c r="N1734" s="47">
        <v>0</v>
      </c>
      <c r="O1734" s="48">
        <v>40857</v>
      </c>
    </row>
    <row r="1735" spans="11:15">
      <c r="K1735" s="46" t="s">
        <v>3536</v>
      </c>
      <c r="L1735" s="23" t="s">
        <v>3537</v>
      </c>
      <c r="M1735" s="47">
        <v>14923.24</v>
      </c>
      <c r="N1735" s="47">
        <v>0</v>
      </c>
      <c r="O1735" s="48">
        <v>40857</v>
      </c>
    </row>
    <row r="1736" spans="11:15">
      <c r="K1736" s="46" t="s">
        <v>3538</v>
      </c>
      <c r="L1736" s="23" t="s">
        <v>3539</v>
      </c>
      <c r="M1736" s="47">
        <v>9982.77</v>
      </c>
      <c r="N1736" s="47">
        <v>0</v>
      </c>
      <c r="O1736" s="48">
        <v>40857</v>
      </c>
    </row>
    <row r="1737" spans="11:15">
      <c r="K1737" s="46" t="s">
        <v>3540</v>
      </c>
      <c r="L1737" s="23" t="s">
        <v>3541</v>
      </c>
      <c r="M1737" s="47">
        <v>8760.2999999999993</v>
      </c>
      <c r="N1737" s="47">
        <v>0</v>
      </c>
      <c r="O1737" s="48">
        <v>40857</v>
      </c>
    </row>
    <row r="1738" spans="11:15">
      <c r="K1738" s="46" t="s">
        <v>3542</v>
      </c>
      <c r="L1738" s="23" t="s">
        <v>3543</v>
      </c>
      <c r="M1738" s="47">
        <v>8487.31</v>
      </c>
      <c r="N1738" s="47">
        <v>0</v>
      </c>
      <c r="O1738" s="48">
        <v>40857</v>
      </c>
    </row>
    <row r="1739" spans="11:15">
      <c r="K1739" s="46" t="s">
        <v>3544</v>
      </c>
      <c r="L1739" s="23" t="s">
        <v>3545</v>
      </c>
      <c r="M1739" s="47">
        <v>6131.44</v>
      </c>
      <c r="N1739" s="47">
        <v>0</v>
      </c>
      <c r="O1739" s="48">
        <v>40857</v>
      </c>
    </row>
    <row r="1740" spans="11:15">
      <c r="K1740" s="46" t="s">
        <v>3546</v>
      </c>
      <c r="L1740" s="23" t="s">
        <v>3547</v>
      </c>
      <c r="M1740" s="47">
        <v>5675.72</v>
      </c>
      <c r="N1740" s="47">
        <v>0</v>
      </c>
      <c r="O1740" s="48">
        <v>40857</v>
      </c>
    </row>
    <row r="1741" spans="11:15">
      <c r="K1741" s="46" t="s">
        <v>3548</v>
      </c>
      <c r="L1741" s="23" t="s">
        <v>3549</v>
      </c>
      <c r="M1741" s="47">
        <v>5557.69</v>
      </c>
      <c r="N1741" s="47">
        <v>0</v>
      </c>
      <c r="O1741" s="48">
        <v>40857</v>
      </c>
    </row>
    <row r="1742" spans="11:15">
      <c r="K1742" s="46" t="s">
        <v>3550</v>
      </c>
      <c r="L1742" s="23" t="s">
        <v>3551</v>
      </c>
      <c r="M1742" s="47">
        <v>5151.25</v>
      </c>
      <c r="N1742" s="47">
        <v>0</v>
      </c>
      <c r="O1742" s="48">
        <v>40857</v>
      </c>
    </row>
    <row r="1743" spans="11:15">
      <c r="K1743" s="46" t="s">
        <v>3552</v>
      </c>
      <c r="L1743" s="23" t="s">
        <v>3553</v>
      </c>
      <c r="M1743" s="47">
        <v>5144.1400000000003</v>
      </c>
      <c r="N1743" s="47">
        <v>0</v>
      </c>
      <c r="O1743" s="48">
        <v>40857</v>
      </c>
    </row>
    <row r="1744" spans="11:15">
      <c r="K1744" s="46" t="s">
        <v>3554</v>
      </c>
      <c r="L1744" s="23" t="s">
        <v>3555</v>
      </c>
      <c r="M1744" s="47">
        <v>4080.83</v>
      </c>
      <c r="N1744" s="47">
        <v>0</v>
      </c>
      <c r="O1744" s="48">
        <v>40857</v>
      </c>
    </row>
    <row r="1745" spans="11:15">
      <c r="K1745" s="46" t="s">
        <v>3556</v>
      </c>
      <c r="L1745" s="23" t="s">
        <v>3557</v>
      </c>
      <c r="M1745" s="47">
        <v>3908.89</v>
      </c>
      <c r="N1745" s="47">
        <v>0</v>
      </c>
      <c r="O1745" s="48">
        <v>40857</v>
      </c>
    </row>
    <row r="1746" spans="11:15">
      <c r="K1746" s="46" t="s">
        <v>3558</v>
      </c>
      <c r="L1746" s="23" t="s">
        <v>3559</v>
      </c>
      <c r="M1746" s="47">
        <v>3367.37</v>
      </c>
      <c r="N1746" s="47">
        <v>0</v>
      </c>
      <c r="O1746" s="48">
        <v>40857</v>
      </c>
    </row>
    <row r="1747" spans="11:15">
      <c r="K1747" s="46" t="s">
        <v>3560</v>
      </c>
      <c r="L1747" s="23" t="s">
        <v>3561</v>
      </c>
      <c r="M1747" s="47">
        <v>3053.7</v>
      </c>
      <c r="N1747" s="47">
        <v>0</v>
      </c>
      <c r="O1747" s="48">
        <v>40857</v>
      </c>
    </row>
    <row r="1748" spans="11:15">
      <c r="K1748" s="46" t="s">
        <v>3562</v>
      </c>
      <c r="L1748" s="23" t="s">
        <v>3563</v>
      </c>
      <c r="M1748" s="47">
        <v>2743.1</v>
      </c>
      <c r="N1748" s="47">
        <v>0</v>
      </c>
      <c r="O1748" s="48">
        <v>40857</v>
      </c>
    </row>
    <row r="1749" spans="11:15">
      <c r="K1749" s="46" t="s">
        <v>3564</v>
      </c>
      <c r="L1749" s="23" t="s">
        <v>3565</v>
      </c>
      <c r="M1749" s="47">
        <v>2452.6999999999998</v>
      </c>
      <c r="N1749" s="47">
        <v>0</v>
      </c>
      <c r="O1749" s="48">
        <v>40857</v>
      </c>
    </row>
    <row r="1750" spans="11:15">
      <c r="K1750" s="46" t="s">
        <v>3566</v>
      </c>
      <c r="L1750" s="23" t="s">
        <v>3567</v>
      </c>
      <c r="M1750" s="47">
        <v>2344.9</v>
      </c>
      <c r="N1750" s="47">
        <v>0</v>
      </c>
      <c r="O1750" s="48">
        <v>40857</v>
      </c>
    </row>
    <row r="1751" spans="11:15">
      <c r="K1751" s="46" t="s">
        <v>3568</v>
      </c>
      <c r="L1751" s="23" t="s">
        <v>3569</v>
      </c>
      <c r="M1751" s="47">
        <v>1596.39</v>
      </c>
      <c r="N1751" s="47">
        <v>0</v>
      </c>
      <c r="O1751" s="48">
        <v>40857</v>
      </c>
    </row>
    <row r="1752" spans="11:15">
      <c r="K1752" s="46" t="s">
        <v>3570</v>
      </c>
      <c r="L1752" s="23" t="s">
        <v>3571</v>
      </c>
      <c r="M1752" s="47">
        <v>1541.06</v>
      </c>
      <c r="N1752" s="47">
        <v>0</v>
      </c>
      <c r="O1752" s="48">
        <v>40857</v>
      </c>
    </row>
    <row r="1753" spans="11:15">
      <c r="K1753" s="46" t="s">
        <v>3572</v>
      </c>
      <c r="L1753" s="23" t="s">
        <v>3573</v>
      </c>
      <c r="M1753" s="47">
        <v>1397.37</v>
      </c>
      <c r="N1753" s="47">
        <v>0</v>
      </c>
      <c r="O1753" s="48">
        <v>40857</v>
      </c>
    </row>
    <row r="1754" spans="11:15">
      <c r="K1754" s="46" t="s">
        <v>3574</v>
      </c>
      <c r="L1754" s="23" t="s">
        <v>3575</v>
      </c>
      <c r="M1754" s="47">
        <v>1312.73</v>
      </c>
      <c r="N1754" s="47">
        <v>0</v>
      </c>
      <c r="O1754" s="48">
        <v>40857</v>
      </c>
    </row>
    <row r="1755" spans="11:15">
      <c r="K1755" s="46" t="s">
        <v>3576</v>
      </c>
      <c r="L1755" s="23" t="s">
        <v>3577</v>
      </c>
      <c r="M1755" s="47">
        <v>1288.3699999999999</v>
      </c>
      <c r="N1755" s="47">
        <v>0</v>
      </c>
      <c r="O1755" s="48">
        <v>40857</v>
      </c>
    </row>
    <row r="1756" spans="11:15">
      <c r="K1756" s="46" t="s">
        <v>3578</v>
      </c>
      <c r="L1756" s="23" t="s">
        <v>3579</v>
      </c>
      <c r="M1756" s="47">
        <v>1183.3699999999999</v>
      </c>
      <c r="N1756" s="47">
        <v>0</v>
      </c>
      <c r="O1756" s="48">
        <v>40857</v>
      </c>
    </row>
    <row r="1757" spans="11:15">
      <c r="K1757" s="46" t="s">
        <v>3580</v>
      </c>
      <c r="L1757" s="23" t="s">
        <v>3581</v>
      </c>
      <c r="M1757" s="47">
        <v>1067.82</v>
      </c>
      <c r="N1757" s="47">
        <v>0</v>
      </c>
      <c r="O1757" s="48">
        <v>40857</v>
      </c>
    </row>
    <row r="1758" spans="11:15">
      <c r="K1758" s="46" t="s">
        <v>3582</v>
      </c>
      <c r="L1758" s="23" t="s">
        <v>3583</v>
      </c>
      <c r="M1758" s="47">
        <v>25269.75</v>
      </c>
      <c r="N1758" s="47">
        <v>0</v>
      </c>
      <c r="O1758" s="48">
        <v>40861</v>
      </c>
    </row>
    <row r="1759" spans="11:15">
      <c r="K1759" s="46" t="s">
        <v>3584</v>
      </c>
      <c r="L1759" s="23" t="s">
        <v>3585</v>
      </c>
      <c r="M1759" s="47">
        <v>13403.34</v>
      </c>
      <c r="N1759" s="47">
        <v>0</v>
      </c>
      <c r="O1759" s="48">
        <v>40861</v>
      </c>
    </row>
    <row r="1760" spans="11:15">
      <c r="K1760" s="46" t="s">
        <v>3586</v>
      </c>
      <c r="L1760" s="23" t="s">
        <v>3587</v>
      </c>
      <c r="M1760" s="47">
        <v>295559.28999999998</v>
      </c>
      <c r="N1760" s="47">
        <v>0</v>
      </c>
      <c r="O1760" s="48">
        <v>40868</v>
      </c>
    </row>
    <row r="1761" spans="11:15">
      <c r="K1761" s="46" t="s">
        <v>3588</v>
      </c>
      <c r="L1761" s="23" t="s">
        <v>3589</v>
      </c>
      <c r="M1761" s="47">
        <v>89205.55</v>
      </c>
      <c r="N1761" s="47">
        <v>0</v>
      </c>
      <c r="O1761" s="48">
        <v>40868</v>
      </c>
    </row>
    <row r="1762" spans="11:15">
      <c r="K1762" s="46" t="s">
        <v>3590</v>
      </c>
      <c r="L1762" s="23" t="s">
        <v>3591</v>
      </c>
      <c r="M1762" s="47">
        <v>54995.34</v>
      </c>
      <c r="N1762" s="47">
        <v>0</v>
      </c>
      <c r="O1762" s="48">
        <v>40868</v>
      </c>
    </row>
    <row r="1763" spans="11:15">
      <c r="K1763" s="46" t="s">
        <v>3592</v>
      </c>
      <c r="L1763" s="23" t="s">
        <v>3593</v>
      </c>
      <c r="M1763" s="47">
        <v>47661.8</v>
      </c>
      <c r="N1763" s="47">
        <v>0</v>
      </c>
      <c r="O1763" s="48">
        <v>40868</v>
      </c>
    </row>
    <row r="1764" spans="11:15">
      <c r="K1764" s="46" t="s">
        <v>3594</v>
      </c>
      <c r="L1764" s="23" t="s">
        <v>3595</v>
      </c>
      <c r="M1764" s="47">
        <v>39512.51</v>
      </c>
      <c r="N1764" s="47">
        <v>0</v>
      </c>
      <c r="O1764" s="48">
        <v>40868</v>
      </c>
    </row>
    <row r="1765" spans="11:15">
      <c r="K1765" s="46" t="s">
        <v>3596</v>
      </c>
      <c r="L1765" s="23" t="s">
        <v>3597</v>
      </c>
      <c r="M1765" s="47">
        <v>33047.370000000003</v>
      </c>
      <c r="N1765" s="47">
        <v>0</v>
      </c>
      <c r="O1765" s="48">
        <v>40868</v>
      </c>
    </row>
    <row r="1766" spans="11:15">
      <c r="K1766" s="46" t="s">
        <v>3598</v>
      </c>
      <c r="L1766" s="23" t="s">
        <v>3599</v>
      </c>
      <c r="M1766" s="47">
        <v>28526.38</v>
      </c>
      <c r="N1766" s="47">
        <v>0</v>
      </c>
      <c r="O1766" s="48">
        <v>40868</v>
      </c>
    </row>
    <row r="1767" spans="11:15">
      <c r="K1767" s="46" t="s">
        <v>3600</v>
      </c>
      <c r="L1767" s="23" t="s">
        <v>3601</v>
      </c>
      <c r="M1767" s="47">
        <v>25556.89</v>
      </c>
      <c r="N1767" s="47">
        <v>0</v>
      </c>
      <c r="O1767" s="48">
        <v>40868</v>
      </c>
    </row>
    <row r="1768" spans="11:15">
      <c r="K1768" s="46" t="s">
        <v>3602</v>
      </c>
      <c r="L1768" s="23" t="s">
        <v>3603</v>
      </c>
      <c r="M1768" s="47">
        <v>20050.599999999999</v>
      </c>
      <c r="N1768" s="47">
        <v>0</v>
      </c>
      <c r="O1768" s="48">
        <v>40868</v>
      </c>
    </row>
    <row r="1769" spans="11:15">
      <c r="K1769" s="46" t="s">
        <v>3604</v>
      </c>
      <c r="L1769" s="23" t="s">
        <v>3605</v>
      </c>
      <c r="M1769" s="47">
        <v>19664.98</v>
      </c>
      <c r="N1769" s="47">
        <v>0</v>
      </c>
      <c r="O1769" s="48">
        <v>40868</v>
      </c>
    </row>
    <row r="1770" spans="11:15">
      <c r="K1770" s="46" t="s">
        <v>3606</v>
      </c>
      <c r="L1770" s="23" t="s">
        <v>3607</v>
      </c>
      <c r="M1770" s="47">
        <v>14370.3</v>
      </c>
      <c r="N1770" s="47">
        <v>0</v>
      </c>
      <c r="O1770" s="48">
        <v>40868</v>
      </c>
    </row>
    <row r="1771" spans="11:15">
      <c r="K1771" s="46" t="s">
        <v>3608</v>
      </c>
      <c r="L1771" s="23" t="s">
        <v>3609</v>
      </c>
      <c r="M1771" s="47">
        <v>14125.5</v>
      </c>
      <c r="N1771" s="47">
        <v>0</v>
      </c>
      <c r="O1771" s="48">
        <v>40868</v>
      </c>
    </row>
    <row r="1772" spans="11:15">
      <c r="K1772" s="46" t="s">
        <v>3610</v>
      </c>
      <c r="L1772" s="23" t="s">
        <v>3611</v>
      </c>
      <c r="M1772" s="47">
        <v>13975.52</v>
      </c>
      <c r="N1772" s="47">
        <v>0</v>
      </c>
      <c r="O1772" s="48">
        <v>40868</v>
      </c>
    </row>
    <row r="1773" spans="11:15">
      <c r="K1773" s="46" t="s">
        <v>3612</v>
      </c>
      <c r="L1773" s="23" t="s">
        <v>3613</v>
      </c>
      <c r="M1773" s="47">
        <v>13126.37</v>
      </c>
      <c r="N1773" s="47">
        <v>0</v>
      </c>
      <c r="O1773" s="48">
        <v>40868</v>
      </c>
    </row>
    <row r="1774" spans="11:15">
      <c r="K1774" s="46" t="s">
        <v>3614</v>
      </c>
      <c r="L1774" s="23" t="s">
        <v>3615</v>
      </c>
      <c r="M1774" s="47">
        <v>12885.46</v>
      </c>
      <c r="N1774" s="47">
        <v>0</v>
      </c>
      <c r="O1774" s="48">
        <v>40868</v>
      </c>
    </row>
    <row r="1775" spans="11:15">
      <c r="K1775" s="46" t="s">
        <v>3616</v>
      </c>
      <c r="L1775" s="23" t="s">
        <v>3617</v>
      </c>
      <c r="M1775" s="47">
        <v>11085</v>
      </c>
      <c r="N1775" s="47">
        <v>0</v>
      </c>
      <c r="O1775" s="48">
        <v>40868</v>
      </c>
    </row>
    <row r="1776" spans="11:15">
      <c r="K1776" s="46" t="s">
        <v>3618</v>
      </c>
      <c r="L1776" s="23" t="s">
        <v>3619</v>
      </c>
      <c r="M1776" s="47">
        <v>8832.01</v>
      </c>
      <c r="N1776" s="47">
        <v>0</v>
      </c>
      <c r="O1776" s="48">
        <v>40868</v>
      </c>
    </row>
    <row r="1777" spans="11:15">
      <c r="K1777" s="46" t="s">
        <v>3620</v>
      </c>
      <c r="L1777" s="23" t="s">
        <v>3621</v>
      </c>
      <c r="M1777" s="47">
        <v>8539.52</v>
      </c>
      <c r="N1777" s="47">
        <v>0</v>
      </c>
      <c r="O1777" s="48">
        <v>40868</v>
      </c>
    </row>
    <row r="1778" spans="11:15">
      <c r="K1778" s="46" t="s">
        <v>3622</v>
      </c>
      <c r="L1778" s="23" t="s">
        <v>3623</v>
      </c>
      <c r="M1778" s="47">
        <v>7974.6</v>
      </c>
      <c r="N1778" s="47">
        <v>0</v>
      </c>
      <c r="O1778" s="48">
        <v>40868</v>
      </c>
    </row>
    <row r="1779" spans="11:15">
      <c r="K1779" s="46" t="s">
        <v>3624</v>
      </c>
      <c r="L1779" s="23" t="s">
        <v>3625</v>
      </c>
      <c r="M1779" s="47">
        <v>7372.59</v>
      </c>
      <c r="N1779" s="47">
        <v>0</v>
      </c>
      <c r="O1779" s="48">
        <v>40868</v>
      </c>
    </row>
    <row r="1780" spans="11:15">
      <c r="K1780" s="46" t="s">
        <v>3626</v>
      </c>
      <c r="L1780" s="23" t="s">
        <v>3627</v>
      </c>
      <c r="M1780" s="47">
        <v>7151.14</v>
      </c>
      <c r="N1780" s="47">
        <v>0</v>
      </c>
      <c r="O1780" s="48">
        <v>40868</v>
      </c>
    </row>
    <row r="1781" spans="11:15">
      <c r="K1781" s="46" t="s">
        <v>3628</v>
      </c>
      <c r="L1781" s="23" t="s">
        <v>3629</v>
      </c>
      <c r="M1781" s="47">
        <v>6569.46</v>
      </c>
      <c r="N1781" s="47">
        <v>0</v>
      </c>
      <c r="O1781" s="48">
        <v>40868</v>
      </c>
    </row>
    <row r="1782" spans="11:15">
      <c r="K1782" s="46" t="s">
        <v>3630</v>
      </c>
      <c r="L1782" s="23" t="s">
        <v>3631</v>
      </c>
      <c r="M1782" s="47">
        <v>6369.91</v>
      </c>
      <c r="N1782" s="47">
        <v>0</v>
      </c>
      <c r="O1782" s="48">
        <v>40868</v>
      </c>
    </row>
    <row r="1783" spans="11:15">
      <c r="K1783" s="46" t="s">
        <v>3632</v>
      </c>
      <c r="L1783" s="23" t="s">
        <v>3633</v>
      </c>
      <c r="M1783" s="47">
        <v>5880.28</v>
      </c>
      <c r="N1783" s="47">
        <v>0</v>
      </c>
      <c r="O1783" s="48">
        <v>40868</v>
      </c>
    </row>
    <row r="1784" spans="11:15">
      <c r="K1784" s="46" t="s">
        <v>3634</v>
      </c>
      <c r="L1784" s="23" t="s">
        <v>3635</v>
      </c>
      <c r="M1784" s="47">
        <v>5507.74</v>
      </c>
      <c r="N1784" s="47">
        <v>0</v>
      </c>
      <c r="O1784" s="48">
        <v>40868</v>
      </c>
    </row>
    <row r="1785" spans="11:15">
      <c r="K1785" s="46" t="s">
        <v>3636</v>
      </c>
      <c r="L1785" s="23" t="s">
        <v>3637</v>
      </c>
      <c r="M1785" s="47">
        <v>5037.12</v>
      </c>
      <c r="N1785" s="47">
        <v>0</v>
      </c>
      <c r="O1785" s="48">
        <v>40868</v>
      </c>
    </row>
    <row r="1786" spans="11:15">
      <c r="K1786" s="46" t="s">
        <v>3638</v>
      </c>
      <c r="L1786" s="23" t="s">
        <v>3639</v>
      </c>
      <c r="M1786" s="47">
        <v>4622.07</v>
      </c>
      <c r="N1786" s="47">
        <v>0</v>
      </c>
      <c r="O1786" s="48">
        <v>40868</v>
      </c>
    </row>
    <row r="1787" spans="11:15">
      <c r="K1787" s="46" t="s">
        <v>3640</v>
      </c>
      <c r="L1787" s="23" t="s">
        <v>3641</v>
      </c>
      <c r="M1787" s="47">
        <v>4440.9799999999996</v>
      </c>
      <c r="N1787" s="47">
        <v>0</v>
      </c>
      <c r="O1787" s="48">
        <v>40868</v>
      </c>
    </row>
    <row r="1788" spans="11:15">
      <c r="K1788" s="46" t="s">
        <v>3642</v>
      </c>
      <c r="L1788" s="23" t="s">
        <v>3643</v>
      </c>
      <c r="M1788" s="47">
        <v>4189.49</v>
      </c>
      <c r="N1788" s="47">
        <v>0</v>
      </c>
      <c r="O1788" s="48">
        <v>40868</v>
      </c>
    </row>
    <row r="1789" spans="11:15">
      <c r="K1789" s="46" t="s">
        <v>3644</v>
      </c>
      <c r="L1789" s="23" t="s">
        <v>3645</v>
      </c>
      <c r="M1789" s="47">
        <v>3770.02</v>
      </c>
      <c r="N1789" s="47">
        <v>0</v>
      </c>
      <c r="O1789" s="48">
        <v>40868</v>
      </c>
    </row>
    <row r="1790" spans="11:15">
      <c r="K1790" s="46" t="s">
        <v>3646</v>
      </c>
      <c r="L1790" s="23" t="s">
        <v>3647</v>
      </c>
      <c r="M1790" s="47">
        <v>3604.37</v>
      </c>
      <c r="N1790" s="47">
        <v>0</v>
      </c>
      <c r="O1790" s="48">
        <v>40868</v>
      </c>
    </row>
    <row r="1791" spans="11:15">
      <c r="K1791" s="46" t="s">
        <v>3648</v>
      </c>
      <c r="L1791" s="23" t="s">
        <v>3649</v>
      </c>
      <c r="M1791" s="47">
        <v>2245.9899999999998</v>
      </c>
      <c r="N1791" s="47">
        <v>0</v>
      </c>
      <c r="O1791" s="48">
        <v>40868</v>
      </c>
    </row>
    <row r="1792" spans="11:15">
      <c r="K1792" s="46" t="s">
        <v>3650</v>
      </c>
      <c r="L1792" s="23" t="s">
        <v>3651</v>
      </c>
      <c r="M1792" s="47">
        <v>2172.1999999999998</v>
      </c>
      <c r="N1792" s="47">
        <v>0</v>
      </c>
      <c r="O1792" s="48">
        <v>40868</v>
      </c>
    </row>
    <row r="1793" spans="11:15">
      <c r="K1793" s="46" t="s">
        <v>3652</v>
      </c>
      <c r="L1793" s="23" t="s">
        <v>3653</v>
      </c>
      <c r="M1793" s="47">
        <v>2158.17</v>
      </c>
      <c r="N1793" s="47">
        <v>0</v>
      </c>
      <c r="O1793" s="48">
        <v>40868</v>
      </c>
    </row>
    <row r="1794" spans="11:15">
      <c r="K1794" s="46" t="s">
        <v>3654</v>
      </c>
      <c r="L1794" s="23" t="s">
        <v>3655</v>
      </c>
      <c r="M1794" s="47">
        <v>2016.63</v>
      </c>
      <c r="N1794" s="47">
        <v>0</v>
      </c>
      <c r="O1794" s="48">
        <v>40868</v>
      </c>
    </row>
    <row r="1795" spans="11:15">
      <c r="K1795" s="46" t="s">
        <v>3656</v>
      </c>
      <c r="L1795" s="23" t="s">
        <v>3657</v>
      </c>
      <c r="M1795" s="47">
        <v>1979.06</v>
      </c>
      <c r="N1795" s="47">
        <v>0</v>
      </c>
      <c r="O1795" s="48">
        <v>40868</v>
      </c>
    </row>
    <row r="1796" spans="11:15">
      <c r="K1796" s="46" t="s">
        <v>3658</v>
      </c>
      <c r="L1796" s="23" t="s">
        <v>3659</v>
      </c>
      <c r="M1796" s="47">
        <v>1726.77</v>
      </c>
      <c r="N1796" s="47">
        <v>0</v>
      </c>
      <c r="O1796" s="48">
        <v>40868</v>
      </c>
    </row>
    <row r="1797" spans="11:15">
      <c r="K1797" s="46" t="s">
        <v>3660</v>
      </c>
      <c r="L1797" s="23" t="s">
        <v>3661</v>
      </c>
      <c r="M1797" s="47">
        <v>1716.54</v>
      </c>
      <c r="N1797" s="47">
        <v>0</v>
      </c>
      <c r="O1797" s="48">
        <v>40868</v>
      </c>
    </row>
    <row r="1798" spans="11:15">
      <c r="K1798" s="46" t="s">
        <v>3662</v>
      </c>
      <c r="L1798" s="23" t="s">
        <v>3663</v>
      </c>
      <c r="M1798" s="47">
        <v>1499.93</v>
      </c>
      <c r="N1798" s="47">
        <v>0</v>
      </c>
      <c r="O1798" s="48">
        <v>40868</v>
      </c>
    </row>
    <row r="1799" spans="11:15">
      <c r="K1799" s="46" t="s">
        <v>3664</v>
      </c>
      <c r="L1799" s="23" t="s">
        <v>3665</v>
      </c>
      <c r="M1799" s="47">
        <v>1472.65</v>
      </c>
      <c r="N1799" s="47">
        <v>0</v>
      </c>
      <c r="O1799" s="48">
        <v>40868</v>
      </c>
    </row>
    <row r="1800" spans="11:15">
      <c r="K1800" s="46" t="s">
        <v>3666</v>
      </c>
      <c r="L1800" s="23" t="s">
        <v>3667</v>
      </c>
      <c r="M1800" s="47">
        <v>1445.8</v>
      </c>
      <c r="N1800" s="47">
        <v>0</v>
      </c>
      <c r="O1800" s="48">
        <v>40868</v>
      </c>
    </row>
    <row r="1801" spans="11:15">
      <c r="K1801" s="46" t="s">
        <v>3668</v>
      </c>
      <c r="L1801" s="23" t="s">
        <v>3669</v>
      </c>
      <c r="M1801" s="47">
        <v>1201.53</v>
      </c>
      <c r="N1801" s="47">
        <v>0</v>
      </c>
      <c r="O1801" s="48">
        <v>40868</v>
      </c>
    </row>
    <row r="1802" spans="11:15">
      <c r="K1802" s="46" t="s">
        <v>3670</v>
      </c>
      <c r="L1802" s="23" t="s">
        <v>3671</v>
      </c>
      <c r="M1802" s="47">
        <v>1141.0999999999999</v>
      </c>
      <c r="N1802" s="47">
        <v>0</v>
      </c>
      <c r="O1802" s="48">
        <v>40868</v>
      </c>
    </row>
    <row r="1803" spans="11:15">
      <c r="K1803" s="46" t="s">
        <v>3672</v>
      </c>
      <c r="L1803" s="23" t="s">
        <v>3673</v>
      </c>
      <c r="M1803" s="47">
        <v>64940.17</v>
      </c>
      <c r="N1803" s="47">
        <v>0</v>
      </c>
      <c r="O1803" s="48">
        <v>40884</v>
      </c>
    </row>
    <row r="1804" spans="11:15">
      <c r="K1804" s="46" t="s">
        <v>3674</v>
      </c>
      <c r="L1804" s="23" t="s">
        <v>3675</v>
      </c>
      <c r="M1804" s="47">
        <v>135108.37</v>
      </c>
      <c r="N1804" s="47">
        <v>0</v>
      </c>
      <c r="O1804" s="48">
        <v>40889</v>
      </c>
    </row>
    <row r="1805" spans="11:15">
      <c r="K1805" s="46" t="s">
        <v>3676</v>
      </c>
      <c r="L1805" s="23" t="s">
        <v>3677</v>
      </c>
      <c r="M1805" s="47">
        <v>89490.21</v>
      </c>
      <c r="N1805" s="47">
        <v>0</v>
      </c>
      <c r="O1805" s="48">
        <v>40889</v>
      </c>
    </row>
    <row r="1806" spans="11:15">
      <c r="K1806" s="46" t="s">
        <v>3678</v>
      </c>
      <c r="L1806" s="23" t="s">
        <v>3679</v>
      </c>
      <c r="M1806" s="47">
        <v>37066.94</v>
      </c>
      <c r="N1806" s="47">
        <v>0</v>
      </c>
      <c r="O1806" s="48">
        <v>40889</v>
      </c>
    </row>
    <row r="1807" spans="11:15">
      <c r="K1807" s="46" t="s">
        <v>3680</v>
      </c>
      <c r="L1807" s="23" t="s">
        <v>3681</v>
      </c>
      <c r="M1807" s="47">
        <v>27380.66</v>
      </c>
      <c r="N1807" s="47">
        <v>0</v>
      </c>
      <c r="O1807" s="48">
        <v>40889</v>
      </c>
    </row>
    <row r="1808" spans="11:15">
      <c r="K1808" s="46" t="s">
        <v>3682</v>
      </c>
      <c r="L1808" s="23" t="s">
        <v>3683</v>
      </c>
      <c r="M1808" s="47">
        <v>23465.279999999999</v>
      </c>
      <c r="N1808" s="47">
        <v>0</v>
      </c>
      <c r="O1808" s="48">
        <v>40889</v>
      </c>
    </row>
    <row r="1809" spans="11:15">
      <c r="K1809" s="46" t="s">
        <v>3684</v>
      </c>
      <c r="L1809" s="23" t="s">
        <v>3685</v>
      </c>
      <c r="M1809" s="47">
        <v>16627.36</v>
      </c>
      <c r="N1809" s="47">
        <v>0</v>
      </c>
      <c r="O1809" s="48">
        <v>40889</v>
      </c>
    </row>
    <row r="1810" spans="11:15">
      <c r="K1810" s="46" t="s">
        <v>3686</v>
      </c>
      <c r="L1810" s="23" t="s">
        <v>3687</v>
      </c>
      <c r="M1810" s="47">
        <v>11516.18</v>
      </c>
      <c r="N1810" s="47">
        <v>0</v>
      </c>
      <c r="O1810" s="48">
        <v>40889</v>
      </c>
    </row>
    <row r="1811" spans="11:15">
      <c r="K1811" s="46" t="s">
        <v>3688</v>
      </c>
      <c r="L1811" s="23" t="s">
        <v>3689</v>
      </c>
      <c r="M1811" s="47">
        <v>11413.61</v>
      </c>
      <c r="N1811" s="47">
        <v>9795.18</v>
      </c>
      <c r="O1811" s="48">
        <v>40889</v>
      </c>
    </row>
    <row r="1812" spans="11:15">
      <c r="K1812" s="46" t="s">
        <v>3690</v>
      </c>
      <c r="L1812" s="23" t="s">
        <v>3691</v>
      </c>
      <c r="M1812" s="47">
        <v>10706.7</v>
      </c>
      <c r="N1812" s="47">
        <v>0</v>
      </c>
      <c r="O1812" s="48">
        <v>40889</v>
      </c>
    </row>
    <row r="1813" spans="11:15">
      <c r="K1813" s="46" t="s">
        <v>3692</v>
      </c>
      <c r="L1813" s="23" t="s">
        <v>3693</v>
      </c>
      <c r="M1813" s="47">
        <v>10567.93</v>
      </c>
      <c r="N1813" s="47">
        <v>0</v>
      </c>
      <c r="O1813" s="48">
        <v>40889</v>
      </c>
    </row>
    <row r="1814" spans="11:15">
      <c r="K1814" s="46" t="s">
        <v>3694</v>
      </c>
      <c r="L1814" s="23" t="s">
        <v>3695</v>
      </c>
      <c r="M1814" s="47">
        <v>7189.81</v>
      </c>
      <c r="N1814" s="47">
        <v>0</v>
      </c>
      <c r="O1814" s="48">
        <v>40889</v>
      </c>
    </row>
    <row r="1815" spans="11:15">
      <c r="K1815" s="46" t="s">
        <v>3696</v>
      </c>
      <c r="L1815" s="23" t="s">
        <v>3697</v>
      </c>
      <c r="M1815" s="47">
        <v>6224.42</v>
      </c>
      <c r="N1815" s="47">
        <v>0</v>
      </c>
      <c r="O1815" s="48">
        <v>40889</v>
      </c>
    </row>
    <row r="1816" spans="11:15">
      <c r="K1816" s="46" t="s">
        <v>3698</v>
      </c>
      <c r="L1816" s="23" t="s">
        <v>3699</v>
      </c>
      <c r="M1816" s="47">
        <v>5862.29</v>
      </c>
      <c r="N1816" s="47">
        <v>0</v>
      </c>
      <c r="O1816" s="48">
        <v>40889</v>
      </c>
    </row>
    <row r="1817" spans="11:15">
      <c r="K1817" s="46" t="s">
        <v>3700</v>
      </c>
      <c r="L1817" s="23" t="s">
        <v>3701</v>
      </c>
      <c r="M1817" s="47">
        <v>5522.31</v>
      </c>
      <c r="N1817" s="47">
        <v>0</v>
      </c>
      <c r="O1817" s="48">
        <v>40889</v>
      </c>
    </row>
    <row r="1818" spans="11:15">
      <c r="K1818" s="46" t="s">
        <v>3702</v>
      </c>
      <c r="L1818" s="23" t="s">
        <v>3703</v>
      </c>
      <c r="M1818" s="47">
        <v>4033.92</v>
      </c>
      <c r="N1818" s="47">
        <v>0</v>
      </c>
      <c r="O1818" s="48">
        <v>40889</v>
      </c>
    </row>
    <row r="1819" spans="11:15">
      <c r="K1819" s="46" t="s">
        <v>3704</v>
      </c>
      <c r="L1819" s="23" t="s">
        <v>3705</v>
      </c>
      <c r="M1819" s="47">
        <v>3316.46</v>
      </c>
      <c r="N1819" s="47">
        <v>0</v>
      </c>
      <c r="O1819" s="48">
        <v>40889</v>
      </c>
    </row>
    <row r="1820" spans="11:15">
      <c r="K1820" s="46" t="s">
        <v>3706</v>
      </c>
      <c r="L1820" s="23" t="s">
        <v>3707</v>
      </c>
      <c r="M1820" s="47">
        <v>3290.28</v>
      </c>
      <c r="N1820" s="47">
        <v>0</v>
      </c>
      <c r="O1820" s="48">
        <v>40889</v>
      </c>
    </row>
    <row r="1821" spans="11:15">
      <c r="K1821" s="46" t="s">
        <v>3708</v>
      </c>
      <c r="L1821" s="23" t="s">
        <v>3709</v>
      </c>
      <c r="M1821" s="47">
        <v>2983.99</v>
      </c>
      <c r="N1821" s="47">
        <v>0</v>
      </c>
      <c r="O1821" s="48">
        <v>40889</v>
      </c>
    </row>
    <row r="1822" spans="11:15">
      <c r="K1822" s="46" t="s">
        <v>3710</v>
      </c>
      <c r="L1822" s="23" t="s">
        <v>3711</v>
      </c>
      <c r="M1822" s="47">
        <v>2635.08</v>
      </c>
      <c r="N1822" s="47">
        <v>0</v>
      </c>
      <c r="O1822" s="48">
        <v>40889</v>
      </c>
    </row>
    <row r="1823" spans="11:15">
      <c r="K1823" s="46" t="s">
        <v>3712</v>
      </c>
      <c r="L1823" s="23" t="s">
        <v>3713</v>
      </c>
      <c r="M1823" s="47">
        <v>2383.19</v>
      </c>
      <c r="N1823" s="47">
        <v>0</v>
      </c>
      <c r="O1823" s="48">
        <v>40889</v>
      </c>
    </row>
    <row r="1824" spans="11:15">
      <c r="K1824" s="46" t="s">
        <v>3714</v>
      </c>
      <c r="L1824" s="23" t="s">
        <v>3715</v>
      </c>
      <c r="M1824" s="47">
        <v>1943.58</v>
      </c>
      <c r="N1824" s="47">
        <v>0</v>
      </c>
      <c r="O1824" s="48">
        <v>40889</v>
      </c>
    </row>
    <row r="1825" spans="11:15">
      <c r="K1825" s="46" t="s">
        <v>3716</v>
      </c>
      <c r="L1825" s="23" t="s">
        <v>3717</v>
      </c>
      <c r="M1825" s="47">
        <v>1812.84</v>
      </c>
      <c r="N1825" s="47">
        <v>0</v>
      </c>
      <c r="O1825" s="48">
        <v>40889</v>
      </c>
    </row>
    <row r="1826" spans="11:15">
      <c r="K1826" s="46" t="s">
        <v>3718</v>
      </c>
      <c r="L1826" s="23" t="s">
        <v>3719</v>
      </c>
      <c r="M1826" s="47">
        <v>1727.36</v>
      </c>
      <c r="N1826" s="47">
        <v>0</v>
      </c>
      <c r="O1826" s="48">
        <v>40889</v>
      </c>
    </row>
    <row r="1827" spans="11:15">
      <c r="K1827" s="46" t="s">
        <v>3720</v>
      </c>
      <c r="L1827" s="23" t="s">
        <v>3721</v>
      </c>
      <c r="M1827" s="47">
        <v>1678.25</v>
      </c>
      <c r="N1827" s="47">
        <v>0</v>
      </c>
      <c r="O1827" s="48">
        <v>40889</v>
      </c>
    </row>
    <row r="1828" spans="11:15">
      <c r="K1828" s="46" t="s">
        <v>3722</v>
      </c>
      <c r="L1828" s="23" t="s">
        <v>3723</v>
      </c>
      <c r="M1828" s="47">
        <v>1457.14</v>
      </c>
      <c r="N1828" s="47">
        <v>0</v>
      </c>
      <c r="O1828" s="48">
        <v>40889</v>
      </c>
    </row>
    <row r="1829" spans="11:15">
      <c r="K1829" s="46" t="s">
        <v>3724</v>
      </c>
      <c r="L1829" s="23" t="s">
        <v>3725</v>
      </c>
      <c r="M1829" s="47">
        <v>1246.02</v>
      </c>
      <c r="N1829" s="47">
        <v>0</v>
      </c>
      <c r="O1829" s="48">
        <v>40889</v>
      </c>
    </row>
    <row r="1830" spans="11:15">
      <c r="K1830" s="46" t="s">
        <v>3726</v>
      </c>
      <c r="L1830" s="23" t="s">
        <v>3727</v>
      </c>
      <c r="M1830" s="47">
        <v>1127.74</v>
      </c>
      <c r="N1830" s="47">
        <v>0</v>
      </c>
      <c r="O1830" s="48">
        <v>40889</v>
      </c>
    </row>
    <row r="1831" spans="11:15">
      <c r="K1831" s="46" t="s">
        <v>3728</v>
      </c>
      <c r="L1831" s="23" t="s">
        <v>3729</v>
      </c>
      <c r="M1831" s="47">
        <v>1115.6500000000001</v>
      </c>
      <c r="N1831" s="47">
        <v>0</v>
      </c>
      <c r="O1831" s="48">
        <v>40889</v>
      </c>
    </row>
    <row r="1832" spans="11:15">
      <c r="K1832" s="46" t="s">
        <v>3730</v>
      </c>
      <c r="L1832" s="23" t="s">
        <v>3731</v>
      </c>
      <c r="M1832" s="47">
        <v>1054.9000000000001</v>
      </c>
      <c r="N1832" s="47">
        <v>0</v>
      </c>
      <c r="O1832" s="48">
        <v>40889</v>
      </c>
    </row>
    <row r="1833" spans="11:15">
      <c r="K1833" s="46" t="s">
        <v>3732</v>
      </c>
      <c r="L1833" s="23" t="s">
        <v>3733</v>
      </c>
      <c r="M1833" s="47">
        <v>215882.44</v>
      </c>
      <c r="N1833" s="47">
        <v>0</v>
      </c>
      <c r="O1833" s="48">
        <v>40897</v>
      </c>
    </row>
    <row r="1834" spans="11:15">
      <c r="K1834" s="46" t="s">
        <v>3734</v>
      </c>
      <c r="L1834" s="23" t="s">
        <v>3735</v>
      </c>
      <c r="M1834" s="47">
        <v>201817.26</v>
      </c>
      <c r="N1834" s="47">
        <v>0</v>
      </c>
      <c r="O1834" s="48">
        <v>40897</v>
      </c>
    </row>
    <row r="1835" spans="11:15">
      <c r="K1835" s="46" t="s">
        <v>3736</v>
      </c>
      <c r="L1835" s="23" t="s">
        <v>3737</v>
      </c>
      <c r="M1835" s="47">
        <v>89330.7</v>
      </c>
      <c r="N1835" s="47">
        <v>89330.7</v>
      </c>
      <c r="O1835" s="48">
        <v>40897</v>
      </c>
    </row>
    <row r="1836" spans="11:15">
      <c r="K1836" s="46" t="s">
        <v>3738</v>
      </c>
      <c r="L1836" s="23" t="s">
        <v>3739</v>
      </c>
      <c r="M1836" s="47">
        <v>66626.600000000006</v>
      </c>
      <c r="N1836" s="47">
        <v>0</v>
      </c>
      <c r="O1836" s="48">
        <v>40897</v>
      </c>
    </row>
    <row r="1837" spans="11:15">
      <c r="K1837" s="46" t="s">
        <v>3740</v>
      </c>
      <c r="L1837" s="23" t="s">
        <v>3741</v>
      </c>
      <c r="M1837" s="47">
        <v>57221.61</v>
      </c>
      <c r="N1837" s="47">
        <v>0</v>
      </c>
      <c r="O1837" s="48">
        <v>40897</v>
      </c>
    </row>
    <row r="1838" spans="11:15">
      <c r="K1838" s="46" t="s">
        <v>3742</v>
      </c>
      <c r="L1838" s="23" t="s">
        <v>3743</v>
      </c>
      <c r="M1838" s="47">
        <v>33303.160000000003</v>
      </c>
      <c r="N1838" s="47">
        <v>0</v>
      </c>
      <c r="O1838" s="48">
        <v>40897</v>
      </c>
    </row>
    <row r="1839" spans="11:15">
      <c r="K1839" s="46" t="s">
        <v>3744</v>
      </c>
      <c r="L1839" s="23" t="s">
        <v>3745</v>
      </c>
      <c r="M1839" s="47">
        <v>28740</v>
      </c>
      <c r="N1839" s="47">
        <v>0</v>
      </c>
      <c r="O1839" s="48">
        <v>40897</v>
      </c>
    </row>
    <row r="1840" spans="11:15">
      <c r="K1840" s="46" t="s">
        <v>3746</v>
      </c>
      <c r="L1840" s="23" t="s">
        <v>3747</v>
      </c>
      <c r="M1840" s="47">
        <v>27615.54</v>
      </c>
      <c r="N1840" s="47">
        <v>0</v>
      </c>
      <c r="O1840" s="48">
        <v>40897</v>
      </c>
    </row>
    <row r="1841" spans="11:15">
      <c r="K1841" s="46" t="s">
        <v>3748</v>
      </c>
      <c r="L1841" s="23" t="s">
        <v>3749</v>
      </c>
      <c r="M1841" s="47">
        <v>26435.59</v>
      </c>
      <c r="N1841" s="47">
        <v>0</v>
      </c>
      <c r="O1841" s="48">
        <v>40897</v>
      </c>
    </row>
    <row r="1842" spans="11:15">
      <c r="K1842" s="46" t="s">
        <v>3750</v>
      </c>
      <c r="L1842" s="23" t="s">
        <v>3751</v>
      </c>
      <c r="M1842" s="47">
        <v>15354.49</v>
      </c>
      <c r="N1842" s="47">
        <v>0</v>
      </c>
      <c r="O1842" s="48">
        <v>40897</v>
      </c>
    </row>
    <row r="1843" spans="11:15">
      <c r="K1843" s="46" t="s">
        <v>3752</v>
      </c>
      <c r="L1843" s="23" t="s">
        <v>3753</v>
      </c>
      <c r="M1843" s="47">
        <v>10718.1</v>
      </c>
      <c r="N1843" s="47">
        <v>0</v>
      </c>
      <c r="O1843" s="48">
        <v>40897</v>
      </c>
    </row>
    <row r="1844" spans="11:15">
      <c r="K1844" s="46" t="s">
        <v>3754</v>
      </c>
      <c r="L1844" s="23" t="s">
        <v>3755</v>
      </c>
      <c r="M1844" s="47">
        <v>9598.2099999999991</v>
      </c>
      <c r="N1844" s="47">
        <v>0</v>
      </c>
      <c r="O1844" s="48">
        <v>40897</v>
      </c>
    </row>
    <row r="1845" spans="11:15">
      <c r="K1845" s="46" t="s">
        <v>3756</v>
      </c>
      <c r="L1845" s="23" t="s">
        <v>3757</v>
      </c>
      <c r="M1845" s="47">
        <v>7261.2</v>
      </c>
      <c r="N1845" s="47">
        <v>0</v>
      </c>
      <c r="O1845" s="48">
        <v>40897</v>
      </c>
    </row>
    <row r="1846" spans="11:15">
      <c r="K1846" s="46" t="s">
        <v>3758</v>
      </c>
      <c r="L1846" s="23" t="s">
        <v>3759</v>
      </c>
      <c r="M1846" s="47">
        <v>6705.55</v>
      </c>
      <c r="N1846" s="47">
        <v>0</v>
      </c>
      <c r="O1846" s="48">
        <v>40897</v>
      </c>
    </row>
    <row r="1847" spans="11:15">
      <c r="K1847" s="46" t="s">
        <v>3760</v>
      </c>
      <c r="L1847" s="23" t="s">
        <v>3761</v>
      </c>
      <c r="M1847" s="47">
        <v>6534.7</v>
      </c>
      <c r="N1847" s="47">
        <v>0</v>
      </c>
      <c r="O1847" s="48">
        <v>40897</v>
      </c>
    </row>
    <row r="1848" spans="11:15">
      <c r="K1848" s="46" t="s">
        <v>3762</v>
      </c>
      <c r="L1848" s="23" t="s">
        <v>3763</v>
      </c>
      <c r="M1848" s="47">
        <v>5613.24</v>
      </c>
      <c r="N1848" s="47">
        <v>0</v>
      </c>
      <c r="O1848" s="48">
        <v>40897</v>
      </c>
    </row>
    <row r="1849" spans="11:15">
      <c r="K1849" s="46" t="s">
        <v>3764</v>
      </c>
      <c r="L1849" s="23" t="s">
        <v>3765</v>
      </c>
      <c r="M1849" s="47">
        <v>5192.4799999999996</v>
      </c>
      <c r="N1849" s="47">
        <v>0</v>
      </c>
      <c r="O1849" s="48">
        <v>40897</v>
      </c>
    </row>
    <row r="1850" spans="11:15">
      <c r="K1850" s="46" t="s">
        <v>3766</v>
      </c>
      <c r="L1850" s="23" t="s">
        <v>3767</v>
      </c>
      <c r="M1850" s="47">
        <v>4859.96</v>
      </c>
      <c r="N1850" s="47">
        <v>0</v>
      </c>
      <c r="O1850" s="48">
        <v>40897</v>
      </c>
    </row>
    <row r="1851" spans="11:15">
      <c r="K1851" s="46" t="s">
        <v>3768</v>
      </c>
      <c r="L1851" s="23" t="s">
        <v>3769</v>
      </c>
      <c r="M1851" s="47">
        <v>3889.41</v>
      </c>
      <c r="N1851" s="47">
        <v>0</v>
      </c>
      <c r="O1851" s="48">
        <v>40897</v>
      </c>
    </row>
    <row r="1852" spans="11:15">
      <c r="K1852" s="46" t="s">
        <v>3770</v>
      </c>
      <c r="L1852" s="23" t="s">
        <v>3771</v>
      </c>
      <c r="M1852" s="47">
        <v>3389.47</v>
      </c>
      <c r="N1852" s="47">
        <v>0</v>
      </c>
      <c r="O1852" s="48">
        <v>40897</v>
      </c>
    </row>
    <row r="1853" spans="11:15">
      <c r="K1853" s="46" t="s">
        <v>3772</v>
      </c>
      <c r="L1853" s="23" t="s">
        <v>3773</v>
      </c>
      <c r="M1853" s="47">
        <v>3352.7</v>
      </c>
      <c r="N1853" s="47">
        <v>0</v>
      </c>
      <c r="O1853" s="48">
        <v>40897</v>
      </c>
    </row>
    <row r="1854" spans="11:15">
      <c r="K1854" s="46" t="s">
        <v>3774</v>
      </c>
      <c r="L1854" s="23" t="s">
        <v>3775</v>
      </c>
      <c r="M1854" s="47">
        <v>3111.47</v>
      </c>
      <c r="N1854" s="47">
        <v>0</v>
      </c>
      <c r="O1854" s="48">
        <v>40897</v>
      </c>
    </row>
    <row r="1855" spans="11:15">
      <c r="K1855" s="46" t="s">
        <v>3776</v>
      </c>
      <c r="L1855" s="23" t="s">
        <v>3777</v>
      </c>
      <c r="M1855" s="47">
        <v>3019</v>
      </c>
      <c r="N1855" s="47">
        <v>0</v>
      </c>
      <c r="O1855" s="48">
        <v>40897</v>
      </c>
    </row>
    <row r="1856" spans="11:15">
      <c r="K1856" s="46" t="s">
        <v>3778</v>
      </c>
      <c r="L1856" s="23" t="s">
        <v>3779</v>
      </c>
      <c r="M1856" s="47">
        <v>2769.48</v>
      </c>
      <c r="N1856" s="47">
        <v>0</v>
      </c>
      <c r="O1856" s="48">
        <v>40897</v>
      </c>
    </row>
    <row r="1857" spans="11:15">
      <c r="K1857" s="46" t="s">
        <v>3780</v>
      </c>
      <c r="L1857" s="23" t="s">
        <v>3781</v>
      </c>
      <c r="M1857" s="47">
        <v>2549.6799999999998</v>
      </c>
      <c r="N1857" s="47">
        <v>0</v>
      </c>
      <c r="O1857" s="48">
        <v>40897</v>
      </c>
    </row>
    <row r="1858" spans="11:15">
      <c r="K1858" s="46" t="s">
        <v>3782</v>
      </c>
      <c r="L1858" s="23" t="s">
        <v>3783</v>
      </c>
      <c r="M1858" s="47">
        <v>2145.0700000000002</v>
      </c>
      <c r="N1858" s="47">
        <v>0</v>
      </c>
      <c r="O1858" s="48">
        <v>40897</v>
      </c>
    </row>
    <row r="1859" spans="11:15">
      <c r="K1859" s="46" t="s">
        <v>3784</v>
      </c>
      <c r="L1859" s="23" t="s">
        <v>3785</v>
      </c>
      <c r="M1859" s="47">
        <v>1957.08</v>
      </c>
      <c r="N1859" s="47">
        <v>0</v>
      </c>
      <c r="O1859" s="48">
        <v>40897</v>
      </c>
    </row>
    <row r="1860" spans="11:15">
      <c r="K1860" s="46" t="s">
        <v>3786</v>
      </c>
      <c r="L1860" s="23" t="s">
        <v>3787</v>
      </c>
      <c r="M1860" s="47">
        <v>1595.85</v>
      </c>
      <c r="N1860" s="47">
        <v>0</v>
      </c>
      <c r="O1860" s="48">
        <v>40897</v>
      </c>
    </row>
    <row r="1861" spans="11:15">
      <c r="K1861" s="46" t="s">
        <v>3788</v>
      </c>
      <c r="L1861" s="23" t="s">
        <v>3789</v>
      </c>
      <c r="M1861" s="47">
        <v>1485.21</v>
      </c>
      <c r="N1861" s="47">
        <v>0</v>
      </c>
      <c r="O1861" s="48">
        <v>40897</v>
      </c>
    </row>
    <row r="1862" spans="11:15">
      <c r="K1862" s="46" t="s">
        <v>3790</v>
      </c>
      <c r="L1862" s="23" t="s">
        <v>3791</v>
      </c>
      <c r="M1862" s="47">
        <v>1329.3</v>
      </c>
      <c r="N1862" s="47">
        <v>0</v>
      </c>
      <c r="O1862" s="48">
        <v>40897</v>
      </c>
    </row>
    <row r="1863" spans="11:15">
      <c r="K1863" s="46" t="s">
        <v>3792</v>
      </c>
      <c r="L1863" s="23" t="s">
        <v>3793</v>
      </c>
      <c r="M1863" s="47">
        <v>1409109.01</v>
      </c>
      <c r="N1863" s="47">
        <v>0</v>
      </c>
      <c r="O1863" s="48">
        <v>40918</v>
      </c>
    </row>
    <row r="1864" spans="11:15">
      <c r="K1864" s="46" t="s">
        <v>3794</v>
      </c>
      <c r="L1864" s="23" t="s">
        <v>3795</v>
      </c>
      <c r="M1864" s="47">
        <v>84530.43</v>
      </c>
      <c r="N1864" s="47">
        <v>0</v>
      </c>
      <c r="O1864" s="48">
        <v>40918</v>
      </c>
    </row>
    <row r="1865" spans="11:15">
      <c r="K1865" s="46" t="s">
        <v>3796</v>
      </c>
      <c r="L1865" s="23" t="s">
        <v>3797</v>
      </c>
      <c r="M1865" s="47">
        <v>52905.81</v>
      </c>
      <c r="N1865" s="47">
        <v>0</v>
      </c>
      <c r="O1865" s="48">
        <v>40918</v>
      </c>
    </row>
    <row r="1866" spans="11:15">
      <c r="K1866" s="46" t="s">
        <v>3798</v>
      </c>
      <c r="L1866" s="23" t="s">
        <v>3799</v>
      </c>
      <c r="M1866" s="47">
        <v>41557</v>
      </c>
      <c r="N1866" s="47">
        <v>34754.800000000003</v>
      </c>
      <c r="O1866" s="48">
        <v>40918</v>
      </c>
    </row>
    <row r="1867" spans="11:15">
      <c r="K1867" s="46" t="s">
        <v>3800</v>
      </c>
      <c r="L1867" s="23" t="s">
        <v>3801</v>
      </c>
      <c r="M1867" s="47">
        <v>23685.09</v>
      </c>
      <c r="N1867" s="47">
        <v>0</v>
      </c>
      <c r="O1867" s="48">
        <v>40918</v>
      </c>
    </row>
    <row r="1868" spans="11:15">
      <c r="K1868" s="46" t="s">
        <v>3802</v>
      </c>
      <c r="L1868" s="23" t="s">
        <v>3803</v>
      </c>
      <c r="M1868" s="47">
        <v>16515.34</v>
      </c>
      <c r="N1868" s="47">
        <v>0</v>
      </c>
      <c r="O1868" s="48">
        <v>40918</v>
      </c>
    </row>
    <row r="1869" spans="11:15">
      <c r="K1869" s="46" t="s">
        <v>3804</v>
      </c>
      <c r="L1869" s="23" t="s">
        <v>3805</v>
      </c>
      <c r="M1869" s="47">
        <v>16481.54</v>
      </c>
      <c r="N1869" s="47">
        <v>0</v>
      </c>
      <c r="O1869" s="48">
        <v>40918</v>
      </c>
    </row>
    <row r="1870" spans="11:15">
      <c r="K1870" s="46" t="s">
        <v>3806</v>
      </c>
      <c r="L1870" s="23" t="s">
        <v>3807</v>
      </c>
      <c r="M1870" s="47">
        <v>13305.22</v>
      </c>
      <c r="N1870" s="47">
        <v>0</v>
      </c>
      <c r="O1870" s="48">
        <v>40918</v>
      </c>
    </row>
    <row r="1871" spans="11:15">
      <c r="K1871" s="46" t="s">
        <v>3808</v>
      </c>
      <c r="L1871" s="23" t="s">
        <v>3809</v>
      </c>
      <c r="M1871" s="47">
        <v>10790.02</v>
      </c>
      <c r="N1871" s="47">
        <v>0</v>
      </c>
      <c r="O1871" s="48">
        <v>40918</v>
      </c>
    </row>
    <row r="1872" spans="11:15">
      <c r="K1872" s="46" t="s">
        <v>3810</v>
      </c>
      <c r="L1872" s="23" t="s">
        <v>3811</v>
      </c>
      <c r="M1872" s="47">
        <v>10601.32</v>
      </c>
      <c r="N1872" s="47">
        <v>0</v>
      </c>
      <c r="O1872" s="48">
        <v>40918</v>
      </c>
    </row>
    <row r="1873" spans="11:15">
      <c r="K1873" s="46" t="s">
        <v>3812</v>
      </c>
      <c r="L1873" s="23" t="s">
        <v>3813</v>
      </c>
      <c r="M1873" s="47">
        <v>7590.5</v>
      </c>
      <c r="N1873" s="47">
        <v>0</v>
      </c>
      <c r="O1873" s="48">
        <v>40918</v>
      </c>
    </row>
    <row r="1874" spans="11:15">
      <c r="K1874" s="46" t="s">
        <v>3814</v>
      </c>
      <c r="L1874" s="23" t="s">
        <v>3815</v>
      </c>
      <c r="M1874" s="47">
        <v>5164.07</v>
      </c>
      <c r="N1874" s="47">
        <v>0</v>
      </c>
      <c r="O1874" s="48">
        <v>40918</v>
      </c>
    </row>
    <row r="1875" spans="11:15">
      <c r="K1875" s="46" t="s">
        <v>3816</v>
      </c>
      <c r="L1875" s="23" t="s">
        <v>3817</v>
      </c>
      <c r="M1875" s="47">
        <v>4467.49</v>
      </c>
      <c r="N1875" s="47">
        <v>0</v>
      </c>
      <c r="O1875" s="48">
        <v>40918</v>
      </c>
    </row>
    <row r="1876" spans="11:15">
      <c r="K1876" s="46" t="s">
        <v>3818</v>
      </c>
      <c r="L1876" s="23" t="s">
        <v>3819</v>
      </c>
      <c r="M1876" s="47">
        <v>4342.17</v>
      </c>
      <c r="N1876" s="47">
        <v>0</v>
      </c>
      <c r="O1876" s="48">
        <v>40918</v>
      </c>
    </row>
    <row r="1877" spans="11:15">
      <c r="K1877" s="46" t="s">
        <v>3820</v>
      </c>
      <c r="L1877" s="23" t="s">
        <v>3821</v>
      </c>
      <c r="M1877" s="47">
        <v>4329.6899999999996</v>
      </c>
      <c r="N1877" s="47">
        <v>0</v>
      </c>
      <c r="O1877" s="48">
        <v>40918</v>
      </c>
    </row>
    <row r="1878" spans="11:15">
      <c r="K1878" s="46" t="s">
        <v>3822</v>
      </c>
      <c r="L1878" s="23" t="s">
        <v>3823</v>
      </c>
      <c r="M1878" s="47">
        <v>3657.95</v>
      </c>
      <c r="N1878" s="47">
        <v>0</v>
      </c>
      <c r="O1878" s="48">
        <v>40918</v>
      </c>
    </row>
    <row r="1879" spans="11:15">
      <c r="K1879" s="46" t="s">
        <v>3824</v>
      </c>
      <c r="L1879" s="23" t="s">
        <v>3825</v>
      </c>
      <c r="M1879" s="47">
        <v>2853.64</v>
      </c>
      <c r="N1879" s="47">
        <v>0</v>
      </c>
      <c r="O1879" s="48">
        <v>40918</v>
      </c>
    </row>
    <row r="1880" spans="11:15">
      <c r="K1880" s="46" t="s">
        <v>3826</v>
      </c>
      <c r="L1880" s="23" t="s">
        <v>3827</v>
      </c>
      <c r="M1880" s="47">
        <v>2687.02</v>
      </c>
      <c r="N1880" s="47">
        <v>0</v>
      </c>
      <c r="O1880" s="48">
        <v>40918</v>
      </c>
    </row>
    <row r="1881" spans="11:15">
      <c r="K1881" s="46" t="s">
        <v>3828</v>
      </c>
      <c r="L1881" s="23" t="s">
        <v>3829</v>
      </c>
      <c r="M1881" s="47">
        <v>2561.04</v>
      </c>
      <c r="N1881" s="47">
        <v>0</v>
      </c>
      <c r="O1881" s="48">
        <v>40918</v>
      </c>
    </row>
    <row r="1882" spans="11:15">
      <c r="K1882" s="46" t="s">
        <v>3830</v>
      </c>
      <c r="L1882" s="23" t="s">
        <v>3831</v>
      </c>
      <c r="M1882" s="47">
        <v>2441.4699999999998</v>
      </c>
      <c r="N1882" s="47">
        <v>0</v>
      </c>
      <c r="O1882" s="48">
        <v>40918</v>
      </c>
    </row>
    <row r="1883" spans="11:15">
      <c r="K1883" s="46" t="s">
        <v>3832</v>
      </c>
      <c r="L1883" s="23" t="s">
        <v>3833</v>
      </c>
      <c r="M1883" s="47">
        <v>2081.9</v>
      </c>
      <c r="N1883" s="47">
        <v>0</v>
      </c>
      <c r="O1883" s="48">
        <v>40918</v>
      </c>
    </row>
    <row r="1884" spans="11:15">
      <c r="K1884" s="46" t="s">
        <v>3834</v>
      </c>
      <c r="L1884" s="23" t="s">
        <v>3835</v>
      </c>
      <c r="M1884" s="47">
        <v>2064.19</v>
      </c>
      <c r="N1884" s="47">
        <v>0</v>
      </c>
      <c r="O1884" s="48">
        <v>40918</v>
      </c>
    </row>
    <row r="1885" spans="11:15">
      <c r="K1885" s="46" t="s">
        <v>3836</v>
      </c>
      <c r="L1885" s="23" t="s">
        <v>3837</v>
      </c>
      <c r="M1885" s="47">
        <v>2044.59</v>
      </c>
      <c r="N1885" s="47">
        <v>0</v>
      </c>
      <c r="O1885" s="48">
        <v>40918</v>
      </c>
    </row>
    <row r="1886" spans="11:15">
      <c r="K1886" s="46" t="s">
        <v>3838</v>
      </c>
      <c r="L1886" s="23" t="s">
        <v>3839</v>
      </c>
      <c r="M1886" s="47">
        <v>1905.18</v>
      </c>
      <c r="N1886" s="47">
        <v>0</v>
      </c>
      <c r="O1886" s="48">
        <v>40918</v>
      </c>
    </row>
    <row r="1887" spans="11:15">
      <c r="K1887" s="46" t="s">
        <v>3840</v>
      </c>
      <c r="L1887" s="23" t="s">
        <v>3841</v>
      </c>
      <c r="M1887" s="47">
        <v>1802.65</v>
      </c>
      <c r="N1887" s="47">
        <v>0</v>
      </c>
      <c r="O1887" s="48">
        <v>40918</v>
      </c>
    </row>
    <row r="1888" spans="11:15">
      <c r="K1888" s="46" t="s">
        <v>3842</v>
      </c>
      <c r="L1888" s="23" t="s">
        <v>3843</v>
      </c>
      <c r="M1888" s="47">
        <v>1748.57</v>
      </c>
      <c r="N1888" s="47">
        <v>0</v>
      </c>
      <c r="O1888" s="48">
        <v>40918</v>
      </c>
    </row>
    <row r="1889" spans="11:15">
      <c r="K1889" s="46" t="s">
        <v>3844</v>
      </c>
      <c r="L1889" s="23" t="s">
        <v>3845</v>
      </c>
      <c r="M1889" s="47">
        <v>1560.13</v>
      </c>
      <c r="N1889" s="47">
        <v>0</v>
      </c>
      <c r="O1889" s="48">
        <v>40918</v>
      </c>
    </row>
    <row r="1890" spans="11:15">
      <c r="K1890" s="46" t="s">
        <v>3846</v>
      </c>
      <c r="L1890" s="23" t="s">
        <v>3847</v>
      </c>
      <c r="M1890" s="47">
        <v>3691.5</v>
      </c>
      <c r="N1890" s="47">
        <v>0</v>
      </c>
      <c r="O1890" s="48">
        <v>40924</v>
      </c>
    </row>
    <row r="1891" spans="11:15">
      <c r="K1891" s="46" t="s">
        <v>3848</v>
      </c>
      <c r="L1891" s="23" t="s">
        <v>3849</v>
      </c>
      <c r="M1891" s="47">
        <v>1429.5</v>
      </c>
      <c r="N1891" s="47">
        <v>0</v>
      </c>
      <c r="O1891" s="48">
        <v>40924</v>
      </c>
    </row>
    <row r="1892" spans="11:15">
      <c r="K1892" s="46" t="s">
        <v>3850</v>
      </c>
      <c r="L1892" s="23" t="s">
        <v>3851</v>
      </c>
      <c r="M1892" s="47">
        <v>2710.53</v>
      </c>
      <c r="N1892" s="47">
        <v>0</v>
      </c>
      <c r="O1892" s="48">
        <v>40927</v>
      </c>
    </row>
    <row r="1893" spans="11:15">
      <c r="K1893" s="46" t="s">
        <v>3852</v>
      </c>
      <c r="L1893" s="23" t="s">
        <v>3853</v>
      </c>
      <c r="M1893" s="47">
        <v>161920.28</v>
      </c>
      <c r="N1893" s="47">
        <v>156157.68</v>
      </c>
      <c r="O1893" s="48">
        <v>40928</v>
      </c>
    </row>
    <row r="1894" spans="11:15">
      <c r="K1894" s="46" t="s">
        <v>3854</v>
      </c>
      <c r="L1894" s="23" t="s">
        <v>3855</v>
      </c>
      <c r="M1894" s="47">
        <v>85209.32</v>
      </c>
      <c r="N1894" s="47">
        <v>0</v>
      </c>
      <c r="O1894" s="48">
        <v>40928</v>
      </c>
    </row>
    <row r="1895" spans="11:15">
      <c r="K1895" s="46" t="s">
        <v>3856</v>
      </c>
      <c r="L1895" s="23" t="s">
        <v>3857</v>
      </c>
      <c r="M1895" s="47">
        <v>69592.149999999994</v>
      </c>
      <c r="N1895" s="47">
        <v>0</v>
      </c>
      <c r="O1895" s="48">
        <v>40928</v>
      </c>
    </row>
    <row r="1896" spans="11:15">
      <c r="K1896" s="46" t="s">
        <v>3858</v>
      </c>
      <c r="L1896" s="23" t="s">
        <v>3859</v>
      </c>
      <c r="M1896" s="47">
        <v>45881.87</v>
      </c>
      <c r="N1896" s="47">
        <v>0</v>
      </c>
      <c r="O1896" s="48">
        <v>40928</v>
      </c>
    </row>
    <row r="1897" spans="11:15">
      <c r="K1897" s="46" t="s">
        <v>3860</v>
      </c>
      <c r="L1897" s="23" t="s">
        <v>3861</v>
      </c>
      <c r="M1897" s="47">
        <v>31520.89</v>
      </c>
      <c r="N1897" s="47">
        <v>0</v>
      </c>
      <c r="O1897" s="48">
        <v>40928</v>
      </c>
    </row>
    <row r="1898" spans="11:15">
      <c r="K1898" s="46" t="s">
        <v>3862</v>
      </c>
      <c r="L1898" s="23" t="s">
        <v>3863</v>
      </c>
      <c r="M1898" s="47">
        <v>26434.04</v>
      </c>
      <c r="N1898" s="47">
        <v>0</v>
      </c>
      <c r="O1898" s="48">
        <v>40928</v>
      </c>
    </row>
    <row r="1899" spans="11:15">
      <c r="K1899" s="46" t="s">
        <v>3864</v>
      </c>
      <c r="L1899" s="23" t="s">
        <v>3865</v>
      </c>
      <c r="M1899" s="47">
        <v>25023.85</v>
      </c>
      <c r="N1899" s="47">
        <v>0</v>
      </c>
      <c r="O1899" s="48">
        <v>40928</v>
      </c>
    </row>
    <row r="1900" spans="11:15">
      <c r="K1900" s="46" t="s">
        <v>3866</v>
      </c>
      <c r="L1900" s="23" t="s">
        <v>3867</v>
      </c>
      <c r="M1900" s="47">
        <v>23585.37</v>
      </c>
      <c r="N1900" s="47">
        <v>0</v>
      </c>
      <c r="O1900" s="48">
        <v>40928</v>
      </c>
    </row>
    <row r="1901" spans="11:15">
      <c r="K1901" s="46" t="s">
        <v>3868</v>
      </c>
      <c r="L1901" s="23" t="s">
        <v>3869</v>
      </c>
      <c r="M1901" s="47">
        <v>12543.67</v>
      </c>
      <c r="N1901" s="47">
        <v>0</v>
      </c>
      <c r="O1901" s="48">
        <v>40928</v>
      </c>
    </row>
    <row r="1902" spans="11:15">
      <c r="K1902" s="46" t="s">
        <v>3870</v>
      </c>
      <c r="L1902" s="23" t="s">
        <v>3871</v>
      </c>
      <c r="M1902" s="47">
        <v>11897.44</v>
      </c>
      <c r="N1902" s="47">
        <v>0</v>
      </c>
      <c r="O1902" s="48">
        <v>40928</v>
      </c>
    </row>
    <row r="1903" spans="11:15">
      <c r="K1903" s="46" t="s">
        <v>3872</v>
      </c>
      <c r="L1903" s="23" t="s">
        <v>3873</v>
      </c>
      <c r="M1903" s="47">
        <v>11307.64</v>
      </c>
      <c r="N1903" s="47">
        <v>0</v>
      </c>
      <c r="O1903" s="48">
        <v>40928</v>
      </c>
    </row>
    <row r="1904" spans="11:15">
      <c r="K1904" s="46" t="s">
        <v>3874</v>
      </c>
      <c r="L1904" s="23" t="s">
        <v>3875</v>
      </c>
      <c r="M1904" s="47">
        <v>10073.27</v>
      </c>
      <c r="N1904" s="47">
        <v>0</v>
      </c>
      <c r="O1904" s="48">
        <v>40928</v>
      </c>
    </row>
    <row r="1905" spans="11:15">
      <c r="K1905" s="46" t="s">
        <v>3876</v>
      </c>
      <c r="L1905" s="23" t="s">
        <v>3877</v>
      </c>
      <c r="M1905" s="47">
        <v>9834.6299999999992</v>
      </c>
      <c r="N1905" s="47">
        <v>0</v>
      </c>
      <c r="O1905" s="48">
        <v>40928</v>
      </c>
    </row>
    <row r="1906" spans="11:15">
      <c r="K1906" s="46" t="s">
        <v>3878</v>
      </c>
      <c r="L1906" s="23" t="s">
        <v>3879</v>
      </c>
      <c r="M1906" s="47">
        <v>7718.62</v>
      </c>
      <c r="N1906" s="47">
        <v>0</v>
      </c>
      <c r="O1906" s="48">
        <v>40928</v>
      </c>
    </row>
    <row r="1907" spans="11:15">
      <c r="K1907" s="46" t="s">
        <v>3880</v>
      </c>
      <c r="L1907" s="23" t="s">
        <v>3881</v>
      </c>
      <c r="M1907" s="47">
        <v>6703.15</v>
      </c>
      <c r="N1907" s="47">
        <v>0</v>
      </c>
      <c r="O1907" s="48">
        <v>40928</v>
      </c>
    </row>
    <row r="1908" spans="11:15">
      <c r="K1908" s="46" t="s">
        <v>3882</v>
      </c>
      <c r="L1908" s="23" t="s">
        <v>3883</v>
      </c>
      <c r="M1908" s="47">
        <v>6024.94</v>
      </c>
      <c r="N1908" s="47">
        <v>0</v>
      </c>
      <c r="O1908" s="48">
        <v>40928</v>
      </c>
    </row>
    <row r="1909" spans="11:15">
      <c r="K1909" s="46" t="s">
        <v>3884</v>
      </c>
      <c r="L1909" s="23" t="s">
        <v>3885</v>
      </c>
      <c r="M1909" s="47">
        <v>5878.18</v>
      </c>
      <c r="N1909" s="47">
        <v>0</v>
      </c>
      <c r="O1909" s="48">
        <v>40928</v>
      </c>
    </row>
    <row r="1910" spans="11:15">
      <c r="K1910" s="46" t="s">
        <v>3886</v>
      </c>
      <c r="L1910" s="23" t="s">
        <v>3887</v>
      </c>
      <c r="M1910" s="47">
        <v>4624.3900000000003</v>
      </c>
      <c r="N1910" s="47">
        <v>0</v>
      </c>
      <c r="O1910" s="48">
        <v>40928</v>
      </c>
    </row>
    <row r="1911" spans="11:15">
      <c r="K1911" s="46" t="s">
        <v>3888</v>
      </c>
      <c r="L1911" s="23" t="s">
        <v>3889</v>
      </c>
      <c r="M1911" s="47">
        <v>4479.38</v>
      </c>
      <c r="N1911" s="47">
        <v>0</v>
      </c>
      <c r="O1911" s="48">
        <v>40928</v>
      </c>
    </row>
    <row r="1912" spans="11:15">
      <c r="K1912" s="46" t="s">
        <v>3890</v>
      </c>
      <c r="L1912" s="23" t="s">
        <v>3891</v>
      </c>
      <c r="M1912" s="47">
        <v>4257.0200000000004</v>
      </c>
      <c r="N1912" s="47">
        <v>0</v>
      </c>
      <c r="O1912" s="48">
        <v>40928</v>
      </c>
    </row>
    <row r="1913" spans="11:15">
      <c r="K1913" s="46" t="s">
        <v>3892</v>
      </c>
      <c r="L1913" s="23" t="s">
        <v>3893</v>
      </c>
      <c r="M1913" s="47">
        <v>3946.15</v>
      </c>
      <c r="N1913" s="47">
        <v>0</v>
      </c>
      <c r="O1913" s="48">
        <v>40928</v>
      </c>
    </row>
    <row r="1914" spans="11:15">
      <c r="K1914" s="46" t="s">
        <v>3894</v>
      </c>
      <c r="L1914" s="23" t="s">
        <v>3895</v>
      </c>
      <c r="M1914" s="47">
        <v>2338.31</v>
      </c>
      <c r="N1914" s="47">
        <v>0</v>
      </c>
      <c r="O1914" s="48">
        <v>40928</v>
      </c>
    </row>
    <row r="1915" spans="11:15">
      <c r="K1915" s="46" t="s">
        <v>3896</v>
      </c>
      <c r="L1915" s="23" t="s">
        <v>3897</v>
      </c>
      <c r="M1915" s="47">
        <v>2019.46</v>
      </c>
      <c r="N1915" s="47">
        <v>0</v>
      </c>
      <c r="O1915" s="48">
        <v>40928</v>
      </c>
    </row>
    <row r="1916" spans="11:15">
      <c r="K1916" s="46" t="s">
        <v>3898</v>
      </c>
      <c r="L1916" s="23" t="s">
        <v>3899</v>
      </c>
      <c r="M1916" s="47">
        <v>1915.5</v>
      </c>
      <c r="N1916" s="47">
        <v>0</v>
      </c>
      <c r="O1916" s="48">
        <v>40928</v>
      </c>
    </row>
    <row r="1917" spans="11:15">
      <c r="K1917" s="46" t="s">
        <v>3900</v>
      </c>
      <c r="L1917" s="23" t="s">
        <v>3901</v>
      </c>
      <c r="M1917" s="47">
        <v>1870.43</v>
      </c>
      <c r="N1917" s="47">
        <v>0</v>
      </c>
      <c r="O1917" s="48">
        <v>40928</v>
      </c>
    </row>
    <row r="1918" spans="11:15">
      <c r="K1918" s="46" t="s">
        <v>3902</v>
      </c>
      <c r="L1918" s="23" t="s">
        <v>3903</v>
      </c>
      <c r="M1918" s="47">
        <v>1688.61</v>
      </c>
      <c r="N1918" s="47">
        <v>0</v>
      </c>
      <c r="O1918" s="48">
        <v>40928</v>
      </c>
    </row>
    <row r="1919" spans="11:15">
      <c r="K1919" s="46" t="s">
        <v>3904</v>
      </c>
      <c r="L1919" s="23" t="s">
        <v>3905</v>
      </c>
      <c r="M1919" s="47">
        <v>1496.09</v>
      </c>
      <c r="N1919" s="47">
        <v>0</v>
      </c>
      <c r="O1919" s="48">
        <v>40928</v>
      </c>
    </row>
    <row r="1920" spans="11:15">
      <c r="K1920" s="46" t="s">
        <v>3906</v>
      </c>
      <c r="L1920" s="23" t="s">
        <v>3907</v>
      </c>
      <c r="M1920" s="47">
        <v>16026.75</v>
      </c>
      <c r="N1920" s="47">
        <v>0</v>
      </c>
      <c r="O1920" s="48">
        <v>40948</v>
      </c>
    </row>
    <row r="1921" spans="11:15">
      <c r="K1921" s="46" t="s">
        <v>3908</v>
      </c>
      <c r="L1921" s="23" t="s">
        <v>3909</v>
      </c>
      <c r="M1921" s="47">
        <v>119360.69</v>
      </c>
      <c r="N1921" s="47">
        <v>0</v>
      </c>
      <c r="O1921" s="48">
        <v>40949</v>
      </c>
    </row>
    <row r="1922" spans="11:15">
      <c r="K1922" s="46" t="s">
        <v>3910</v>
      </c>
      <c r="L1922" s="23" t="s">
        <v>3911</v>
      </c>
      <c r="M1922" s="47">
        <v>113342.24</v>
      </c>
      <c r="N1922" s="47">
        <v>0</v>
      </c>
      <c r="O1922" s="48">
        <v>40949</v>
      </c>
    </row>
    <row r="1923" spans="11:15">
      <c r="K1923" s="46" t="s">
        <v>3912</v>
      </c>
      <c r="L1923" s="23" t="s">
        <v>3913</v>
      </c>
      <c r="M1923" s="47">
        <v>58572.56</v>
      </c>
      <c r="N1923" s="47">
        <v>0</v>
      </c>
      <c r="O1923" s="48">
        <v>40949</v>
      </c>
    </row>
    <row r="1924" spans="11:15">
      <c r="K1924" s="46" t="s">
        <v>3914</v>
      </c>
      <c r="L1924" s="23" t="s">
        <v>3915</v>
      </c>
      <c r="M1924" s="47">
        <v>58527.23</v>
      </c>
      <c r="N1924" s="47">
        <v>0</v>
      </c>
      <c r="O1924" s="48">
        <v>40949</v>
      </c>
    </row>
    <row r="1925" spans="11:15">
      <c r="K1925" s="46" t="s">
        <v>3916</v>
      </c>
      <c r="L1925" s="23" t="s">
        <v>3917</v>
      </c>
      <c r="M1925" s="47">
        <v>54762.65</v>
      </c>
      <c r="N1925" s="47">
        <v>0</v>
      </c>
      <c r="O1925" s="48">
        <v>40949</v>
      </c>
    </row>
    <row r="1926" spans="11:15">
      <c r="K1926" s="46" t="s">
        <v>3918</v>
      </c>
      <c r="L1926" s="23" t="s">
        <v>3919</v>
      </c>
      <c r="M1926" s="47">
        <v>47947.55</v>
      </c>
      <c r="N1926" s="47">
        <v>0</v>
      </c>
      <c r="O1926" s="48">
        <v>40949</v>
      </c>
    </row>
    <row r="1927" spans="11:15">
      <c r="K1927" s="46" t="s">
        <v>3920</v>
      </c>
      <c r="L1927" s="23" t="s">
        <v>3921</v>
      </c>
      <c r="M1927" s="47">
        <v>30019.01</v>
      </c>
      <c r="N1927" s="47">
        <v>0</v>
      </c>
      <c r="O1927" s="48">
        <v>40949</v>
      </c>
    </row>
    <row r="1928" spans="11:15">
      <c r="K1928" s="46" t="s">
        <v>3922</v>
      </c>
      <c r="L1928" s="23" t="s">
        <v>3923</v>
      </c>
      <c r="M1928" s="47">
        <v>25959.49</v>
      </c>
      <c r="N1928" s="47">
        <v>0</v>
      </c>
      <c r="O1928" s="48">
        <v>40949</v>
      </c>
    </row>
    <row r="1929" spans="11:15">
      <c r="K1929" s="46" t="s">
        <v>3924</v>
      </c>
      <c r="L1929" s="23" t="s">
        <v>3925</v>
      </c>
      <c r="M1929" s="47">
        <v>18136.48</v>
      </c>
      <c r="N1929" s="47">
        <v>0</v>
      </c>
      <c r="O1929" s="48">
        <v>40949</v>
      </c>
    </row>
    <row r="1930" spans="11:15">
      <c r="K1930" s="46" t="s">
        <v>3926</v>
      </c>
      <c r="L1930" s="23" t="s">
        <v>3927</v>
      </c>
      <c r="M1930" s="47">
        <v>18075.03</v>
      </c>
      <c r="N1930" s="47">
        <v>17103.45</v>
      </c>
      <c r="O1930" s="48">
        <v>40949</v>
      </c>
    </row>
    <row r="1931" spans="11:15">
      <c r="K1931" s="46" t="s">
        <v>3928</v>
      </c>
      <c r="L1931" s="23" t="s">
        <v>3929</v>
      </c>
      <c r="M1931" s="47">
        <v>17268.36</v>
      </c>
      <c r="N1931" s="47">
        <v>0</v>
      </c>
      <c r="O1931" s="48">
        <v>40949</v>
      </c>
    </row>
    <row r="1932" spans="11:15">
      <c r="K1932" s="46" t="s">
        <v>3930</v>
      </c>
      <c r="L1932" s="23" t="s">
        <v>3931</v>
      </c>
      <c r="M1932" s="47">
        <v>15429.64</v>
      </c>
      <c r="N1932" s="47">
        <v>0</v>
      </c>
      <c r="O1932" s="48">
        <v>40949</v>
      </c>
    </row>
    <row r="1933" spans="11:15">
      <c r="K1933" s="46" t="s">
        <v>3932</v>
      </c>
      <c r="L1933" s="23" t="s">
        <v>3933</v>
      </c>
      <c r="M1933" s="47">
        <v>14370.64</v>
      </c>
      <c r="N1933" s="47">
        <v>0</v>
      </c>
      <c r="O1933" s="48">
        <v>40949</v>
      </c>
    </row>
    <row r="1934" spans="11:15">
      <c r="K1934" s="46" t="s">
        <v>3934</v>
      </c>
      <c r="L1934" s="23" t="s">
        <v>3935</v>
      </c>
      <c r="M1934" s="47">
        <v>11699.26</v>
      </c>
      <c r="N1934" s="47">
        <v>0</v>
      </c>
      <c r="O1934" s="48">
        <v>40949</v>
      </c>
    </row>
    <row r="1935" spans="11:15">
      <c r="K1935" s="46" t="s">
        <v>3936</v>
      </c>
      <c r="L1935" s="23" t="s">
        <v>3937</v>
      </c>
      <c r="M1935" s="47">
        <v>10549.78</v>
      </c>
      <c r="N1935" s="47">
        <v>0</v>
      </c>
      <c r="O1935" s="48">
        <v>40949</v>
      </c>
    </row>
    <row r="1936" spans="11:15">
      <c r="K1936" s="46" t="s">
        <v>3938</v>
      </c>
      <c r="L1936" s="23" t="s">
        <v>3939</v>
      </c>
      <c r="M1936" s="47">
        <v>9932.44</v>
      </c>
      <c r="N1936" s="47">
        <v>0</v>
      </c>
      <c r="O1936" s="48">
        <v>40949</v>
      </c>
    </row>
    <row r="1937" spans="11:15">
      <c r="K1937" s="46" t="s">
        <v>3940</v>
      </c>
      <c r="L1937" s="23" t="s">
        <v>3941</v>
      </c>
      <c r="M1937" s="47">
        <v>8955.3799999999992</v>
      </c>
      <c r="N1937" s="47">
        <v>0</v>
      </c>
      <c r="O1937" s="48">
        <v>40949</v>
      </c>
    </row>
    <row r="1938" spans="11:15">
      <c r="K1938" s="46" t="s">
        <v>3942</v>
      </c>
      <c r="L1938" s="23" t="s">
        <v>3943</v>
      </c>
      <c r="M1938" s="47">
        <v>8560.42</v>
      </c>
      <c r="N1938" s="47">
        <v>0</v>
      </c>
      <c r="O1938" s="48">
        <v>40949</v>
      </c>
    </row>
    <row r="1939" spans="11:15">
      <c r="K1939" s="46" t="s">
        <v>3944</v>
      </c>
      <c r="L1939" s="23" t="s">
        <v>3945</v>
      </c>
      <c r="M1939" s="47">
        <v>6708.83</v>
      </c>
      <c r="N1939" s="47">
        <v>0</v>
      </c>
      <c r="O1939" s="48">
        <v>40949</v>
      </c>
    </row>
    <row r="1940" spans="11:15">
      <c r="K1940" s="46" t="s">
        <v>3946</v>
      </c>
      <c r="L1940" s="23" t="s">
        <v>3947</v>
      </c>
      <c r="M1940" s="47">
        <v>6046.87</v>
      </c>
      <c r="N1940" s="47">
        <v>0</v>
      </c>
      <c r="O1940" s="48">
        <v>40949</v>
      </c>
    </row>
    <row r="1941" spans="11:15">
      <c r="K1941" s="46" t="s">
        <v>3948</v>
      </c>
      <c r="L1941" s="23" t="s">
        <v>3949</v>
      </c>
      <c r="M1941" s="47">
        <v>5936.32</v>
      </c>
      <c r="N1941" s="47">
        <v>0</v>
      </c>
      <c r="O1941" s="48">
        <v>40949</v>
      </c>
    </row>
    <row r="1942" spans="11:15">
      <c r="K1942" s="46" t="s">
        <v>3950</v>
      </c>
      <c r="L1942" s="23" t="s">
        <v>3951</v>
      </c>
      <c r="M1942" s="47">
        <v>5221.6000000000004</v>
      </c>
      <c r="N1942" s="47">
        <v>0</v>
      </c>
      <c r="O1942" s="48">
        <v>40949</v>
      </c>
    </row>
    <row r="1943" spans="11:15">
      <c r="K1943" s="46" t="s">
        <v>3952</v>
      </c>
      <c r="L1943" s="23" t="s">
        <v>3953</v>
      </c>
      <c r="M1943" s="47">
        <v>4991.6099999999997</v>
      </c>
      <c r="N1943" s="47">
        <v>0</v>
      </c>
      <c r="O1943" s="48">
        <v>40949</v>
      </c>
    </row>
    <row r="1944" spans="11:15">
      <c r="K1944" s="46" t="s">
        <v>3954</v>
      </c>
      <c r="L1944" s="23" t="s">
        <v>3955</v>
      </c>
      <c r="M1944" s="47">
        <v>4971.92</v>
      </c>
      <c r="N1944" s="47">
        <v>0</v>
      </c>
      <c r="O1944" s="48">
        <v>40949</v>
      </c>
    </row>
    <row r="1945" spans="11:15">
      <c r="K1945" s="46" t="s">
        <v>3956</v>
      </c>
      <c r="L1945" s="23" t="s">
        <v>3957</v>
      </c>
      <c r="M1945" s="47">
        <v>3950.9</v>
      </c>
      <c r="N1945" s="47">
        <v>0</v>
      </c>
      <c r="O1945" s="48">
        <v>40949</v>
      </c>
    </row>
    <row r="1946" spans="11:15">
      <c r="K1946" s="46" t="s">
        <v>3958</v>
      </c>
      <c r="L1946" s="23" t="s">
        <v>3959</v>
      </c>
      <c r="M1946" s="47">
        <v>3941.48</v>
      </c>
      <c r="N1946" s="47">
        <v>0</v>
      </c>
      <c r="O1946" s="48">
        <v>40949</v>
      </c>
    </row>
    <row r="1947" spans="11:15">
      <c r="K1947" s="46" t="s">
        <v>3960</v>
      </c>
      <c r="L1947" s="23" t="s">
        <v>3961</v>
      </c>
      <c r="M1947" s="47">
        <v>3135.78</v>
      </c>
      <c r="N1947" s="47">
        <v>0</v>
      </c>
      <c r="O1947" s="48">
        <v>40949</v>
      </c>
    </row>
    <row r="1948" spans="11:15">
      <c r="K1948" s="46" t="s">
        <v>3962</v>
      </c>
      <c r="L1948" s="23" t="s">
        <v>3963</v>
      </c>
      <c r="M1948" s="47">
        <v>3097.51</v>
      </c>
      <c r="N1948" s="47">
        <v>0</v>
      </c>
      <c r="O1948" s="48">
        <v>40949</v>
      </c>
    </row>
    <row r="1949" spans="11:15">
      <c r="K1949" s="46" t="s">
        <v>3964</v>
      </c>
      <c r="L1949" s="23" t="s">
        <v>3965</v>
      </c>
      <c r="M1949" s="47">
        <v>1958.36</v>
      </c>
      <c r="N1949" s="47">
        <v>0</v>
      </c>
      <c r="O1949" s="48">
        <v>40949</v>
      </c>
    </row>
    <row r="1950" spans="11:15">
      <c r="K1950" s="46" t="s">
        <v>3966</v>
      </c>
      <c r="L1950" s="23" t="s">
        <v>3967</v>
      </c>
      <c r="M1950" s="47">
        <v>1934.64</v>
      </c>
      <c r="N1950" s="47">
        <v>0</v>
      </c>
      <c r="O1950" s="48">
        <v>40949</v>
      </c>
    </row>
    <row r="1951" spans="11:15">
      <c r="K1951" s="46" t="s">
        <v>3968</v>
      </c>
      <c r="L1951" s="23" t="s">
        <v>3969</v>
      </c>
      <c r="M1951" s="47">
        <v>1443.09</v>
      </c>
      <c r="N1951" s="47">
        <v>0</v>
      </c>
      <c r="O1951" s="48">
        <v>40949</v>
      </c>
    </row>
    <row r="1952" spans="11:15">
      <c r="K1952" s="46" t="s">
        <v>3970</v>
      </c>
      <c r="L1952" s="23" t="s">
        <v>3971</v>
      </c>
      <c r="M1952" s="47">
        <v>1410.61</v>
      </c>
      <c r="N1952" s="47">
        <v>0</v>
      </c>
      <c r="O1952" s="48">
        <v>40949</v>
      </c>
    </row>
    <row r="1953" spans="11:15">
      <c r="K1953" s="46" t="s">
        <v>3972</v>
      </c>
      <c r="L1953" s="23" t="s">
        <v>3973</v>
      </c>
      <c r="M1953" s="47">
        <v>1257.74</v>
      </c>
      <c r="N1953" s="47">
        <v>0</v>
      </c>
      <c r="O1953" s="48">
        <v>40949</v>
      </c>
    </row>
    <row r="1954" spans="11:15">
      <c r="K1954" s="46" t="s">
        <v>3974</v>
      </c>
      <c r="L1954" s="23" t="s">
        <v>3975</v>
      </c>
      <c r="M1954" s="47">
        <v>4053831.02</v>
      </c>
      <c r="N1954" s="47">
        <v>0</v>
      </c>
      <c r="O1954" s="48">
        <v>40959</v>
      </c>
    </row>
    <row r="1955" spans="11:15">
      <c r="K1955" s="46" t="s">
        <v>3976</v>
      </c>
      <c r="L1955" s="23" t="s">
        <v>3977</v>
      </c>
      <c r="M1955" s="47">
        <v>411510.97</v>
      </c>
      <c r="N1955" s="47">
        <v>380405.19</v>
      </c>
      <c r="O1955" s="48">
        <v>40959</v>
      </c>
    </row>
    <row r="1956" spans="11:15">
      <c r="K1956" s="46" t="s">
        <v>3978</v>
      </c>
      <c r="L1956" s="23" t="s">
        <v>3979</v>
      </c>
      <c r="M1956" s="47">
        <v>228200.12</v>
      </c>
      <c r="N1956" s="47">
        <v>0</v>
      </c>
      <c r="O1956" s="48">
        <v>40959</v>
      </c>
    </row>
    <row r="1957" spans="11:15">
      <c r="K1957" s="46" t="s">
        <v>3980</v>
      </c>
      <c r="L1957" s="23" t="s">
        <v>3981</v>
      </c>
      <c r="M1957" s="47">
        <v>98948.479999999996</v>
      </c>
      <c r="N1957" s="47">
        <v>0</v>
      </c>
      <c r="O1957" s="48">
        <v>40959</v>
      </c>
    </row>
    <row r="1958" spans="11:15">
      <c r="K1958" s="46" t="s">
        <v>3982</v>
      </c>
      <c r="L1958" s="23" t="s">
        <v>3983</v>
      </c>
      <c r="M1958" s="47">
        <v>97170.01</v>
      </c>
      <c r="N1958" s="47">
        <v>0</v>
      </c>
      <c r="O1958" s="48">
        <v>40959</v>
      </c>
    </row>
    <row r="1959" spans="11:15">
      <c r="K1959" s="46" t="s">
        <v>3984</v>
      </c>
      <c r="L1959" s="23" t="s">
        <v>3985</v>
      </c>
      <c r="M1959" s="47">
        <v>68874.16</v>
      </c>
      <c r="N1959" s="47">
        <v>0</v>
      </c>
      <c r="O1959" s="48">
        <v>40959</v>
      </c>
    </row>
    <row r="1960" spans="11:15">
      <c r="K1960" s="46" t="s">
        <v>3986</v>
      </c>
      <c r="L1960" s="23" t="s">
        <v>3987</v>
      </c>
      <c r="M1960" s="47">
        <v>44421.05</v>
      </c>
      <c r="N1960" s="47">
        <v>0</v>
      </c>
      <c r="O1960" s="48">
        <v>40959</v>
      </c>
    </row>
    <row r="1961" spans="11:15">
      <c r="K1961" s="46" t="s">
        <v>3988</v>
      </c>
      <c r="L1961" s="23" t="s">
        <v>3989</v>
      </c>
      <c r="M1961" s="47">
        <v>43894.81</v>
      </c>
      <c r="N1961" s="47">
        <v>0</v>
      </c>
      <c r="O1961" s="48">
        <v>40959</v>
      </c>
    </row>
    <row r="1962" spans="11:15">
      <c r="K1962" s="46" t="s">
        <v>3990</v>
      </c>
      <c r="L1962" s="23" t="s">
        <v>3991</v>
      </c>
      <c r="M1962" s="47">
        <v>38070.61</v>
      </c>
      <c r="N1962" s="47">
        <v>0</v>
      </c>
      <c r="O1962" s="48">
        <v>40959</v>
      </c>
    </row>
    <row r="1963" spans="11:15">
      <c r="K1963" s="46" t="s">
        <v>3992</v>
      </c>
      <c r="L1963" s="23" t="s">
        <v>3993</v>
      </c>
      <c r="M1963" s="47">
        <v>36954.29</v>
      </c>
      <c r="N1963" s="47">
        <v>0</v>
      </c>
      <c r="O1963" s="48">
        <v>40959</v>
      </c>
    </row>
    <row r="1964" spans="11:15">
      <c r="K1964" s="46" t="s">
        <v>3994</v>
      </c>
      <c r="L1964" s="23" t="s">
        <v>3995</v>
      </c>
      <c r="M1964" s="47">
        <v>30510.7</v>
      </c>
      <c r="N1964" s="47">
        <v>0</v>
      </c>
      <c r="O1964" s="48">
        <v>40959</v>
      </c>
    </row>
    <row r="1965" spans="11:15">
      <c r="K1965" s="46" t="s">
        <v>3996</v>
      </c>
      <c r="L1965" s="23" t="s">
        <v>3997</v>
      </c>
      <c r="M1965" s="47">
        <v>17290.150000000001</v>
      </c>
      <c r="N1965" s="47">
        <v>0</v>
      </c>
      <c r="O1965" s="48">
        <v>40959</v>
      </c>
    </row>
    <row r="1966" spans="11:15">
      <c r="K1966" s="46" t="s">
        <v>3998</v>
      </c>
      <c r="L1966" s="23" t="s">
        <v>3999</v>
      </c>
      <c r="M1966" s="47">
        <v>17185.37</v>
      </c>
      <c r="N1966" s="47">
        <v>0</v>
      </c>
      <c r="O1966" s="48">
        <v>40959</v>
      </c>
    </row>
    <row r="1967" spans="11:15">
      <c r="K1967" s="46" t="s">
        <v>4000</v>
      </c>
      <c r="L1967" s="23" t="s">
        <v>4001</v>
      </c>
      <c r="M1967" s="47">
        <v>15160.41</v>
      </c>
      <c r="N1967" s="47">
        <v>0</v>
      </c>
      <c r="O1967" s="48">
        <v>40959</v>
      </c>
    </row>
    <row r="1968" spans="11:15">
      <c r="K1968" s="46" t="s">
        <v>4002</v>
      </c>
      <c r="L1968" s="23" t="s">
        <v>4003</v>
      </c>
      <c r="M1968" s="47">
        <v>14904.23</v>
      </c>
      <c r="N1968" s="47">
        <v>0</v>
      </c>
      <c r="O1968" s="48">
        <v>40959</v>
      </c>
    </row>
    <row r="1969" spans="11:15">
      <c r="K1969" s="46" t="s">
        <v>4004</v>
      </c>
      <c r="L1969" s="23" t="s">
        <v>4005</v>
      </c>
      <c r="M1969" s="47">
        <v>13928.6</v>
      </c>
      <c r="N1969" s="47">
        <v>0</v>
      </c>
      <c r="O1969" s="48">
        <v>40959</v>
      </c>
    </row>
    <row r="1970" spans="11:15">
      <c r="K1970" s="46" t="s">
        <v>4006</v>
      </c>
      <c r="L1970" s="23" t="s">
        <v>4007</v>
      </c>
      <c r="M1970" s="47">
        <v>12127.41</v>
      </c>
      <c r="N1970" s="47">
        <v>0</v>
      </c>
      <c r="O1970" s="48">
        <v>40959</v>
      </c>
    </row>
    <row r="1971" spans="11:15">
      <c r="K1971" s="46" t="s">
        <v>4008</v>
      </c>
      <c r="L1971" s="23" t="s">
        <v>4009</v>
      </c>
      <c r="M1971" s="47">
        <v>12050.24</v>
      </c>
      <c r="N1971" s="47">
        <v>0</v>
      </c>
      <c r="O1971" s="48">
        <v>40959</v>
      </c>
    </row>
    <row r="1972" spans="11:15">
      <c r="K1972" s="46" t="s">
        <v>4010</v>
      </c>
      <c r="L1972" s="23" t="s">
        <v>4011</v>
      </c>
      <c r="M1972" s="47">
        <v>10535.02</v>
      </c>
      <c r="N1972" s="47">
        <v>0</v>
      </c>
      <c r="O1972" s="48">
        <v>40959</v>
      </c>
    </row>
    <row r="1973" spans="11:15">
      <c r="K1973" s="46" t="s">
        <v>4012</v>
      </c>
      <c r="L1973" s="23" t="s">
        <v>4013</v>
      </c>
      <c r="M1973" s="47">
        <v>9562.19</v>
      </c>
      <c r="N1973" s="47">
        <v>0</v>
      </c>
      <c r="O1973" s="48">
        <v>40959</v>
      </c>
    </row>
    <row r="1974" spans="11:15">
      <c r="K1974" s="46" t="s">
        <v>4014</v>
      </c>
      <c r="L1974" s="23" t="s">
        <v>4015</v>
      </c>
      <c r="M1974" s="47">
        <v>6232.01</v>
      </c>
      <c r="N1974" s="47">
        <v>0</v>
      </c>
      <c r="O1974" s="48">
        <v>40959</v>
      </c>
    </row>
    <row r="1975" spans="11:15">
      <c r="K1975" s="46" t="s">
        <v>4016</v>
      </c>
      <c r="L1975" s="23" t="s">
        <v>4017</v>
      </c>
      <c r="M1975" s="47">
        <v>3064.15</v>
      </c>
      <c r="N1975" s="47">
        <v>0</v>
      </c>
      <c r="O1975" s="48">
        <v>40959</v>
      </c>
    </row>
    <row r="1976" spans="11:15">
      <c r="K1976" s="46" t="s">
        <v>4018</v>
      </c>
      <c r="L1976" s="23" t="s">
        <v>4019</v>
      </c>
      <c r="M1976" s="47">
        <v>1805.55</v>
      </c>
      <c r="N1976" s="47">
        <v>0</v>
      </c>
      <c r="O1976" s="48">
        <v>40959</v>
      </c>
    </row>
    <row r="1977" spans="11:15">
      <c r="K1977" s="46" t="s">
        <v>4020</v>
      </c>
      <c r="L1977" s="23" t="s">
        <v>4021</v>
      </c>
      <c r="M1977" s="47">
        <v>1784.23</v>
      </c>
      <c r="N1977" s="47">
        <v>0</v>
      </c>
      <c r="O1977" s="48">
        <v>40959</v>
      </c>
    </row>
    <row r="1978" spans="11:15">
      <c r="K1978" s="46" t="s">
        <v>4022</v>
      </c>
      <c r="L1978" s="23" t="s">
        <v>4023</v>
      </c>
      <c r="M1978" s="47">
        <v>1759.79</v>
      </c>
      <c r="N1978" s="47">
        <v>0</v>
      </c>
      <c r="O1978" s="48">
        <v>40959</v>
      </c>
    </row>
    <row r="1979" spans="11:15">
      <c r="K1979" s="46" t="s">
        <v>4024</v>
      </c>
      <c r="L1979" s="23" t="s">
        <v>4025</v>
      </c>
      <c r="M1979" s="47">
        <v>1450.58</v>
      </c>
      <c r="N1979" s="47">
        <v>0</v>
      </c>
      <c r="O1979" s="48">
        <v>40959</v>
      </c>
    </row>
    <row r="1980" spans="11:15">
      <c r="K1980" s="46" t="s">
        <v>4026</v>
      </c>
      <c r="L1980" s="23" t="s">
        <v>4027</v>
      </c>
      <c r="M1980" s="47">
        <v>1067.83</v>
      </c>
      <c r="N1980" s="47">
        <v>0</v>
      </c>
      <c r="O1980" s="48">
        <v>40959</v>
      </c>
    </row>
    <row r="1981" spans="11:15">
      <c r="K1981" s="46" t="s">
        <v>4028</v>
      </c>
      <c r="L1981" s="23" t="s">
        <v>4029</v>
      </c>
      <c r="M1981" s="47">
        <v>12165.27</v>
      </c>
      <c r="N1981" s="47">
        <v>0</v>
      </c>
      <c r="O1981" s="48">
        <v>40974</v>
      </c>
    </row>
    <row r="1982" spans="11:15">
      <c r="K1982" s="46" t="s">
        <v>4030</v>
      </c>
      <c r="L1982" s="23" t="s">
        <v>4031</v>
      </c>
      <c r="M1982" s="47">
        <v>108322.11</v>
      </c>
      <c r="N1982" s="47">
        <v>0</v>
      </c>
      <c r="O1982" s="48">
        <v>40980</v>
      </c>
    </row>
    <row r="1983" spans="11:15">
      <c r="K1983" s="46" t="s">
        <v>4032</v>
      </c>
      <c r="L1983" s="23" t="s">
        <v>4033</v>
      </c>
      <c r="M1983" s="47">
        <v>41174.49</v>
      </c>
      <c r="N1983" s="47">
        <v>0</v>
      </c>
      <c r="O1983" s="48">
        <v>40980</v>
      </c>
    </row>
    <row r="1984" spans="11:15">
      <c r="K1984" s="46" t="s">
        <v>4034</v>
      </c>
      <c r="L1984" s="23" t="s">
        <v>4035</v>
      </c>
      <c r="M1984" s="47">
        <v>25561.48</v>
      </c>
      <c r="N1984" s="47">
        <v>0</v>
      </c>
      <c r="O1984" s="48">
        <v>40980</v>
      </c>
    </row>
    <row r="1985" spans="11:15">
      <c r="K1985" s="46" t="s">
        <v>4036</v>
      </c>
      <c r="L1985" s="23" t="s">
        <v>4037</v>
      </c>
      <c r="M1985" s="47">
        <v>25474.59</v>
      </c>
      <c r="N1985" s="47">
        <v>0</v>
      </c>
      <c r="O1985" s="48">
        <v>40980</v>
      </c>
    </row>
    <row r="1986" spans="11:15">
      <c r="K1986" s="46" t="s">
        <v>4038</v>
      </c>
      <c r="L1986" s="23" t="s">
        <v>4039</v>
      </c>
      <c r="M1986" s="47">
        <v>25067.3</v>
      </c>
      <c r="N1986" s="47">
        <v>12091.18</v>
      </c>
      <c r="O1986" s="48">
        <v>40980</v>
      </c>
    </row>
    <row r="1987" spans="11:15">
      <c r="K1987" s="46" t="s">
        <v>4040</v>
      </c>
      <c r="L1987" s="23" t="s">
        <v>4041</v>
      </c>
      <c r="M1987" s="47">
        <v>23048.47</v>
      </c>
      <c r="N1987" s="47">
        <v>0</v>
      </c>
      <c r="O1987" s="48">
        <v>40980</v>
      </c>
    </row>
    <row r="1988" spans="11:15">
      <c r="K1988" s="46" t="s">
        <v>4042</v>
      </c>
      <c r="L1988" s="23" t="s">
        <v>4043</v>
      </c>
      <c r="M1988" s="47">
        <v>21817.82</v>
      </c>
      <c r="N1988" s="47">
        <v>0</v>
      </c>
      <c r="O1988" s="48">
        <v>40980</v>
      </c>
    </row>
    <row r="1989" spans="11:15">
      <c r="K1989" s="46" t="s">
        <v>4044</v>
      </c>
      <c r="L1989" s="23" t="s">
        <v>4045</v>
      </c>
      <c r="M1989" s="47">
        <v>18009.59</v>
      </c>
      <c r="N1989" s="47">
        <v>0</v>
      </c>
      <c r="O1989" s="48">
        <v>40980</v>
      </c>
    </row>
    <row r="1990" spans="11:15">
      <c r="K1990" s="46" t="s">
        <v>4046</v>
      </c>
      <c r="L1990" s="23" t="s">
        <v>4047</v>
      </c>
      <c r="M1990" s="47">
        <v>14541.4</v>
      </c>
      <c r="N1990" s="47">
        <v>0</v>
      </c>
      <c r="O1990" s="48">
        <v>40980</v>
      </c>
    </row>
    <row r="1991" spans="11:15">
      <c r="K1991" s="46" t="s">
        <v>4048</v>
      </c>
      <c r="L1991" s="23" t="s">
        <v>4049</v>
      </c>
      <c r="M1991" s="47">
        <v>12569.96</v>
      </c>
      <c r="N1991" s="47">
        <v>0</v>
      </c>
      <c r="O1991" s="48">
        <v>40980</v>
      </c>
    </row>
    <row r="1992" spans="11:15">
      <c r="K1992" s="46" t="s">
        <v>4050</v>
      </c>
      <c r="L1992" s="23" t="s">
        <v>4051</v>
      </c>
      <c r="M1992" s="47">
        <v>10501.47</v>
      </c>
      <c r="N1992" s="47">
        <v>0</v>
      </c>
      <c r="O1992" s="48">
        <v>40980</v>
      </c>
    </row>
    <row r="1993" spans="11:15">
      <c r="K1993" s="46" t="s">
        <v>4052</v>
      </c>
      <c r="L1993" s="23" t="s">
        <v>4053</v>
      </c>
      <c r="M1993" s="47">
        <v>9099.48</v>
      </c>
      <c r="N1993" s="47">
        <v>0</v>
      </c>
      <c r="O1993" s="48">
        <v>40980</v>
      </c>
    </row>
    <row r="1994" spans="11:15">
      <c r="K1994" s="46" t="s">
        <v>4054</v>
      </c>
      <c r="L1994" s="23" t="s">
        <v>4055</v>
      </c>
      <c r="M1994" s="47">
        <v>8725.4599999999991</v>
      </c>
      <c r="N1994" s="47">
        <v>0</v>
      </c>
      <c r="O1994" s="48">
        <v>40980</v>
      </c>
    </row>
    <row r="1995" spans="11:15">
      <c r="K1995" s="46" t="s">
        <v>4056</v>
      </c>
      <c r="L1995" s="23" t="s">
        <v>4057</v>
      </c>
      <c r="M1995" s="47">
        <v>8642.07</v>
      </c>
      <c r="N1995" s="47">
        <v>0</v>
      </c>
      <c r="O1995" s="48">
        <v>40980</v>
      </c>
    </row>
    <row r="1996" spans="11:15">
      <c r="K1996" s="46" t="s">
        <v>4058</v>
      </c>
      <c r="L1996" s="23" t="s">
        <v>4059</v>
      </c>
      <c r="M1996" s="47">
        <v>7647.65</v>
      </c>
      <c r="N1996" s="47">
        <v>0</v>
      </c>
      <c r="O1996" s="48">
        <v>40980</v>
      </c>
    </row>
    <row r="1997" spans="11:15">
      <c r="K1997" s="46" t="s">
        <v>4060</v>
      </c>
      <c r="L1997" s="23" t="s">
        <v>4061</v>
      </c>
      <c r="M1997" s="47">
        <v>7615.01</v>
      </c>
      <c r="N1997" s="47">
        <v>0</v>
      </c>
      <c r="O1997" s="48">
        <v>40980</v>
      </c>
    </row>
    <row r="1998" spans="11:15">
      <c r="K1998" s="46" t="s">
        <v>4062</v>
      </c>
      <c r="L1998" s="23" t="s">
        <v>4063</v>
      </c>
      <c r="M1998" s="47">
        <v>7283.52</v>
      </c>
      <c r="N1998" s="47">
        <v>0</v>
      </c>
      <c r="O1998" s="48">
        <v>40980</v>
      </c>
    </row>
    <row r="1999" spans="11:15">
      <c r="K1999" s="46" t="s">
        <v>4064</v>
      </c>
      <c r="L1999" s="23" t="s">
        <v>4065</v>
      </c>
      <c r="M1999" s="47">
        <v>6976.04</v>
      </c>
      <c r="N1999" s="47">
        <v>0</v>
      </c>
      <c r="O1999" s="48">
        <v>40980</v>
      </c>
    </row>
    <row r="2000" spans="11:15">
      <c r="K2000" s="46" t="s">
        <v>4066</v>
      </c>
      <c r="L2000" s="23" t="s">
        <v>4067</v>
      </c>
      <c r="M2000" s="47">
        <v>6967.77</v>
      </c>
      <c r="N2000" s="47">
        <v>0</v>
      </c>
      <c r="O2000" s="48">
        <v>40980</v>
      </c>
    </row>
    <row r="2001" spans="11:15">
      <c r="K2001" s="46" t="s">
        <v>4068</v>
      </c>
      <c r="L2001" s="23" t="s">
        <v>4069</v>
      </c>
      <c r="M2001" s="47">
        <v>6334.14</v>
      </c>
      <c r="N2001" s="47">
        <v>0</v>
      </c>
      <c r="O2001" s="48">
        <v>40980</v>
      </c>
    </row>
    <row r="2002" spans="11:15">
      <c r="K2002" s="46" t="s">
        <v>4070</v>
      </c>
      <c r="L2002" s="23" t="s">
        <v>4071</v>
      </c>
      <c r="M2002" s="47">
        <v>5147.28</v>
      </c>
      <c r="N2002" s="47">
        <v>0</v>
      </c>
      <c r="O2002" s="48">
        <v>40980</v>
      </c>
    </row>
    <row r="2003" spans="11:15">
      <c r="K2003" s="46" t="s">
        <v>4072</v>
      </c>
      <c r="L2003" s="23" t="s">
        <v>4073</v>
      </c>
      <c r="M2003" s="47">
        <v>4918.1400000000003</v>
      </c>
      <c r="N2003" s="47">
        <v>0</v>
      </c>
      <c r="O2003" s="48">
        <v>40980</v>
      </c>
    </row>
    <row r="2004" spans="11:15">
      <c r="K2004" s="46" t="s">
        <v>4074</v>
      </c>
      <c r="L2004" s="23" t="s">
        <v>4075</v>
      </c>
      <c r="M2004" s="47">
        <v>4585.97</v>
      </c>
      <c r="N2004" s="47">
        <v>0</v>
      </c>
      <c r="O2004" s="48">
        <v>40980</v>
      </c>
    </row>
    <row r="2005" spans="11:15">
      <c r="K2005" s="46" t="s">
        <v>4076</v>
      </c>
      <c r="L2005" s="23" t="s">
        <v>4077</v>
      </c>
      <c r="M2005" s="47">
        <v>3237.34</v>
      </c>
      <c r="N2005" s="47">
        <v>0</v>
      </c>
      <c r="O2005" s="48">
        <v>40980</v>
      </c>
    </row>
    <row r="2006" spans="11:15">
      <c r="K2006" s="46" t="s">
        <v>4078</v>
      </c>
      <c r="L2006" s="23" t="s">
        <v>4079</v>
      </c>
      <c r="M2006" s="47">
        <v>2278.4499999999998</v>
      </c>
      <c r="N2006" s="47">
        <v>0</v>
      </c>
      <c r="O2006" s="48">
        <v>40980</v>
      </c>
    </row>
    <row r="2007" spans="11:15">
      <c r="K2007" s="46" t="s">
        <v>4080</v>
      </c>
      <c r="L2007" s="23" t="s">
        <v>4081</v>
      </c>
      <c r="M2007" s="47">
        <v>2252.8200000000002</v>
      </c>
      <c r="N2007" s="47">
        <v>0</v>
      </c>
      <c r="O2007" s="48">
        <v>40980</v>
      </c>
    </row>
    <row r="2008" spans="11:15">
      <c r="K2008" s="46" t="s">
        <v>4082</v>
      </c>
      <c r="L2008" s="23" t="s">
        <v>4083</v>
      </c>
      <c r="M2008" s="47">
        <v>2153.2800000000002</v>
      </c>
      <c r="N2008" s="47">
        <v>0</v>
      </c>
      <c r="O2008" s="48">
        <v>40980</v>
      </c>
    </row>
    <row r="2009" spans="11:15">
      <c r="K2009" s="46" t="s">
        <v>4084</v>
      </c>
      <c r="L2009" s="23" t="s">
        <v>4085</v>
      </c>
      <c r="M2009" s="47">
        <v>2149.36</v>
      </c>
      <c r="N2009" s="47">
        <v>0</v>
      </c>
      <c r="O2009" s="48">
        <v>40980</v>
      </c>
    </row>
    <row r="2010" spans="11:15">
      <c r="K2010" s="46" t="s">
        <v>4086</v>
      </c>
      <c r="L2010" s="23" t="s">
        <v>4087</v>
      </c>
      <c r="M2010" s="47">
        <v>2064.63</v>
      </c>
      <c r="N2010" s="47">
        <v>0</v>
      </c>
      <c r="O2010" s="48">
        <v>40980</v>
      </c>
    </row>
    <row r="2011" spans="11:15">
      <c r="K2011" s="46" t="s">
        <v>4088</v>
      </c>
      <c r="L2011" s="23" t="s">
        <v>4089</v>
      </c>
      <c r="M2011" s="47">
        <v>1917.86</v>
      </c>
      <c r="N2011" s="47">
        <v>0</v>
      </c>
      <c r="O2011" s="48">
        <v>40980</v>
      </c>
    </row>
    <row r="2012" spans="11:15">
      <c r="K2012" s="46" t="s">
        <v>4090</v>
      </c>
      <c r="L2012" s="23" t="s">
        <v>4091</v>
      </c>
      <c r="M2012" s="47">
        <v>1898.57</v>
      </c>
      <c r="N2012" s="47">
        <v>0</v>
      </c>
      <c r="O2012" s="48">
        <v>40980</v>
      </c>
    </row>
    <row r="2013" spans="11:15">
      <c r="K2013" s="46" t="s">
        <v>4092</v>
      </c>
      <c r="L2013" s="23" t="s">
        <v>4093</v>
      </c>
      <c r="M2013" s="47">
        <v>1545.91</v>
      </c>
      <c r="N2013" s="47">
        <v>0</v>
      </c>
      <c r="O2013" s="48">
        <v>40980</v>
      </c>
    </row>
    <row r="2014" spans="11:15">
      <c r="K2014" s="46" t="s">
        <v>4094</v>
      </c>
      <c r="L2014" s="23" t="s">
        <v>4095</v>
      </c>
      <c r="M2014" s="47">
        <v>1298.53</v>
      </c>
      <c r="N2014" s="47">
        <v>0</v>
      </c>
      <c r="O2014" s="48">
        <v>40980</v>
      </c>
    </row>
    <row r="2015" spans="11:15">
      <c r="K2015" s="46" t="s">
        <v>4096</v>
      </c>
      <c r="L2015" s="23" t="s">
        <v>4097</v>
      </c>
      <c r="M2015" s="47">
        <v>239849.94</v>
      </c>
      <c r="N2015" s="47">
        <v>0</v>
      </c>
      <c r="O2015" s="48">
        <v>40988</v>
      </c>
    </row>
    <row r="2016" spans="11:15">
      <c r="K2016" s="46" t="s">
        <v>4098</v>
      </c>
      <c r="L2016" s="23" t="s">
        <v>4099</v>
      </c>
      <c r="M2016" s="47">
        <v>118470.48</v>
      </c>
      <c r="N2016" s="47">
        <v>0</v>
      </c>
      <c r="O2016" s="48">
        <v>40988</v>
      </c>
    </row>
    <row r="2017" spans="11:15">
      <c r="K2017" s="46" t="s">
        <v>4100</v>
      </c>
      <c r="L2017" s="23" t="s">
        <v>4101</v>
      </c>
      <c r="M2017" s="47">
        <v>89172.27</v>
      </c>
      <c r="N2017" s="47">
        <v>0</v>
      </c>
      <c r="O2017" s="48">
        <v>40988</v>
      </c>
    </row>
    <row r="2018" spans="11:15">
      <c r="K2018" s="46" t="s">
        <v>4102</v>
      </c>
      <c r="L2018" s="23" t="s">
        <v>4103</v>
      </c>
      <c r="M2018" s="47">
        <v>81639.320000000007</v>
      </c>
      <c r="N2018" s="47">
        <v>0</v>
      </c>
      <c r="O2018" s="48">
        <v>40988</v>
      </c>
    </row>
    <row r="2019" spans="11:15">
      <c r="K2019" s="46" t="s">
        <v>4104</v>
      </c>
      <c r="L2019" s="23" t="s">
        <v>4105</v>
      </c>
      <c r="M2019" s="47">
        <v>50646.27</v>
      </c>
      <c r="N2019" s="47">
        <v>0</v>
      </c>
      <c r="O2019" s="48">
        <v>40988</v>
      </c>
    </row>
    <row r="2020" spans="11:15">
      <c r="K2020" s="46" t="s">
        <v>4106</v>
      </c>
      <c r="L2020" s="23" t="s">
        <v>4107</v>
      </c>
      <c r="M2020" s="47">
        <v>50101.62</v>
      </c>
      <c r="N2020" s="47">
        <v>0</v>
      </c>
      <c r="O2020" s="48">
        <v>40988</v>
      </c>
    </row>
    <row r="2021" spans="11:15">
      <c r="K2021" s="46" t="s">
        <v>4108</v>
      </c>
      <c r="L2021" s="23" t="s">
        <v>4109</v>
      </c>
      <c r="M2021" s="47">
        <v>37006.57</v>
      </c>
      <c r="N2021" s="47">
        <v>0</v>
      </c>
      <c r="O2021" s="48">
        <v>40988</v>
      </c>
    </row>
    <row r="2022" spans="11:15">
      <c r="K2022" s="46" t="s">
        <v>4110</v>
      </c>
      <c r="L2022" s="23" t="s">
        <v>4111</v>
      </c>
      <c r="M2022" s="47">
        <v>30485.22</v>
      </c>
      <c r="N2022" s="47">
        <v>0</v>
      </c>
      <c r="O2022" s="48">
        <v>40988</v>
      </c>
    </row>
    <row r="2023" spans="11:15">
      <c r="K2023" s="46" t="s">
        <v>4112</v>
      </c>
      <c r="L2023" s="23" t="s">
        <v>4113</v>
      </c>
      <c r="M2023" s="47">
        <v>25886.12</v>
      </c>
      <c r="N2023" s="47">
        <v>0</v>
      </c>
      <c r="O2023" s="48">
        <v>40988</v>
      </c>
    </row>
    <row r="2024" spans="11:15">
      <c r="K2024" s="46" t="s">
        <v>4114</v>
      </c>
      <c r="L2024" s="23" t="s">
        <v>4115</v>
      </c>
      <c r="M2024" s="47">
        <v>19024.16</v>
      </c>
      <c r="N2024" s="47">
        <v>0</v>
      </c>
      <c r="O2024" s="48">
        <v>40988</v>
      </c>
    </row>
    <row r="2025" spans="11:15">
      <c r="K2025" s="46" t="s">
        <v>4116</v>
      </c>
      <c r="L2025" s="23" t="s">
        <v>4117</v>
      </c>
      <c r="M2025" s="47">
        <v>16538.650000000001</v>
      </c>
      <c r="N2025" s="47">
        <v>0</v>
      </c>
      <c r="O2025" s="48">
        <v>40988</v>
      </c>
    </row>
    <row r="2026" spans="11:15">
      <c r="K2026" s="46" t="s">
        <v>4118</v>
      </c>
      <c r="L2026" s="23" t="s">
        <v>4119</v>
      </c>
      <c r="M2026" s="47">
        <v>14747.24</v>
      </c>
      <c r="N2026" s="47">
        <v>0</v>
      </c>
      <c r="O2026" s="48">
        <v>40988</v>
      </c>
    </row>
    <row r="2027" spans="11:15">
      <c r="K2027" s="46" t="s">
        <v>4120</v>
      </c>
      <c r="L2027" s="23" t="s">
        <v>4121</v>
      </c>
      <c r="M2027" s="47">
        <v>10816.64</v>
      </c>
      <c r="N2027" s="47">
        <v>0</v>
      </c>
      <c r="O2027" s="48">
        <v>40988</v>
      </c>
    </row>
    <row r="2028" spans="11:15">
      <c r="K2028" s="46" t="s">
        <v>4122</v>
      </c>
      <c r="L2028" s="23" t="s">
        <v>4123</v>
      </c>
      <c r="M2028" s="47">
        <v>9917.3700000000008</v>
      </c>
      <c r="N2028" s="47">
        <v>0</v>
      </c>
      <c r="O2028" s="48">
        <v>40988</v>
      </c>
    </row>
    <row r="2029" spans="11:15">
      <c r="K2029" s="46" t="s">
        <v>4124</v>
      </c>
      <c r="L2029" s="23" t="s">
        <v>4125</v>
      </c>
      <c r="M2029" s="47">
        <v>8461.4500000000007</v>
      </c>
      <c r="N2029" s="47">
        <v>0</v>
      </c>
      <c r="O2029" s="48">
        <v>40988</v>
      </c>
    </row>
    <row r="2030" spans="11:15">
      <c r="K2030" s="46" t="s">
        <v>4126</v>
      </c>
      <c r="L2030" s="23" t="s">
        <v>4127</v>
      </c>
      <c r="M2030" s="47">
        <v>7353.84</v>
      </c>
      <c r="N2030" s="47">
        <v>0</v>
      </c>
      <c r="O2030" s="48">
        <v>40988</v>
      </c>
    </row>
    <row r="2031" spans="11:15">
      <c r="K2031" s="46" t="s">
        <v>4128</v>
      </c>
      <c r="L2031" s="23" t="s">
        <v>4129</v>
      </c>
      <c r="M2031" s="47">
        <v>6740.08</v>
      </c>
      <c r="N2031" s="47">
        <v>0</v>
      </c>
      <c r="O2031" s="48">
        <v>40988</v>
      </c>
    </row>
    <row r="2032" spans="11:15">
      <c r="K2032" s="46" t="s">
        <v>4130</v>
      </c>
      <c r="L2032" s="23" t="s">
        <v>4131</v>
      </c>
      <c r="M2032" s="47">
        <v>4657.09</v>
      </c>
      <c r="N2032" s="47">
        <v>0</v>
      </c>
      <c r="O2032" s="48">
        <v>40988</v>
      </c>
    </row>
    <row r="2033" spans="11:15">
      <c r="K2033" s="46" t="s">
        <v>4132</v>
      </c>
      <c r="L2033" s="23" t="s">
        <v>4133</v>
      </c>
      <c r="M2033" s="47">
        <v>4216.5</v>
      </c>
      <c r="N2033" s="47">
        <v>0</v>
      </c>
      <c r="O2033" s="48">
        <v>40988</v>
      </c>
    </row>
    <row r="2034" spans="11:15">
      <c r="K2034" s="46" t="s">
        <v>4134</v>
      </c>
      <c r="L2034" s="23" t="s">
        <v>4135</v>
      </c>
      <c r="M2034" s="47">
        <v>3702.55</v>
      </c>
      <c r="N2034" s="47">
        <v>0</v>
      </c>
      <c r="O2034" s="48">
        <v>40988</v>
      </c>
    </row>
    <row r="2035" spans="11:15">
      <c r="K2035" s="46" t="s">
        <v>4136</v>
      </c>
      <c r="L2035" s="23" t="s">
        <v>4137</v>
      </c>
      <c r="M2035" s="47">
        <v>3059.01</v>
      </c>
      <c r="N2035" s="47">
        <v>0</v>
      </c>
      <c r="O2035" s="48">
        <v>40988</v>
      </c>
    </row>
    <row r="2036" spans="11:15">
      <c r="K2036" s="46" t="s">
        <v>4138</v>
      </c>
      <c r="L2036" s="23" t="s">
        <v>4139</v>
      </c>
      <c r="M2036" s="47">
        <v>2370.7199999999998</v>
      </c>
      <c r="N2036" s="47">
        <v>0</v>
      </c>
      <c r="O2036" s="48">
        <v>40988</v>
      </c>
    </row>
    <row r="2037" spans="11:15">
      <c r="K2037" s="46" t="s">
        <v>4140</v>
      </c>
      <c r="L2037" s="23" t="s">
        <v>4141</v>
      </c>
      <c r="M2037" s="47">
        <v>1405.61</v>
      </c>
      <c r="N2037" s="47">
        <v>0</v>
      </c>
      <c r="O2037" s="48">
        <v>40988</v>
      </c>
    </row>
    <row r="2038" spans="11:15">
      <c r="K2038" s="46" t="s">
        <v>4142</v>
      </c>
      <c r="L2038" s="23" t="s">
        <v>4143</v>
      </c>
      <c r="M2038" s="47">
        <v>9082.5499999999993</v>
      </c>
      <c r="N2038" s="47">
        <v>0</v>
      </c>
      <c r="O2038" s="48">
        <v>40995</v>
      </c>
    </row>
    <row r="2039" spans="11:15">
      <c r="K2039" s="46" t="s">
        <v>4144</v>
      </c>
      <c r="L2039" s="23" t="s">
        <v>4145</v>
      </c>
      <c r="M2039" s="47">
        <v>9393</v>
      </c>
      <c r="N2039" s="47">
        <v>0</v>
      </c>
      <c r="O2039" s="48">
        <v>41001</v>
      </c>
    </row>
    <row r="2040" spans="11:15">
      <c r="K2040" s="46" t="s">
        <v>4146</v>
      </c>
      <c r="L2040" s="23" t="s">
        <v>4147</v>
      </c>
      <c r="M2040" s="47">
        <v>5421.26</v>
      </c>
      <c r="N2040" s="47">
        <v>0</v>
      </c>
      <c r="O2040" s="48">
        <v>41001</v>
      </c>
    </row>
    <row r="2041" spans="11:15">
      <c r="K2041" s="46" t="s">
        <v>4148</v>
      </c>
      <c r="L2041" s="23" t="s">
        <v>4149</v>
      </c>
      <c r="M2041" s="47">
        <v>4097.92</v>
      </c>
      <c r="N2041" s="47">
        <v>0</v>
      </c>
      <c r="O2041" s="48">
        <v>41001</v>
      </c>
    </row>
    <row r="2042" spans="11:15">
      <c r="K2042" s="46" t="s">
        <v>4150</v>
      </c>
      <c r="L2042" s="23" t="s">
        <v>4151</v>
      </c>
      <c r="M2042" s="47">
        <v>4089.54</v>
      </c>
      <c r="N2042" s="47">
        <v>0</v>
      </c>
      <c r="O2042" s="48">
        <v>41001</v>
      </c>
    </row>
    <row r="2043" spans="11:15">
      <c r="K2043" s="46" t="s">
        <v>4152</v>
      </c>
      <c r="L2043" s="23" t="s">
        <v>4153</v>
      </c>
      <c r="M2043" s="47">
        <v>2850.1</v>
      </c>
      <c r="N2043" s="47">
        <v>0</v>
      </c>
      <c r="O2043" s="48">
        <v>41001</v>
      </c>
    </row>
    <row r="2044" spans="11:15">
      <c r="K2044" s="46" t="s">
        <v>4154</v>
      </c>
      <c r="L2044" s="23" t="s">
        <v>4155</v>
      </c>
      <c r="M2044" s="47">
        <v>2453.27</v>
      </c>
      <c r="N2044" s="47">
        <v>0</v>
      </c>
      <c r="O2044" s="48">
        <v>41001</v>
      </c>
    </row>
    <row r="2045" spans="11:15">
      <c r="K2045" s="46" t="s">
        <v>4156</v>
      </c>
      <c r="L2045" s="23" t="s">
        <v>4157</v>
      </c>
      <c r="M2045" s="47">
        <v>1398.95</v>
      </c>
      <c r="N2045" s="47">
        <v>0</v>
      </c>
      <c r="O2045" s="48">
        <v>41001</v>
      </c>
    </row>
    <row r="2046" spans="11:15">
      <c r="K2046" s="46" t="s">
        <v>4158</v>
      </c>
      <c r="L2046" s="23" t="s">
        <v>4159</v>
      </c>
      <c r="M2046" s="47">
        <v>1369.81</v>
      </c>
      <c r="N2046" s="47">
        <v>0</v>
      </c>
      <c r="O2046" s="48">
        <v>41001</v>
      </c>
    </row>
    <row r="2047" spans="11:15">
      <c r="K2047" s="46" t="s">
        <v>4160</v>
      </c>
      <c r="L2047" s="23" t="s">
        <v>4161</v>
      </c>
      <c r="M2047" s="47">
        <v>1097</v>
      </c>
      <c r="N2047" s="47">
        <v>0</v>
      </c>
      <c r="O2047" s="48">
        <v>41001</v>
      </c>
    </row>
    <row r="2048" spans="11:15">
      <c r="K2048" s="46" t="s">
        <v>4162</v>
      </c>
      <c r="L2048" s="23" t="s">
        <v>4163</v>
      </c>
      <c r="M2048" s="47">
        <v>244767.18</v>
      </c>
      <c r="N2048" s="47">
        <v>0</v>
      </c>
      <c r="O2048" s="48">
        <v>41009</v>
      </c>
    </row>
    <row r="2049" spans="11:15">
      <c r="K2049" s="46" t="s">
        <v>4164</v>
      </c>
      <c r="L2049" s="23" t="s">
        <v>4165</v>
      </c>
      <c r="M2049" s="47">
        <v>102442.08</v>
      </c>
      <c r="N2049" s="47">
        <v>0</v>
      </c>
      <c r="O2049" s="48">
        <v>41009</v>
      </c>
    </row>
    <row r="2050" spans="11:15">
      <c r="K2050" s="46" t="s">
        <v>4166</v>
      </c>
      <c r="L2050" s="23" t="s">
        <v>4167</v>
      </c>
      <c r="M2050" s="47">
        <v>83806.960000000006</v>
      </c>
      <c r="N2050" s="47">
        <v>0</v>
      </c>
      <c r="O2050" s="48">
        <v>41009</v>
      </c>
    </row>
    <row r="2051" spans="11:15">
      <c r="K2051" s="46" t="s">
        <v>4168</v>
      </c>
      <c r="L2051" s="23" t="s">
        <v>4169</v>
      </c>
      <c r="M2051" s="47">
        <v>47762.04</v>
      </c>
      <c r="N2051" s="47">
        <v>0</v>
      </c>
      <c r="O2051" s="48">
        <v>41009</v>
      </c>
    </row>
    <row r="2052" spans="11:15">
      <c r="K2052" s="46" t="s">
        <v>4170</v>
      </c>
      <c r="L2052" s="23" t="s">
        <v>4171</v>
      </c>
      <c r="M2052" s="47">
        <v>37089.379999999997</v>
      </c>
      <c r="N2052" s="47">
        <v>0</v>
      </c>
      <c r="O2052" s="48">
        <v>41009</v>
      </c>
    </row>
    <row r="2053" spans="11:15">
      <c r="K2053" s="46" t="s">
        <v>4172</v>
      </c>
      <c r="L2053" s="23" t="s">
        <v>4173</v>
      </c>
      <c r="M2053" s="47">
        <v>29550.68</v>
      </c>
      <c r="N2053" s="47">
        <v>0</v>
      </c>
      <c r="O2053" s="48">
        <v>41009</v>
      </c>
    </row>
    <row r="2054" spans="11:15">
      <c r="K2054" s="46" t="s">
        <v>4174</v>
      </c>
      <c r="L2054" s="23" t="s">
        <v>4175</v>
      </c>
      <c r="M2054" s="47">
        <v>27403.1</v>
      </c>
      <c r="N2054" s="47">
        <v>0</v>
      </c>
      <c r="O2054" s="48">
        <v>41009</v>
      </c>
    </row>
    <row r="2055" spans="11:15">
      <c r="K2055" s="46" t="s">
        <v>4176</v>
      </c>
      <c r="L2055" s="23" t="s">
        <v>4177</v>
      </c>
      <c r="M2055" s="47">
        <v>26817.64</v>
      </c>
      <c r="N2055" s="47">
        <v>0</v>
      </c>
      <c r="O2055" s="48">
        <v>41009</v>
      </c>
    </row>
    <row r="2056" spans="11:15">
      <c r="K2056" s="46" t="s">
        <v>4178</v>
      </c>
      <c r="L2056" s="23" t="s">
        <v>4179</v>
      </c>
      <c r="M2056" s="47">
        <v>25256.92</v>
      </c>
      <c r="N2056" s="47">
        <v>0</v>
      </c>
      <c r="O2056" s="48">
        <v>41009</v>
      </c>
    </row>
    <row r="2057" spans="11:15">
      <c r="K2057" s="46" t="s">
        <v>4180</v>
      </c>
      <c r="L2057" s="23" t="s">
        <v>4181</v>
      </c>
      <c r="M2057" s="47">
        <v>18284.03</v>
      </c>
      <c r="N2057" s="47">
        <v>0</v>
      </c>
      <c r="O2057" s="48">
        <v>41009</v>
      </c>
    </row>
    <row r="2058" spans="11:15">
      <c r="K2058" s="46" t="s">
        <v>4182</v>
      </c>
      <c r="L2058" s="23" t="s">
        <v>4183</v>
      </c>
      <c r="M2058" s="47">
        <v>16958.2</v>
      </c>
      <c r="N2058" s="47">
        <v>0</v>
      </c>
      <c r="O2058" s="48">
        <v>41009</v>
      </c>
    </row>
    <row r="2059" spans="11:15">
      <c r="K2059" s="46" t="s">
        <v>4184</v>
      </c>
      <c r="L2059" s="23" t="s">
        <v>4185</v>
      </c>
      <c r="M2059" s="47">
        <v>12753.75</v>
      </c>
      <c r="N2059" s="47">
        <v>0</v>
      </c>
      <c r="O2059" s="48">
        <v>41009</v>
      </c>
    </row>
    <row r="2060" spans="11:15">
      <c r="K2060" s="46" t="s">
        <v>4186</v>
      </c>
      <c r="L2060" s="23" t="s">
        <v>4187</v>
      </c>
      <c r="M2060" s="47">
        <v>11476.75</v>
      </c>
      <c r="N2060" s="47">
        <v>0</v>
      </c>
      <c r="O2060" s="48">
        <v>41009</v>
      </c>
    </row>
    <row r="2061" spans="11:15">
      <c r="K2061" s="46" t="s">
        <v>4188</v>
      </c>
      <c r="L2061" s="23" t="s">
        <v>4189</v>
      </c>
      <c r="M2061" s="47">
        <v>9537.92</v>
      </c>
      <c r="N2061" s="47">
        <v>0</v>
      </c>
      <c r="O2061" s="48">
        <v>41009</v>
      </c>
    </row>
    <row r="2062" spans="11:15">
      <c r="K2062" s="46" t="s">
        <v>4190</v>
      </c>
      <c r="L2062" s="23" t="s">
        <v>4191</v>
      </c>
      <c r="M2062" s="47">
        <v>8694.6200000000008</v>
      </c>
      <c r="N2062" s="47">
        <v>0</v>
      </c>
      <c r="O2062" s="48">
        <v>41009</v>
      </c>
    </row>
    <row r="2063" spans="11:15">
      <c r="K2063" s="46" t="s">
        <v>4192</v>
      </c>
      <c r="L2063" s="23" t="s">
        <v>4193</v>
      </c>
      <c r="M2063" s="47">
        <v>8593.73</v>
      </c>
      <c r="N2063" s="47">
        <v>0</v>
      </c>
      <c r="O2063" s="48">
        <v>41009</v>
      </c>
    </row>
    <row r="2064" spans="11:15">
      <c r="K2064" s="46" t="s">
        <v>4194</v>
      </c>
      <c r="L2064" s="23" t="s">
        <v>4195</v>
      </c>
      <c r="M2064" s="47">
        <v>8350.39</v>
      </c>
      <c r="N2064" s="47">
        <v>0</v>
      </c>
      <c r="O2064" s="48">
        <v>41009</v>
      </c>
    </row>
    <row r="2065" spans="11:15">
      <c r="K2065" s="46" t="s">
        <v>4196</v>
      </c>
      <c r="L2065" s="23" t="s">
        <v>4197</v>
      </c>
      <c r="M2065" s="47">
        <v>7787.31</v>
      </c>
      <c r="N2065" s="47">
        <v>0</v>
      </c>
      <c r="O2065" s="48">
        <v>41009</v>
      </c>
    </row>
    <row r="2066" spans="11:15">
      <c r="K2066" s="46" t="s">
        <v>4198</v>
      </c>
      <c r="L2066" s="23" t="s">
        <v>4199</v>
      </c>
      <c r="M2066" s="47">
        <v>7773.83</v>
      </c>
      <c r="N2066" s="47">
        <v>0</v>
      </c>
      <c r="O2066" s="48">
        <v>41009</v>
      </c>
    </row>
    <row r="2067" spans="11:15">
      <c r="K2067" s="46" t="s">
        <v>4200</v>
      </c>
      <c r="L2067" s="23" t="s">
        <v>4201</v>
      </c>
      <c r="M2067" s="47">
        <v>6549.25</v>
      </c>
      <c r="N2067" s="47">
        <v>0</v>
      </c>
      <c r="O2067" s="48">
        <v>41009</v>
      </c>
    </row>
    <row r="2068" spans="11:15">
      <c r="K2068" s="46" t="s">
        <v>4202</v>
      </c>
      <c r="L2068" s="23" t="s">
        <v>4203</v>
      </c>
      <c r="M2068" s="47">
        <v>6015.27</v>
      </c>
      <c r="N2068" s="47">
        <v>0</v>
      </c>
      <c r="O2068" s="48">
        <v>41009</v>
      </c>
    </row>
    <row r="2069" spans="11:15">
      <c r="K2069" s="46" t="s">
        <v>4204</v>
      </c>
      <c r="L2069" s="23" t="s">
        <v>4205</v>
      </c>
      <c r="M2069" s="47">
        <v>5655.93</v>
      </c>
      <c r="N2069" s="47">
        <v>0</v>
      </c>
      <c r="O2069" s="48">
        <v>41009</v>
      </c>
    </row>
    <row r="2070" spans="11:15">
      <c r="K2070" s="46" t="s">
        <v>4206</v>
      </c>
      <c r="L2070" s="23" t="s">
        <v>4207</v>
      </c>
      <c r="M2070" s="47">
        <v>5022.46</v>
      </c>
      <c r="N2070" s="47">
        <v>0</v>
      </c>
      <c r="O2070" s="48">
        <v>41009</v>
      </c>
    </row>
    <row r="2071" spans="11:15">
      <c r="K2071" s="46" t="s">
        <v>4208</v>
      </c>
      <c r="L2071" s="23" t="s">
        <v>4209</v>
      </c>
      <c r="M2071" s="47">
        <v>4631.41</v>
      </c>
      <c r="N2071" s="47">
        <v>0</v>
      </c>
      <c r="O2071" s="48">
        <v>41009</v>
      </c>
    </row>
    <row r="2072" spans="11:15">
      <c r="K2072" s="46" t="s">
        <v>4210</v>
      </c>
      <c r="L2072" s="23" t="s">
        <v>4211</v>
      </c>
      <c r="M2072" s="47">
        <v>3123.18</v>
      </c>
      <c r="N2072" s="47">
        <v>0</v>
      </c>
      <c r="O2072" s="48">
        <v>41009</v>
      </c>
    </row>
    <row r="2073" spans="11:15">
      <c r="K2073" s="46" t="s">
        <v>4212</v>
      </c>
      <c r="L2073" s="23" t="s">
        <v>4213</v>
      </c>
      <c r="M2073" s="47">
        <v>2488.1799999999998</v>
      </c>
      <c r="N2073" s="47">
        <v>0</v>
      </c>
      <c r="O2073" s="48">
        <v>41009</v>
      </c>
    </row>
    <row r="2074" spans="11:15">
      <c r="K2074" s="46" t="s">
        <v>4214</v>
      </c>
      <c r="L2074" s="23" t="s">
        <v>4215</v>
      </c>
      <c r="M2074" s="47">
        <v>2237.33</v>
      </c>
      <c r="N2074" s="47">
        <v>0</v>
      </c>
      <c r="O2074" s="48">
        <v>41009</v>
      </c>
    </row>
    <row r="2075" spans="11:15">
      <c r="K2075" s="46" t="s">
        <v>4216</v>
      </c>
      <c r="L2075" s="23" t="s">
        <v>4217</v>
      </c>
      <c r="M2075" s="47">
        <v>2210.02</v>
      </c>
      <c r="N2075" s="47">
        <v>0</v>
      </c>
      <c r="O2075" s="48">
        <v>41009</v>
      </c>
    </row>
    <row r="2076" spans="11:15">
      <c r="K2076" s="46" t="s">
        <v>4218</v>
      </c>
      <c r="L2076" s="23" t="s">
        <v>4219</v>
      </c>
      <c r="M2076" s="47">
        <v>2097</v>
      </c>
      <c r="N2076" s="47">
        <v>0</v>
      </c>
      <c r="O2076" s="48">
        <v>41009</v>
      </c>
    </row>
    <row r="2077" spans="11:15">
      <c r="K2077" s="46" t="s">
        <v>4220</v>
      </c>
      <c r="L2077" s="23" t="s">
        <v>4221</v>
      </c>
      <c r="M2077" s="47">
        <v>1962.41</v>
      </c>
      <c r="N2077" s="47">
        <v>0</v>
      </c>
      <c r="O2077" s="48">
        <v>41009</v>
      </c>
    </row>
    <row r="2078" spans="11:15">
      <c r="K2078" s="46" t="s">
        <v>4222</v>
      </c>
      <c r="L2078" s="23" t="s">
        <v>4223</v>
      </c>
      <c r="M2078" s="47">
        <v>1939.51</v>
      </c>
      <c r="N2078" s="47">
        <v>0</v>
      </c>
      <c r="O2078" s="48">
        <v>41009</v>
      </c>
    </row>
    <row r="2079" spans="11:15">
      <c r="K2079" s="46" t="s">
        <v>4224</v>
      </c>
      <c r="L2079" s="23" t="s">
        <v>4225</v>
      </c>
      <c r="M2079" s="47">
        <v>1831.91</v>
      </c>
      <c r="N2079" s="47">
        <v>0</v>
      </c>
      <c r="O2079" s="48">
        <v>41009</v>
      </c>
    </row>
    <row r="2080" spans="11:15">
      <c r="K2080" s="46" t="s">
        <v>4226</v>
      </c>
      <c r="L2080" s="23" t="s">
        <v>4227</v>
      </c>
      <c r="M2080" s="47">
        <v>1740.6</v>
      </c>
      <c r="N2080" s="47">
        <v>0</v>
      </c>
      <c r="O2080" s="48">
        <v>41009</v>
      </c>
    </row>
    <row r="2081" spans="11:15">
      <c r="K2081" s="46" t="s">
        <v>4228</v>
      </c>
      <c r="L2081" s="23" t="s">
        <v>4229</v>
      </c>
      <c r="M2081" s="47">
        <v>159048.89000000001</v>
      </c>
      <c r="N2081" s="47">
        <v>0</v>
      </c>
      <c r="O2081" s="48">
        <v>41019</v>
      </c>
    </row>
    <row r="2082" spans="11:15">
      <c r="K2082" s="46" t="s">
        <v>4230</v>
      </c>
      <c r="L2082" s="23" t="s">
        <v>4231</v>
      </c>
      <c r="M2082" s="47">
        <v>126393.24</v>
      </c>
      <c r="N2082" s="47">
        <v>0</v>
      </c>
      <c r="O2082" s="48">
        <v>41019</v>
      </c>
    </row>
    <row r="2083" spans="11:15">
      <c r="K2083" s="46" t="s">
        <v>4232</v>
      </c>
      <c r="L2083" s="23" t="s">
        <v>4233</v>
      </c>
      <c r="M2083" s="47">
        <v>100845.24</v>
      </c>
      <c r="N2083" s="47">
        <v>0</v>
      </c>
      <c r="O2083" s="48">
        <v>41019</v>
      </c>
    </row>
    <row r="2084" spans="11:15">
      <c r="K2084" s="46" t="s">
        <v>4234</v>
      </c>
      <c r="L2084" s="23" t="s">
        <v>4235</v>
      </c>
      <c r="M2084" s="47">
        <v>99422.3</v>
      </c>
      <c r="N2084" s="47">
        <v>0</v>
      </c>
      <c r="O2084" s="48">
        <v>41019</v>
      </c>
    </row>
    <row r="2085" spans="11:15">
      <c r="K2085" s="46" t="s">
        <v>4236</v>
      </c>
      <c r="L2085" s="23" t="s">
        <v>4237</v>
      </c>
      <c r="M2085" s="47">
        <v>39639.71</v>
      </c>
      <c r="N2085" s="47">
        <v>0</v>
      </c>
      <c r="O2085" s="48">
        <v>41019</v>
      </c>
    </row>
    <row r="2086" spans="11:15">
      <c r="K2086" s="46" t="s">
        <v>4238</v>
      </c>
      <c r="L2086" s="23" t="s">
        <v>4239</v>
      </c>
      <c r="M2086" s="47">
        <v>31601.21</v>
      </c>
      <c r="N2086" s="47">
        <v>0</v>
      </c>
      <c r="O2086" s="48">
        <v>41019</v>
      </c>
    </row>
    <row r="2087" spans="11:15">
      <c r="K2087" s="46" t="s">
        <v>4240</v>
      </c>
      <c r="L2087" s="23" t="s">
        <v>4241</v>
      </c>
      <c r="M2087" s="47">
        <v>31550.82</v>
      </c>
      <c r="N2087" s="47">
        <v>0</v>
      </c>
      <c r="O2087" s="48">
        <v>41019</v>
      </c>
    </row>
    <row r="2088" spans="11:15">
      <c r="K2088" s="46" t="s">
        <v>4242</v>
      </c>
      <c r="L2088" s="23" t="s">
        <v>4243</v>
      </c>
      <c r="M2088" s="47">
        <v>16465.310000000001</v>
      </c>
      <c r="N2088" s="47">
        <v>0</v>
      </c>
      <c r="O2088" s="48">
        <v>41019</v>
      </c>
    </row>
    <row r="2089" spans="11:15">
      <c r="K2089" s="46" t="s">
        <v>4244</v>
      </c>
      <c r="L2089" s="23" t="s">
        <v>4245</v>
      </c>
      <c r="M2089" s="47">
        <v>15745.97</v>
      </c>
      <c r="N2089" s="47">
        <v>0</v>
      </c>
      <c r="O2089" s="48">
        <v>41019</v>
      </c>
    </row>
    <row r="2090" spans="11:15">
      <c r="K2090" s="46" t="s">
        <v>4246</v>
      </c>
      <c r="L2090" s="23" t="s">
        <v>4247</v>
      </c>
      <c r="M2090" s="47">
        <v>15216.94</v>
      </c>
      <c r="N2090" s="47">
        <v>0</v>
      </c>
      <c r="O2090" s="48">
        <v>41019</v>
      </c>
    </row>
    <row r="2091" spans="11:15">
      <c r="K2091" s="46" t="s">
        <v>4248</v>
      </c>
      <c r="L2091" s="23" t="s">
        <v>4249</v>
      </c>
      <c r="M2091" s="47">
        <v>12149.14</v>
      </c>
      <c r="N2091" s="47">
        <v>0</v>
      </c>
      <c r="O2091" s="48">
        <v>41019</v>
      </c>
    </row>
    <row r="2092" spans="11:15">
      <c r="K2092" s="46" t="s">
        <v>4250</v>
      </c>
      <c r="L2092" s="23" t="s">
        <v>4251</v>
      </c>
      <c r="M2092" s="47">
        <v>12084.44</v>
      </c>
      <c r="N2092" s="47">
        <v>0</v>
      </c>
      <c r="O2092" s="48">
        <v>41019</v>
      </c>
    </row>
    <row r="2093" spans="11:15">
      <c r="K2093" s="46" t="s">
        <v>4252</v>
      </c>
      <c r="L2093" s="23" t="s">
        <v>4253</v>
      </c>
      <c r="M2093" s="47">
        <v>11427.5</v>
      </c>
      <c r="N2093" s="47">
        <v>0</v>
      </c>
      <c r="O2093" s="48">
        <v>41019</v>
      </c>
    </row>
    <row r="2094" spans="11:15">
      <c r="K2094" s="46" t="s">
        <v>4254</v>
      </c>
      <c r="L2094" s="23" t="s">
        <v>4255</v>
      </c>
      <c r="M2094" s="47">
        <v>11234.41</v>
      </c>
      <c r="N2094" s="47">
        <v>0</v>
      </c>
      <c r="O2094" s="48">
        <v>41019</v>
      </c>
    </row>
    <row r="2095" spans="11:15">
      <c r="K2095" s="46" t="s">
        <v>4256</v>
      </c>
      <c r="L2095" s="23" t="s">
        <v>4257</v>
      </c>
      <c r="M2095" s="47">
        <v>10741.32</v>
      </c>
      <c r="N2095" s="47">
        <v>0</v>
      </c>
      <c r="O2095" s="48">
        <v>41019</v>
      </c>
    </row>
    <row r="2096" spans="11:15">
      <c r="K2096" s="46" t="s">
        <v>4258</v>
      </c>
      <c r="L2096" s="23" t="s">
        <v>4259</v>
      </c>
      <c r="M2096" s="47">
        <v>8987.6</v>
      </c>
      <c r="N2096" s="47">
        <v>0</v>
      </c>
      <c r="O2096" s="48">
        <v>41019</v>
      </c>
    </row>
    <row r="2097" spans="11:15">
      <c r="K2097" s="46" t="s">
        <v>4260</v>
      </c>
      <c r="L2097" s="23" t="s">
        <v>4261</v>
      </c>
      <c r="M2097" s="47">
        <v>8217.19</v>
      </c>
      <c r="N2097" s="47">
        <v>0</v>
      </c>
      <c r="O2097" s="48">
        <v>41019</v>
      </c>
    </row>
    <row r="2098" spans="11:15">
      <c r="K2098" s="46" t="s">
        <v>4262</v>
      </c>
      <c r="L2098" s="23" t="s">
        <v>4263</v>
      </c>
      <c r="M2098" s="47">
        <v>6813.14</v>
      </c>
      <c r="N2098" s="47">
        <v>0</v>
      </c>
      <c r="O2098" s="48">
        <v>41019</v>
      </c>
    </row>
    <row r="2099" spans="11:15">
      <c r="K2099" s="46" t="s">
        <v>4264</v>
      </c>
      <c r="L2099" s="23" t="s">
        <v>4265</v>
      </c>
      <c r="M2099" s="47">
        <v>6680.9</v>
      </c>
      <c r="N2099" s="47">
        <v>0</v>
      </c>
      <c r="O2099" s="48">
        <v>41019</v>
      </c>
    </row>
    <row r="2100" spans="11:15">
      <c r="K2100" s="46" t="s">
        <v>4266</v>
      </c>
      <c r="L2100" s="23" t="s">
        <v>4267</v>
      </c>
      <c r="M2100" s="47">
        <v>6136.43</v>
      </c>
      <c r="N2100" s="47">
        <v>0</v>
      </c>
      <c r="O2100" s="48">
        <v>41019</v>
      </c>
    </row>
    <row r="2101" spans="11:15">
      <c r="K2101" s="46" t="s">
        <v>4268</v>
      </c>
      <c r="L2101" s="23" t="s">
        <v>4269</v>
      </c>
      <c r="M2101" s="47">
        <v>5957.75</v>
      </c>
      <c r="N2101" s="47">
        <v>0</v>
      </c>
      <c r="O2101" s="48">
        <v>41019</v>
      </c>
    </row>
    <row r="2102" spans="11:15">
      <c r="K2102" s="46" t="s">
        <v>4270</v>
      </c>
      <c r="L2102" s="23" t="s">
        <v>4271</v>
      </c>
      <c r="M2102" s="47">
        <v>5870.5</v>
      </c>
      <c r="N2102" s="47">
        <v>0</v>
      </c>
      <c r="O2102" s="48">
        <v>41019</v>
      </c>
    </row>
    <row r="2103" spans="11:15">
      <c r="K2103" s="46" t="s">
        <v>4272</v>
      </c>
      <c r="L2103" s="23" t="s">
        <v>4273</v>
      </c>
      <c r="M2103" s="47">
        <v>5440.51</v>
      </c>
      <c r="N2103" s="47">
        <v>0</v>
      </c>
      <c r="O2103" s="48">
        <v>41019</v>
      </c>
    </row>
    <row r="2104" spans="11:15">
      <c r="K2104" s="46" t="s">
        <v>4274</v>
      </c>
      <c r="L2104" s="23" t="s">
        <v>4275</v>
      </c>
      <c r="M2104" s="47">
        <v>4382.21</v>
      </c>
      <c r="N2104" s="47">
        <v>0</v>
      </c>
      <c r="O2104" s="48">
        <v>41019</v>
      </c>
    </row>
    <row r="2105" spans="11:15">
      <c r="K2105" s="46" t="s">
        <v>4276</v>
      </c>
      <c r="L2105" s="23" t="s">
        <v>4277</v>
      </c>
      <c r="M2105" s="47">
        <v>3819.75</v>
      </c>
      <c r="N2105" s="47">
        <v>0</v>
      </c>
      <c r="O2105" s="48">
        <v>41019</v>
      </c>
    </row>
    <row r="2106" spans="11:15">
      <c r="K2106" s="46" t="s">
        <v>4278</v>
      </c>
      <c r="L2106" s="23" t="s">
        <v>4279</v>
      </c>
      <c r="M2106" s="47">
        <v>3731.4</v>
      </c>
      <c r="N2106" s="47">
        <v>0</v>
      </c>
      <c r="O2106" s="48">
        <v>41019</v>
      </c>
    </row>
    <row r="2107" spans="11:15">
      <c r="K2107" s="46" t="s">
        <v>4280</v>
      </c>
      <c r="L2107" s="23" t="s">
        <v>4281</v>
      </c>
      <c r="M2107" s="47">
        <v>3559.38</v>
      </c>
      <c r="N2107" s="47">
        <v>0</v>
      </c>
      <c r="O2107" s="48">
        <v>41019</v>
      </c>
    </row>
    <row r="2108" spans="11:15">
      <c r="K2108" s="46" t="s">
        <v>4282</v>
      </c>
      <c r="L2108" s="23" t="s">
        <v>4283</v>
      </c>
      <c r="M2108" s="47">
        <v>3541.09</v>
      </c>
      <c r="N2108" s="47">
        <v>0</v>
      </c>
      <c r="O2108" s="48">
        <v>41019</v>
      </c>
    </row>
    <row r="2109" spans="11:15">
      <c r="K2109" s="46" t="s">
        <v>4284</v>
      </c>
      <c r="L2109" s="23" t="s">
        <v>4285</v>
      </c>
      <c r="M2109" s="47">
        <v>3289.75</v>
      </c>
      <c r="N2109" s="47">
        <v>0</v>
      </c>
      <c r="O2109" s="48">
        <v>41019</v>
      </c>
    </row>
    <row r="2110" spans="11:15">
      <c r="K2110" s="46" t="s">
        <v>4286</v>
      </c>
      <c r="L2110" s="23" t="s">
        <v>4287</v>
      </c>
      <c r="M2110" s="47">
        <v>3287.8</v>
      </c>
      <c r="N2110" s="47">
        <v>0</v>
      </c>
      <c r="O2110" s="48">
        <v>41019</v>
      </c>
    </row>
    <row r="2111" spans="11:15">
      <c r="K2111" s="46" t="s">
        <v>4288</v>
      </c>
      <c r="L2111" s="23" t="s">
        <v>4289</v>
      </c>
      <c r="M2111" s="47">
        <v>3246.3</v>
      </c>
      <c r="N2111" s="47">
        <v>0</v>
      </c>
      <c r="O2111" s="48">
        <v>41019</v>
      </c>
    </row>
    <row r="2112" spans="11:15">
      <c r="K2112" s="46" t="s">
        <v>4290</v>
      </c>
      <c r="L2112" s="23" t="s">
        <v>4291</v>
      </c>
      <c r="M2112" s="47">
        <v>2985.21</v>
      </c>
      <c r="N2112" s="47">
        <v>0</v>
      </c>
      <c r="O2112" s="48">
        <v>41019</v>
      </c>
    </row>
    <row r="2113" spans="11:15">
      <c r="K2113" s="46" t="s">
        <v>4292</v>
      </c>
      <c r="L2113" s="23" t="s">
        <v>4293</v>
      </c>
      <c r="M2113" s="47">
        <v>2856.99</v>
      </c>
      <c r="N2113" s="47">
        <v>0</v>
      </c>
      <c r="O2113" s="48">
        <v>41019</v>
      </c>
    </row>
    <row r="2114" spans="11:15">
      <c r="K2114" s="46" t="s">
        <v>4294</v>
      </c>
      <c r="L2114" s="23" t="s">
        <v>4295</v>
      </c>
      <c r="M2114" s="47">
        <v>2837.8</v>
      </c>
      <c r="N2114" s="47">
        <v>0</v>
      </c>
      <c r="O2114" s="48">
        <v>41019</v>
      </c>
    </row>
    <row r="2115" spans="11:15">
      <c r="K2115" s="46" t="s">
        <v>4296</v>
      </c>
      <c r="L2115" s="23" t="s">
        <v>4297</v>
      </c>
      <c r="M2115" s="47">
        <v>2230.1999999999998</v>
      </c>
      <c r="N2115" s="47">
        <v>0</v>
      </c>
      <c r="O2115" s="48">
        <v>41019</v>
      </c>
    </row>
    <row r="2116" spans="11:15">
      <c r="K2116" s="46" t="s">
        <v>4298</v>
      </c>
      <c r="L2116" s="23" t="s">
        <v>4299</v>
      </c>
      <c r="M2116" s="47">
        <v>1807.17</v>
      </c>
      <c r="N2116" s="47">
        <v>0</v>
      </c>
      <c r="O2116" s="48">
        <v>41019</v>
      </c>
    </row>
    <row r="2117" spans="11:15">
      <c r="K2117" s="46" t="s">
        <v>4300</v>
      </c>
      <c r="L2117" s="23" t="s">
        <v>4301</v>
      </c>
      <c r="M2117" s="47">
        <v>1632.58</v>
      </c>
      <c r="N2117" s="47">
        <v>0</v>
      </c>
      <c r="O2117" s="48">
        <v>41019</v>
      </c>
    </row>
    <row r="2118" spans="11:15">
      <c r="K2118" s="46" t="s">
        <v>4302</v>
      </c>
      <c r="L2118" s="23" t="s">
        <v>4303</v>
      </c>
      <c r="M2118" s="47">
        <v>1626.37</v>
      </c>
      <c r="N2118" s="47">
        <v>0</v>
      </c>
      <c r="O2118" s="48">
        <v>41019</v>
      </c>
    </row>
    <row r="2119" spans="11:15">
      <c r="K2119" s="46" t="s">
        <v>4304</v>
      </c>
      <c r="L2119" s="23" t="s">
        <v>4305</v>
      </c>
      <c r="M2119" s="47">
        <v>1568.17</v>
      </c>
      <c r="N2119" s="47">
        <v>0</v>
      </c>
      <c r="O2119" s="48">
        <v>41019</v>
      </c>
    </row>
    <row r="2120" spans="11:15">
      <c r="K2120" s="46" t="s">
        <v>4306</v>
      </c>
      <c r="L2120" s="23" t="s">
        <v>4307</v>
      </c>
      <c r="M2120" s="47">
        <v>1329.48</v>
      </c>
      <c r="N2120" s="47">
        <v>0</v>
      </c>
      <c r="O2120" s="48">
        <v>41019</v>
      </c>
    </row>
    <row r="2121" spans="11:15">
      <c r="K2121" s="46" t="s">
        <v>4308</v>
      </c>
      <c r="L2121" s="23" t="s">
        <v>4309</v>
      </c>
      <c r="M2121" s="47">
        <v>145629.21</v>
      </c>
      <c r="N2121" s="47">
        <v>0</v>
      </c>
      <c r="O2121" s="48">
        <v>41039</v>
      </c>
    </row>
    <row r="2122" spans="11:15">
      <c r="K2122" s="46" t="s">
        <v>4310</v>
      </c>
      <c r="L2122" s="23" t="s">
        <v>4311</v>
      </c>
      <c r="M2122" s="47">
        <v>62857.14</v>
      </c>
      <c r="N2122" s="47">
        <v>0</v>
      </c>
      <c r="O2122" s="48">
        <v>41039</v>
      </c>
    </row>
    <row r="2123" spans="11:15">
      <c r="K2123" s="46" t="s">
        <v>4312</v>
      </c>
      <c r="L2123" s="23" t="s">
        <v>4313</v>
      </c>
      <c r="M2123" s="47">
        <v>54207.11</v>
      </c>
      <c r="N2123" s="47">
        <v>0</v>
      </c>
      <c r="O2123" s="48">
        <v>41039</v>
      </c>
    </row>
    <row r="2124" spans="11:15">
      <c r="K2124" s="46" t="s">
        <v>4314</v>
      </c>
      <c r="L2124" s="23" t="s">
        <v>4315</v>
      </c>
      <c r="M2124" s="47">
        <v>39622.17</v>
      </c>
      <c r="N2124" s="47">
        <v>0</v>
      </c>
      <c r="O2124" s="48">
        <v>41039</v>
      </c>
    </row>
    <row r="2125" spans="11:15">
      <c r="K2125" s="46" t="s">
        <v>4316</v>
      </c>
      <c r="L2125" s="23" t="s">
        <v>4317</v>
      </c>
      <c r="M2125" s="47">
        <v>25435.14</v>
      </c>
      <c r="N2125" s="47">
        <v>0</v>
      </c>
      <c r="O2125" s="48">
        <v>41039</v>
      </c>
    </row>
    <row r="2126" spans="11:15">
      <c r="K2126" s="46" t="s">
        <v>4318</v>
      </c>
      <c r="L2126" s="23" t="s">
        <v>4319</v>
      </c>
      <c r="M2126" s="47">
        <v>22659.22</v>
      </c>
      <c r="N2126" s="47">
        <v>0</v>
      </c>
      <c r="O2126" s="48">
        <v>41039</v>
      </c>
    </row>
    <row r="2127" spans="11:15">
      <c r="K2127" s="46" t="s">
        <v>4320</v>
      </c>
      <c r="L2127" s="23" t="s">
        <v>4321</v>
      </c>
      <c r="M2127" s="47">
        <v>21579.31</v>
      </c>
      <c r="N2127" s="47">
        <v>0</v>
      </c>
      <c r="O2127" s="48">
        <v>41039</v>
      </c>
    </row>
    <row r="2128" spans="11:15">
      <c r="K2128" s="46" t="s">
        <v>4322</v>
      </c>
      <c r="L2128" s="23" t="s">
        <v>4323</v>
      </c>
      <c r="M2128" s="47">
        <v>21099.31</v>
      </c>
      <c r="N2128" s="47">
        <v>0</v>
      </c>
      <c r="O2128" s="48">
        <v>41039</v>
      </c>
    </row>
    <row r="2129" spans="11:15">
      <c r="K2129" s="46" t="s">
        <v>4324</v>
      </c>
      <c r="L2129" s="23" t="s">
        <v>4325</v>
      </c>
      <c r="M2129" s="47">
        <v>18655.759999999998</v>
      </c>
      <c r="N2129" s="47">
        <v>0</v>
      </c>
      <c r="O2129" s="48">
        <v>41039</v>
      </c>
    </row>
    <row r="2130" spans="11:15">
      <c r="K2130" s="46" t="s">
        <v>4326</v>
      </c>
      <c r="L2130" s="23" t="s">
        <v>4327</v>
      </c>
      <c r="M2130" s="47">
        <v>17892.599999999999</v>
      </c>
      <c r="N2130" s="47">
        <v>17215.04</v>
      </c>
      <c r="O2130" s="48">
        <v>41039</v>
      </c>
    </row>
    <row r="2131" spans="11:15">
      <c r="K2131" s="46" t="s">
        <v>4328</v>
      </c>
      <c r="L2131" s="23" t="s">
        <v>4329</v>
      </c>
      <c r="M2131" s="47">
        <v>17623.7</v>
      </c>
      <c r="N2131" s="47">
        <v>17215.04</v>
      </c>
      <c r="O2131" s="48">
        <v>41039</v>
      </c>
    </row>
    <row r="2132" spans="11:15">
      <c r="K2132" s="46" t="s">
        <v>4330</v>
      </c>
      <c r="L2132" s="23" t="s">
        <v>4331</v>
      </c>
      <c r="M2132" s="47">
        <v>13937.63</v>
      </c>
      <c r="N2132" s="47">
        <v>0</v>
      </c>
      <c r="O2132" s="48">
        <v>41039</v>
      </c>
    </row>
    <row r="2133" spans="11:15">
      <c r="K2133" s="46" t="s">
        <v>4332</v>
      </c>
      <c r="L2133" s="23" t="s">
        <v>4333</v>
      </c>
      <c r="M2133" s="47">
        <v>9598.56</v>
      </c>
      <c r="N2133" s="47">
        <v>0</v>
      </c>
      <c r="O2133" s="48">
        <v>41039</v>
      </c>
    </row>
    <row r="2134" spans="11:15">
      <c r="K2134" s="46" t="s">
        <v>4334</v>
      </c>
      <c r="L2134" s="23" t="s">
        <v>4335</v>
      </c>
      <c r="M2134" s="47">
        <v>6987.86</v>
      </c>
      <c r="N2134" s="47">
        <v>0</v>
      </c>
      <c r="O2134" s="48">
        <v>41039</v>
      </c>
    </row>
    <row r="2135" spans="11:15">
      <c r="K2135" s="46" t="s">
        <v>4336</v>
      </c>
      <c r="L2135" s="23" t="s">
        <v>4337</v>
      </c>
      <c r="M2135" s="47">
        <v>5513.55</v>
      </c>
      <c r="N2135" s="47">
        <v>0</v>
      </c>
      <c r="O2135" s="48">
        <v>41039</v>
      </c>
    </row>
    <row r="2136" spans="11:15">
      <c r="K2136" s="46" t="s">
        <v>4338</v>
      </c>
      <c r="L2136" s="23" t="s">
        <v>4339</v>
      </c>
      <c r="M2136" s="47">
        <v>5317.93</v>
      </c>
      <c r="N2136" s="47">
        <v>0</v>
      </c>
      <c r="O2136" s="48">
        <v>41039</v>
      </c>
    </row>
    <row r="2137" spans="11:15">
      <c r="K2137" s="46" t="s">
        <v>4340</v>
      </c>
      <c r="L2137" s="23" t="s">
        <v>4341</v>
      </c>
      <c r="M2137" s="47">
        <v>5074.8500000000004</v>
      </c>
      <c r="N2137" s="47">
        <v>0</v>
      </c>
      <c r="O2137" s="48">
        <v>41039</v>
      </c>
    </row>
    <row r="2138" spans="11:15">
      <c r="K2138" s="46" t="s">
        <v>4342</v>
      </c>
      <c r="L2138" s="23" t="s">
        <v>4343</v>
      </c>
      <c r="M2138" s="47">
        <v>4461.84</v>
      </c>
      <c r="N2138" s="47">
        <v>0</v>
      </c>
      <c r="O2138" s="48">
        <v>41039</v>
      </c>
    </row>
    <row r="2139" spans="11:15">
      <c r="K2139" s="46" t="s">
        <v>4344</v>
      </c>
      <c r="L2139" s="23" t="s">
        <v>4345</v>
      </c>
      <c r="M2139" s="47">
        <v>2648</v>
      </c>
      <c r="N2139" s="47">
        <v>0</v>
      </c>
      <c r="O2139" s="48">
        <v>41039</v>
      </c>
    </row>
    <row r="2140" spans="11:15">
      <c r="K2140" s="46" t="s">
        <v>4346</v>
      </c>
      <c r="L2140" s="23" t="s">
        <v>4347</v>
      </c>
      <c r="M2140" s="47">
        <v>2537.04</v>
      </c>
      <c r="N2140" s="47">
        <v>0</v>
      </c>
      <c r="O2140" s="48">
        <v>41039</v>
      </c>
    </row>
    <row r="2141" spans="11:15">
      <c r="K2141" s="46" t="s">
        <v>4348</v>
      </c>
      <c r="L2141" s="23" t="s">
        <v>4349</v>
      </c>
      <c r="M2141" s="47">
        <v>1703.55</v>
      </c>
      <c r="N2141" s="47">
        <v>0</v>
      </c>
      <c r="O2141" s="48">
        <v>41039</v>
      </c>
    </row>
    <row r="2142" spans="11:15">
      <c r="K2142" s="46" t="s">
        <v>4350</v>
      </c>
      <c r="L2142" s="23" t="s">
        <v>4351</v>
      </c>
      <c r="M2142" s="47">
        <v>1298.96</v>
      </c>
      <c r="N2142" s="47">
        <v>0</v>
      </c>
      <c r="O2142" s="48">
        <v>41039</v>
      </c>
    </row>
    <row r="2143" spans="11:15">
      <c r="K2143" s="46" t="s">
        <v>4352</v>
      </c>
      <c r="L2143" s="23" t="s">
        <v>4353</v>
      </c>
      <c r="M2143" s="47">
        <v>1082.97</v>
      </c>
      <c r="N2143" s="47">
        <v>0</v>
      </c>
      <c r="O2143" s="48">
        <v>41039</v>
      </c>
    </row>
    <row r="2144" spans="11:15">
      <c r="K2144" s="46" t="s">
        <v>4354</v>
      </c>
      <c r="L2144" s="23" t="s">
        <v>4355</v>
      </c>
      <c r="M2144" s="47">
        <v>1067.68</v>
      </c>
      <c r="N2144" s="47">
        <v>0</v>
      </c>
      <c r="O2144" s="48">
        <v>41039</v>
      </c>
    </row>
    <row r="2145" spans="11:15">
      <c r="K2145" s="46" t="s">
        <v>4356</v>
      </c>
      <c r="L2145" s="23" t="s">
        <v>4357</v>
      </c>
      <c r="M2145" s="47">
        <v>1016.86</v>
      </c>
      <c r="N2145" s="47">
        <v>0</v>
      </c>
      <c r="O2145" s="48">
        <v>41039</v>
      </c>
    </row>
    <row r="2146" spans="11:15">
      <c r="K2146" s="46" t="s">
        <v>4358</v>
      </c>
      <c r="L2146" s="23" t="s">
        <v>4359</v>
      </c>
      <c r="M2146" s="47">
        <v>55310.04</v>
      </c>
      <c r="N2146" s="47">
        <v>0</v>
      </c>
      <c r="O2146" s="48">
        <v>41050</v>
      </c>
    </row>
    <row r="2147" spans="11:15">
      <c r="K2147" s="46" t="s">
        <v>4360</v>
      </c>
      <c r="L2147" s="23" t="s">
        <v>4361</v>
      </c>
      <c r="M2147" s="47">
        <v>47117.89</v>
      </c>
      <c r="N2147" s="47">
        <v>0</v>
      </c>
      <c r="O2147" s="48">
        <v>41050</v>
      </c>
    </row>
    <row r="2148" spans="11:15">
      <c r="K2148" s="46" t="s">
        <v>4362</v>
      </c>
      <c r="L2148" s="23" t="s">
        <v>4363</v>
      </c>
      <c r="M2148" s="47">
        <v>46613.23</v>
      </c>
      <c r="N2148" s="47">
        <v>0</v>
      </c>
      <c r="O2148" s="48">
        <v>41050</v>
      </c>
    </row>
    <row r="2149" spans="11:15">
      <c r="K2149" s="46" t="s">
        <v>4364</v>
      </c>
      <c r="L2149" s="23" t="s">
        <v>4365</v>
      </c>
      <c r="M2149" s="47">
        <v>42675.05</v>
      </c>
      <c r="N2149" s="47">
        <v>0</v>
      </c>
      <c r="O2149" s="48">
        <v>41050</v>
      </c>
    </row>
    <row r="2150" spans="11:15">
      <c r="K2150" s="46" t="s">
        <v>4366</v>
      </c>
      <c r="L2150" s="23" t="s">
        <v>4367</v>
      </c>
      <c r="M2150" s="47">
        <v>30347.67</v>
      </c>
      <c r="N2150" s="47">
        <v>0</v>
      </c>
      <c r="O2150" s="48">
        <v>41050</v>
      </c>
    </row>
    <row r="2151" spans="11:15">
      <c r="K2151" s="46" t="s">
        <v>4368</v>
      </c>
      <c r="L2151" s="23" t="s">
        <v>4369</v>
      </c>
      <c r="M2151" s="47">
        <v>14835.3</v>
      </c>
      <c r="N2151" s="47">
        <v>0</v>
      </c>
      <c r="O2151" s="48">
        <v>41050</v>
      </c>
    </row>
    <row r="2152" spans="11:15">
      <c r="K2152" s="46" t="s">
        <v>4370</v>
      </c>
      <c r="L2152" s="23" t="s">
        <v>4371</v>
      </c>
      <c r="M2152" s="47">
        <v>14125.72</v>
      </c>
      <c r="N2152" s="47">
        <v>0</v>
      </c>
      <c r="O2152" s="48">
        <v>41050</v>
      </c>
    </row>
    <row r="2153" spans="11:15">
      <c r="K2153" s="46" t="s">
        <v>4372</v>
      </c>
      <c r="L2153" s="23" t="s">
        <v>4373</v>
      </c>
      <c r="M2153" s="47">
        <v>14117.06</v>
      </c>
      <c r="N2153" s="47">
        <v>0</v>
      </c>
      <c r="O2153" s="48">
        <v>41050</v>
      </c>
    </row>
    <row r="2154" spans="11:15">
      <c r="K2154" s="46" t="s">
        <v>4374</v>
      </c>
      <c r="L2154" s="23" t="s">
        <v>4375</v>
      </c>
      <c r="M2154" s="47">
        <v>12885.94</v>
      </c>
      <c r="N2154" s="47">
        <v>0</v>
      </c>
      <c r="O2154" s="48">
        <v>41050</v>
      </c>
    </row>
    <row r="2155" spans="11:15">
      <c r="K2155" s="46" t="s">
        <v>4376</v>
      </c>
      <c r="L2155" s="23" t="s">
        <v>4377</v>
      </c>
      <c r="M2155" s="47">
        <v>11787.98</v>
      </c>
      <c r="N2155" s="47">
        <v>0</v>
      </c>
      <c r="O2155" s="48">
        <v>41050</v>
      </c>
    </row>
    <row r="2156" spans="11:15">
      <c r="K2156" s="46" t="s">
        <v>4378</v>
      </c>
      <c r="L2156" s="23" t="s">
        <v>4379</v>
      </c>
      <c r="M2156" s="47">
        <v>10903.22</v>
      </c>
      <c r="N2156" s="47">
        <v>0</v>
      </c>
      <c r="O2156" s="48">
        <v>41050</v>
      </c>
    </row>
    <row r="2157" spans="11:15">
      <c r="K2157" s="46" t="s">
        <v>4380</v>
      </c>
      <c r="L2157" s="23" t="s">
        <v>4381</v>
      </c>
      <c r="M2157" s="47">
        <v>10119.200000000001</v>
      </c>
      <c r="N2157" s="47">
        <v>0</v>
      </c>
      <c r="O2157" s="48">
        <v>41050</v>
      </c>
    </row>
    <row r="2158" spans="11:15">
      <c r="K2158" s="46" t="s">
        <v>4382</v>
      </c>
      <c r="L2158" s="23" t="s">
        <v>4383</v>
      </c>
      <c r="M2158" s="47">
        <v>10025.459999999999</v>
      </c>
      <c r="N2158" s="47">
        <v>0</v>
      </c>
      <c r="O2158" s="48">
        <v>41050</v>
      </c>
    </row>
    <row r="2159" spans="11:15">
      <c r="K2159" s="46" t="s">
        <v>4384</v>
      </c>
      <c r="L2159" s="23" t="s">
        <v>4385</v>
      </c>
      <c r="M2159" s="47">
        <v>10006.09</v>
      </c>
      <c r="N2159" s="47">
        <v>0</v>
      </c>
      <c r="O2159" s="48">
        <v>41050</v>
      </c>
    </row>
    <row r="2160" spans="11:15">
      <c r="K2160" s="46" t="s">
        <v>4386</v>
      </c>
      <c r="L2160" s="23" t="s">
        <v>4387</v>
      </c>
      <c r="M2160" s="47">
        <v>9823.3700000000008</v>
      </c>
      <c r="N2160" s="47">
        <v>0</v>
      </c>
      <c r="O2160" s="48">
        <v>41050</v>
      </c>
    </row>
    <row r="2161" spans="11:15">
      <c r="K2161" s="46" t="s">
        <v>4388</v>
      </c>
      <c r="L2161" s="23" t="s">
        <v>4389</v>
      </c>
      <c r="M2161" s="47">
        <v>9814.69</v>
      </c>
      <c r="N2161" s="47">
        <v>0</v>
      </c>
      <c r="O2161" s="48">
        <v>41050</v>
      </c>
    </row>
    <row r="2162" spans="11:15">
      <c r="K2162" s="46" t="s">
        <v>4390</v>
      </c>
      <c r="L2162" s="23" t="s">
        <v>4391</v>
      </c>
      <c r="M2162" s="47">
        <v>8410.2900000000009</v>
      </c>
      <c r="N2162" s="47">
        <v>0</v>
      </c>
      <c r="O2162" s="48">
        <v>41050</v>
      </c>
    </row>
    <row r="2163" spans="11:15">
      <c r="K2163" s="46" t="s">
        <v>4392</v>
      </c>
      <c r="L2163" s="23" t="s">
        <v>4393</v>
      </c>
      <c r="M2163" s="47">
        <v>7683.18</v>
      </c>
      <c r="N2163" s="47">
        <v>0</v>
      </c>
      <c r="O2163" s="48">
        <v>41050</v>
      </c>
    </row>
    <row r="2164" spans="11:15">
      <c r="K2164" s="46" t="s">
        <v>4394</v>
      </c>
      <c r="L2164" s="23" t="s">
        <v>4395</v>
      </c>
      <c r="M2164" s="47">
        <v>7257.04</v>
      </c>
      <c r="N2164" s="47">
        <v>0</v>
      </c>
      <c r="O2164" s="48">
        <v>41050</v>
      </c>
    </row>
    <row r="2165" spans="11:15">
      <c r="K2165" s="46" t="s">
        <v>4396</v>
      </c>
      <c r="L2165" s="23" t="s">
        <v>4397</v>
      </c>
      <c r="M2165" s="47">
        <v>5920.28</v>
      </c>
      <c r="N2165" s="47">
        <v>0</v>
      </c>
      <c r="O2165" s="48">
        <v>41050</v>
      </c>
    </row>
    <row r="2166" spans="11:15">
      <c r="K2166" s="46" t="s">
        <v>4398</v>
      </c>
      <c r="L2166" s="23" t="s">
        <v>4399</v>
      </c>
      <c r="M2166" s="47">
        <v>5760</v>
      </c>
      <c r="N2166" s="47">
        <v>0</v>
      </c>
      <c r="O2166" s="48">
        <v>41050</v>
      </c>
    </row>
    <row r="2167" spans="11:15">
      <c r="K2167" s="46" t="s">
        <v>4400</v>
      </c>
      <c r="L2167" s="23" t="s">
        <v>4401</v>
      </c>
      <c r="M2167" s="47">
        <v>4697.6499999999996</v>
      </c>
      <c r="N2167" s="47">
        <v>0</v>
      </c>
      <c r="O2167" s="48">
        <v>41050</v>
      </c>
    </row>
    <row r="2168" spans="11:15">
      <c r="K2168" s="46" t="s">
        <v>4402</v>
      </c>
      <c r="L2168" s="23" t="s">
        <v>4403</v>
      </c>
      <c r="M2168" s="47">
        <v>3672.57</v>
      </c>
      <c r="N2168" s="47">
        <v>0</v>
      </c>
      <c r="O2168" s="48">
        <v>41050</v>
      </c>
    </row>
    <row r="2169" spans="11:15">
      <c r="K2169" s="46" t="s">
        <v>4404</v>
      </c>
      <c r="L2169" s="23" t="s">
        <v>4405</v>
      </c>
      <c r="M2169" s="47">
        <v>3507.12</v>
      </c>
      <c r="N2169" s="47">
        <v>0</v>
      </c>
      <c r="O2169" s="48">
        <v>41050</v>
      </c>
    </row>
    <row r="2170" spans="11:15">
      <c r="K2170" s="46" t="s">
        <v>4406</v>
      </c>
      <c r="L2170" s="23" t="s">
        <v>4407</v>
      </c>
      <c r="M2170" s="47">
        <v>3430.6</v>
      </c>
      <c r="N2170" s="47">
        <v>0</v>
      </c>
      <c r="O2170" s="48">
        <v>41050</v>
      </c>
    </row>
    <row r="2171" spans="11:15">
      <c r="K2171" s="46" t="s">
        <v>4408</v>
      </c>
      <c r="L2171" s="23" t="s">
        <v>4409</v>
      </c>
      <c r="M2171" s="47">
        <v>2581.89</v>
      </c>
      <c r="N2171" s="47">
        <v>0</v>
      </c>
      <c r="O2171" s="48">
        <v>41050</v>
      </c>
    </row>
    <row r="2172" spans="11:15">
      <c r="K2172" s="46" t="s">
        <v>4410</v>
      </c>
      <c r="L2172" s="23" t="s">
        <v>4411</v>
      </c>
      <c r="M2172" s="47">
        <v>1966.66</v>
      </c>
      <c r="N2172" s="47">
        <v>0</v>
      </c>
      <c r="O2172" s="48">
        <v>41050</v>
      </c>
    </row>
    <row r="2173" spans="11:15">
      <c r="K2173" s="46" t="s">
        <v>4412</v>
      </c>
      <c r="L2173" s="23" t="s">
        <v>4413</v>
      </c>
      <c r="M2173" s="47">
        <v>1898.46</v>
      </c>
      <c r="N2173" s="47">
        <v>0</v>
      </c>
      <c r="O2173" s="48">
        <v>41050</v>
      </c>
    </row>
    <row r="2174" spans="11:15">
      <c r="K2174" s="46" t="s">
        <v>4414</v>
      </c>
      <c r="L2174" s="23" t="s">
        <v>4415</v>
      </c>
      <c r="M2174" s="47">
        <v>1401.15</v>
      </c>
      <c r="N2174" s="47">
        <v>0</v>
      </c>
      <c r="O2174" s="48">
        <v>41050</v>
      </c>
    </row>
    <row r="2175" spans="11:15">
      <c r="K2175" s="46" t="s">
        <v>4416</v>
      </c>
      <c r="L2175" s="23" t="s">
        <v>4417</v>
      </c>
      <c r="M2175" s="47">
        <v>1379.88</v>
      </c>
      <c r="N2175" s="47">
        <v>0</v>
      </c>
      <c r="O2175" s="48">
        <v>41050</v>
      </c>
    </row>
    <row r="2176" spans="11:15">
      <c r="K2176" s="46" t="s">
        <v>4418</v>
      </c>
      <c r="L2176" s="23" t="s">
        <v>4419</v>
      </c>
      <c r="M2176" s="47">
        <v>43055.66</v>
      </c>
      <c r="N2176" s="47">
        <v>0</v>
      </c>
      <c r="O2176" s="48">
        <v>41071</v>
      </c>
    </row>
    <row r="2177" spans="11:15">
      <c r="K2177" s="46" t="s">
        <v>4420</v>
      </c>
      <c r="L2177" s="23" t="s">
        <v>4421</v>
      </c>
      <c r="M2177" s="47">
        <v>30608.9</v>
      </c>
      <c r="N2177" s="47">
        <v>0</v>
      </c>
      <c r="O2177" s="48">
        <v>41071</v>
      </c>
    </row>
    <row r="2178" spans="11:15">
      <c r="K2178" s="46" t="s">
        <v>4422</v>
      </c>
      <c r="L2178" s="23" t="s">
        <v>4423</v>
      </c>
      <c r="M2178" s="47">
        <v>30385.59</v>
      </c>
      <c r="N2178" s="47">
        <v>0</v>
      </c>
      <c r="O2178" s="48">
        <v>41071</v>
      </c>
    </row>
    <row r="2179" spans="11:15">
      <c r="K2179" s="46" t="s">
        <v>4424</v>
      </c>
      <c r="L2179" s="23" t="s">
        <v>4425</v>
      </c>
      <c r="M2179" s="47">
        <v>23958.400000000001</v>
      </c>
      <c r="N2179" s="47">
        <v>0</v>
      </c>
      <c r="O2179" s="48">
        <v>41071</v>
      </c>
    </row>
    <row r="2180" spans="11:15">
      <c r="K2180" s="46" t="s">
        <v>4426</v>
      </c>
      <c r="L2180" s="23" t="s">
        <v>4427</v>
      </c>
      <c r="M2180" s="47">
        <v>22601.919999999998</v>
      </c>
      <c r="N2180" s="47">
        <v>0</v>
      </c>
      <c r="O2180" s="48">
        <v>41071</v>
      </c>
    </row>
    <row r="2181" spans="11:15">
      <c r="K2181" s="46" t="s">
        <v>4428</v>
      </c>
      <c r="L2181" s="23" t="s">
        <v>4429</v>
      </c>
      <c r="M2181" s="47">
        <v>22566.37</v>
      </c>
      <c r="N2181" s="47">
        <v>0</v>
      </c>
      <c r="O2181" s="48">
        <v>41071</v>
      </c>
    </row>
    <row r="2182" spans="11:15">
      <c r="K2182" s="46" t="s">
        <v>4430</v>
      </c>
      <c r="L2182" s="23" t="s">
        <v>4431</v>
      </c>
      <c r="M2182" s="47">
        <v>14383.75</v>
      </c>
      <c r="N2182" s="47">
        <v>0</v>
      </c>
      <c r="O2182" s="48">
        <v>41071</v>
      </c>
    </row>
    <row r="2183" spans="11:15">
      <c r="K2183" s="46" t="s">
        <v>4432</v>
      </c>
      <c r="L2183" s="23" t="s">
        <v>4433</v>
      </c>
      <c r="M2183" s="47">
        <v>13943.01</v>
      </c>
      <c r="N2183" s="47">
        <v>0</v>
      </c>
      <c r="O2183" s="48">
        <v>41071</v>
      </c>
    </row>
    <row r="2184" spans="11:15">
      <c r="K2184" s="46" t="s">
        <v>4434</v>
      </c>
      <c r="L2184" s="23" t="s">
        <v>4435</v>
      </c>
      <c r="M2184" s="47">
        <v>13500.11</v>
      </c>
      <c r="N2184" s="47">
        <v>0</v>
      </c>
      <c r="O2184" s="48">
        <v>41071</v>
      </c>
    </row>
    <row r="2185" spans="11:15">
      <c r="K2185" s="46" t="s">
        <v>4436</v>
      </c>
      <c r="L2185" s="23" t="s">
        <v>4437</v>
      </c>
      <c r="M2185" s="47">
        <v>12719.68</v>
      </c>
      <c r="N2185" s="47">
        <v>0</v>
      </c>
      <c r="O2185" s="48">
        <v>41071</v>
      </c>
    </row>
    <row r="2186" spans="11:15">
      <c r="K2186" s="46" t="s">
        <v>4438</v>
      </c>
      <c r="L2186" s="23" t="s">
        <v>4439</v>
      </c>
      <c r="M2186" s="47">
        <v>10182.01</v>
      </c>
      <c r="N2186" s="47">
        <v>0</v>
      </c>
      <c r="O2186" s="48">
        <v>41071</v>
      </c>
    </row>
    <row r="2187" spans="11:15">
      <c r="K2187" s="46" t="s">
        <v>4440</v>
      </c>
      <c r="L2187" s="23" t="s">
        <v>4441</v>
      </c>
      <c r="M2187" s="47">
        <v>9376.74</v>
      </c>
      <c r="N2187" s="47">
        <v>0</v>
      </c>
      <c r="O2187" s="48">
        <v>41071</v>
      </c>
    </row>
    <row r="2188" spans="11:15">
      <c r="K2188" s="46" t="s">
        <v>4442</v>
      </c>
      <c r="L2188" s="23" t="s">
        <v>4443</v>
      </c>
      <c r="M2188" s="47">
        <v>6328.84</v>
      </c>
      <c r="N2188" s="47">
        <v>0</v>
      </c>
      <c r="O2188" s="48">
        <v>41071</v>
      </c>
    </row>
    <row r="2189" spans="11:15">
      <c r="K2189" s="46" t="s">
        <v>4444</v>
      </c>
      <c r="L2189" s="23" t="s">
        <v>4445</v>
      </c>
      <c r="M2189" s="47">
        <v>5970.75</v>
      </c>
      <c r="N2189" s="47">
        <v>0</v>
      </c>
      <c r="O2189" s="48">
        <v>41071</v>
      </c>
    </row>
    <row r="2190" spans="11:15">
      <c r="K2190" s="46" t="s">
        <v>4446</v>
      </c>
      <c r="L2190" s="23" t="s">
        <v>4447</v>
      </c>
      <c r="M2190" s="47">
        <v>5084.18</v>
      </c>
      <c r="N2190" s="47">
        <v>0</v>
      </c>
      <c r="O2190" s="48">
        <v>41071</v>
      </c>
    </row>
    <row r="2191" spans="11:15">
      <c r="K2191" s="46" t="s">
        <v>4448</v>
      </c>
      <c r="L2191" s="23" t="s">
        <v>4449</v>
      </c>
      <c r="M2191" s="47">
        <v>4996.7</v>
      </c>
      <c r="N2191" s="47">
        <v>0</v>
      </c>
      <c r="O2191" s="48">
        <v>41071</v>
      </c>
    </row>
    <row r="2192" spans="11:15">
      <c r="K2192" s="46" t="s">
        <v>4450</v>
      </c>
      <c r="L2192" s="23" t="s">
        <v>4451</v>
      </c>
      <c r="M2192" s="47">
        <v>4748.3100000000004</v>
      </c>
      <c r="N2192" s="47">
        <v>0</v>
      </c>
      <c r="O2192" s="48">
        <v>41071</v>
      </c>
    </row>
    <row r="2193" spans="11:15">
      <c r="K2193" s="46" t="s">
        <v>4452</v>
      </c>
      <c r="L2193" s="23" t="s">
        <v>4453</v>
      </c>
      <c r="M2193" s="47">
        <v>4168.75</v>
      </c>
      <c r="N2193" s="47">
        <v>0</v>
      </c>
      <c r="O2193" s="48">
        <v>41071</v>
      </c>
    </row>
    <row r="2194" spans="11:15">
      <c r="K2194" s="46" t="s">
        <v>4454</v>
      </c>
      <c r="L2194" s="23" t="s">
        <v>4455</v>
      </c>
      <c r="M2194" s="47">
        <v>4148.97</v>
      </c>
      <c r="N2194" s="47">
        <v>0</v>
      </c>
      <c r="O2194" s="48">
        <v>41071</v>
      </c>
    </row>
    <row r="2195" spans="11:15">
      <c r="K2195" s="46" t="s">
        <v>4456</v>
      </c>
      <c r="L2195" s="23" t="s">
        <v>4457</v>
      </c>
      <c r="M2195" s="47">
        <v>3571.01</v>
      </c>
      <c r="N2195" s="47">
        <v>0</v>
      </c>
      <c r="O2195" s="48">
        <v>41071</v>
      </c>
    </row>
    <row r="2196" spans="11:15">
      <c r="K2196" s="46" t="s">
        <v>4458</v>
      </c>
      <c r="L2196" s="23" t="s">
        <v>4459</v>
      </c>
      <c r="M2196" s="47">
        <v>3517.42</v>
      </c>
      <c r="N2196" s="47">
        <v>0</v>
      </c>
      <c r="O2196" s="48">
        <v>41071</v>
      </c>
    </row>
    <row r="2197" spans="11:15">
      <c r="K2197" s="46" t="s">
        <v>4460</v>
      </c>
      <c r="L2197" s="23" t="s">
        <v>4461</v>
      </c>
      <c r="M2197" s="47">
        <v>3467.42</v>
      </c>
      <c r="N2197" s="47">
        <v>0</v>
      </c>
      <c r="O2197" s="48">
        <v>41071</v>
      </c>
    </row>
    <row r="2198" spans="11:15">
      <c r="K2198" s="46" t="s">
        <v>4462</v>
      </c>
      <c r="L2198" s="23" t="s">
        <v>4463</v>
      </c>
      <c r="M2198" s="47">
        <v>2688.89</v>
      </c>
      <c r="N2198" s="47">
        <v>0</v>
      </c>
      <c r="O2198" s="48">
        <v>41071</v>
      </c>
    </row>
    <row r="2199" spans="11:15">
      <c r="K2199" s="46" t="s">
        <v>4464</v>
      </c>
      <c r="L2199" s="23" t="s">
        <v>4465</v>
      </c>
      <c r="M2199" s="47">
        <v>2646.4</v>
      </c>
      <c r="N2199" s="47">
        <v>0</v>
      </c>
      <c r="O2199" s="48">
        <v>41071</v>
      </c>
    </row>
    <row r="2200" spans="11:15">
      <c r="K2200" s="46" t="s">
        <v>4466</v>
      </c>
      <c r="L2200" s="23" t="s">
        <v>4467</v>
      </c>
      <c r="M2200" s="47">
        <v>2622.65</v>
      </c>
      <c r="N2200" s="47">
        <v>0</v>
      </c>
      <c r="O2200" s="48">
        <v>41071</v>
      </c>
    </row>
    <row r="2201" spans="11:15">
      <c r="K2201" s="46" t="s">
        <v>4468</v>
      </c>
      <c r="L2201" s="23" t="s">
        <v>4469</v>
      </c>
      <c r="M2201" s="47">
        <v>2423.88</v>
      </c>
      <c r="N2201" s="47">
        <v>0</v>
      </c>
      <c r="O2201" s="48">
        <v>41071</v>
      </c>
    </row>
    <row r="2202" spans="11:15">
      <c r="K2202" s="46" t="s">
        <v>4470</v>
      </c>
      <c r="L2202" s="23" t="s">
        <v>4471</v>
      </c>
      <c r="M2202" s="47">
        <v>1723.9</v>
      </c>
      <c r="N2202" s="47">
        <v>0</v>
      </c>
      <c r="O2202" s="48">
        <v>41071</v>
      </c>
    </row>
    <row r="2203" spans="11:15">
      <c r="K2203" s="46" t="s">
        <v>4472</v>
      </c>
      <c r="L2203" s="23" t="s">
        <v>4473</v>
      </c>
      <c r="M2203" s="47">
        <v>1689.42</v>
      </c>
      <c r="N2203" s="47">
        <v>0</v>
      </c>
      <c r="O2203" s="48">
        <v>41071</v>
      </c>
    </row>
    <row r="2204" spans="11:15">
      <c r="K2204" s="46" t="s">
        <v>4474</v>
      </c>
      <c r="L2204" s="23" t="s">
        <v>4475</v>
      </c>
      <c r="M2204" s="47">
        <v>1564.9</v>
      </c>
      <c r="N2204" s="47">
        <v>0</v>
      </c>
      <c r="O2204" s="48">
        <v>41071</v>
      </c>
    </row>
    <row r="2205" spans="11:15">
      <c r="K2205" s="46" t="s">
        <v>4476</v>
      </c>
      <c r="L2205" s="23" t="s">
        <v>4477</v>
      </c>
      <c r="M2205" s="47">
        <v>1550.06</v>
      </c>
      <c r="N2205" s="47">
        <v>0</v>
      </c>
      <c r="O2205" s="48">
        <v>41071</v>
      </c>
    </row>
    <row r="2206" spans="11:15">
      <c r="K2206" s="46" t="s">
        <v>4478</v>
      </c>
      <c r="L2206" s="23" t="s">
        <v>4479</v>
      </c>
      <c r="M2206" s="47">
        <v>1503.89</v>
      </c>
      <c r="N2206" s="47">
        <v>0</v>
      </c>
      <c r="O2206" s="48">
        <v>41071</v>
      </c>
    </row>
    <row r="2207" spans="11:15">
      <c r="K2207" s="46" t="s">
        <v>4480</v>
      </c>
      <c r="L2207" s="23" t="s">
        <v>4481</v>
      </c>
      <c r="M2207" s="47">
        <v>1450.13</v>
      </c>
      <c r="N2207" s="47">
        <v>0</v>
      </c>
      <c r="O2207" s="48">
        <v>41071</v>
      </c>
    </row>
    <row r="2208" spans="11:15">
      <c r="K2208" s="46" t="s">
        <v>4482</v>
      </c>
      <c r="L2208" s="23" t="s">
        <v>4483</v>
      </c>
      <c r="M2208" s="47">
        <v>1383.76</v>
      </c>
      <c r="N2208" s="47">
        <v>0</v>
      </c>
      <c r="O2208" s="48">
        <v>41071</v>
      </c>
    </row>
    <row r="2209" spans="11:15">
      <c r="K2209" s="46" t="s">
        <v>4484</v>
      </c>
      <c r="L2209" s="23" t="s">
        <v>4485</v>
      </c>
      <c r="M2209" s="47">
        <v>1147.33</v>
      </c>
      <c r="N2209" s="47">
        <v>0</v>
      </c>
      <c r="O2209" s="48">
        <v>41071</v>
      </c>
    </row>
    <row r="2210" spans="11:15">
      <c r="K2210" s="46" t="s">
        <v>4486</v>
      </c>
      <c r="L2210" s="23" t="s">
        <v>4487</v>
      </c>
      <c r="M2210" s="47">
        <v>1007.87</v>
      </c>
      <c r="N2210" s="47">
        <v>0</v>
      </c>
      <c r="O2210" s="48">
        <v>41071</v>
      </c>
    </row>
    <row r="2211" spans="11:15">
      <c r="K2211" s="46" t="s">
        <v>4488</v>
      </c>
      <c r="L2211" s="23" t="s">
        <v>4489</v>
      </c>
      <c r="M2211" s="47">
        <v>461926.25</v>
      </c>
      <c r="N2211" s="47">
        <v>0</v>
      </c>
      <c r="O2211" s="48">
        <v>41080</v>
      </c>
    </row>
    <row r="2212" spans="11:15">
      <c r="K2212" s="46" t="s">
        <v>4490</v>
      </c>
      <c r="L2212" s="23" t="s">
        <v>4491</v>
      </c>
      <c r="M2212" s="47">
        <v>323593.56</v>
      </c>
      <c r="N2212" s="47">
        <v>0</v>
      </c>
      <c r="O2212" s="48">
        <v>41080</v>
      </c>
    </row>
    <row r="2213" spans="11:15">
      <c r="K2213" s="46" t="s">
        <v>4492</v>
      </c>
      <c r="L2213" s="23" t="s">
        <v>4493</v>
      </c>
      <c r="M2213" s="47">
        <v>215809.1</v>
      </c>
      <c r="N2213" s="47">
        <v>0</v>
      </c>
      <c r="O2213" s="48">
        <v>41080</v>
      </c>
    </row>
    <row r="2214" spans="11:15">
      <c r="K2214" s="46" t="s">
        <v>4494</v>
      </c>
      <c r="L2214" s="23" t="s">
        <v>4495</v>
      </c>
      <c r="M2214" s="47">
        <v>115962.62</v>
      </c>
      <c r="N2214" s="47">
        <v>0</v>
      </c>
      <c r="O2214" s="48">
        <v>41080</v>
      </c>
    </row>
    <row r="2215" spans="11:15">
      <c r="K2215" s="46" t="s">
        <v>4496</v>
      </c>
      <c r="L2215" s="23" t="s">
        <v>4497</v>
      </c>
      <c r="M2215" s="47">
        <v>72733.399999999994</v>
      </c>
      <c r="N2215" s="47">
        <v>0</v>
      </c>
      <c r="O2215" s="48">
        <v>41080</v>
      </c>
    </row>
    <row r="2216" spans="11:15">
      <c r="K2216" s="46" t="s">
        <v>4498</v>
      </c>
      <c r="L2216" s="23" t="s">
        <v>4499</v>
      </c>
      <c r="M2216" s="47">
        <v>45061.19</v>
      </c>
      <c r="N2216" s="47">
        <v>0</v>
      </c>
      <c r="O2216" s="48">
        <v>41080</v>
      </c>
    </row>
    <row r="2217" spans="11:15">
      <c r="K2217" s="46" t="s">
        <v>4500</v>
      </c>
      <c r="L2217" s="23" t="s">
        <v>4501</v>
      </c>
      <c r="M2217" s="47">
        <v>40814.769999999997</v>
      </c>
      <c r="N2217" s="47">
        <v>0</v>
      </c>
      <c r="O2217" s="48">
        <v>41080</v>
      </c>
    </row>
    <row r="2218" spans="11:15">
      <c r="K2218" s="46" t="s">
        <v>4502</v>
      </c>
      <c r="L2218" s="23" t="s">
        <v>4503</v>
      </c>
      <c r="M2218" s="47">
        <v>27385.99</v>
      </c>
      <c r="N2218" s="47">
        <v>0</v>
      </c>
      <c r="O2218" s="48">
        <v>41080</v>
      </c>
    </row>
    <row r="2219" spans="11:15">
      <c r="K2219" s="46" t="s">
        <v>4504</v>
      </c>
      <c r="L2219" s="23" t="s">
        <v>4505</v>
      </c>
      <c r="M2219" s="47">
        <v>25174.76</v>
      </c>
      <c r="N2219" s="47">
        <v>0</v>
      </c>
      <c r="O2219" s="48">
        <v>41080</v>
      </c>
    </row>
    <row r="2220" spans="11:15">
      <c r="K2220" s="46" t="s">
        <v>4506</v>
      </c>
      <c r="L2220" s="23" t="s">
        <v>4507</v>
      </c>
      <c r="M2220" s="47">
        <v>17913.59</v>
      </c>
      <c r="N2220" s="47">
        <v>0</v>
      </c>
      <c r="O2220" s="48">
        <v>41080</v>
      </c>
    </row>
    <row r="2221" spans="11:15">
      <c r="K2221" s="46" t="s">
        <v>4508</v>
      </c>
      <c r="L2221" s="23" t="s">
        <v>4509</v>
      </c>
      <c r="M2221" s="47">
        <v>17132.59</v>
      </c>
      <c r="N2221" s="47">
        <v>0</v>
      </c>
      <c r="O2221" s="48">
        <v>41080</v>
      </c>
    </row>
    <row r="2222" spans="11:15">
      <c r="K2222" s="46" t="s">
        <v>4510</v>
      </c>
      <c r="L2222" s="23" t="s">
        <v>4511</v>
      </c>
      <c r="M2222" s="47">
        <v>15428.01</v>
      </c>
      <c r="N2222" s="47">
        <v>0</v>
      </c>
      <c r="O2222" s="48">
        <v>41080</v>
      </c>
    </row>
    <row r="2223" spans="11:15">
      <c r="K2223" s="46" t="s">
        <v>4512</v>
      </c>
      <c r="L2223" s="23" t="s">
        <v>4513</v>
      </c>
      <c r="M2223" s="47">
        <v>12500.89</v>
      </c>
      <c r="N2223" s="47">
        <v>0</v>
      </c>
      <c r="O2223" s="48">
        <v>41080</v>
      </c>
    </row>
    <row r="2224" spans="11:15">
      <c r="K2224" s="46" t="s">
        <v>4514</v>
      </c>
      <c r="L2224" s="23" t="s">
        <v>4515</v>
      </c>
      <c r="M2224" s="47">
        <v>12246.51</v>
      </c>
      <c r="N2224" s="47">
        <v>0</v>
      </c>
      <c r="O2224" s="48">
        <v>41080</v>
      </c>
    </row>
    <row r="2225" spans="11:15">
      <c r="K2225" s="46" t="s">
        <v>4516</v>
      </c>
      <c r="L2225" s="23" t="s">
        <v>4517</v>
      </c>
      <c r="M2225" s="47">
        <v>11445.09</v>
      </c>
      <c r="N2225" s="47">
        <v>0</v>
      </c>
      <c r="O2225" s="48">
        <v>41080</v>
      </c>
    </row>
    <row r="2226" spans="11:15">
      <c r="K2226" s="46" t="s">
        <v>4518</v>
      </c>
      <c r="L2226" s="23" t="s">
        <v>4519</v>
      </c>
      <c r="M2226" s="47">
        <v>10770.59</v>
      </c>
      <c r="N2226" s="47">
        <v>0</v>
      </c>
      <c r="O2226" s="48">
        <v>41080</v>
      </c>
    </row>
    <row r="2227" spans="11:15">
      <c r="K2227" s="46" t="s">
        <v>4520</v>
      </c>
      <c r="L2227" s="23" t="s">
        <v>4521</v>
      </c>
      <c r="M2227" s="47">
        <v>9723.64</v>
      </c>
      <c r="N2227" s="47">
        <v>0</v>
      </c>
      <c r="O2227" s="48">
        <v>41080</v>
      </c>
    </row>
    <row r="2228" spans="11:15">
      <c r="K2228" s="46" t="s">
        <v>4522</v>
      </c>
      <c r="L2228" s="23" t="s">
        <v>4523</v>
      </c>
      <c r="M2228" s="47">
        <v>8885.94</v>
      </c>
      <c r="N2228" s="47">
        <v>0</v>
      </c>
      <c r="O2228" s="48">
        <v>41080</v>
      </c>
    </row>
    <row r="2229" spans="11:15">
      <c r="K2229" s="46" t="s">
        <v>4524</v>
      </c>
      <c r="L2229" s="23" t="s">
        <v>4525</v>
      </c>
      <c r="M2229" s="47">
        <v>8117.63</v>
      </c>
      <c r="N2229" s="47">
        <v>0</v>
      </c>
      <c r="O2229" s="48">
        <v>41080</v>
      </c>
    </row>
    <row r="2230" spans="11:15">
      <c r="K2230" s="46" t="s">
        <v>4526</v>
      </c>
      <c r="L2230" s="23" t="s">
        <v>4527</v>
      </c>
      <c r="M2230" s="47">
        <v>6902.97</v>
      </c>
      <c r="N2230" s="47">
        <v>0</v>
      </c>
      <c r="O2230" s="48">
        <v>41080</v>
      </c>
    </row>
    <row r="2231" spans="11:15">
      <c r="K2231" s="46" t="s">
        <v>4528</v>
      </c>
      <c r="L2231" s="23" t="s">
        <v>4529</v>
      </c>
      <c r="M2231" s="47">
        <v>5810.95</v>
      </c>
      <c r="N2231" s="47">
        <v>0</v>
      </c>
      <c r="O2231" s="48">
        <v>41080</v>
      </c>
    </row>
    <row r="2232" spans="11:15">
      <c r="K2232" s="46" t="s">
        <v>4530</v>
      </c>
      <c r="L2232" s="23" t="s">
        <v>4531</v>
      </c>
      <c r="M2232" s="47">
        <v>5721.12</v>
      </c>
      <c r="N2232" s="47">
        <v>0</v>
      </c>
      <c r="O2232" s="48">
        <v>41080</v>
      </c>
    </row>
    <row r="2233" spans="11:15">
      <c r="K2233" s="46" t="s">
        <v>4532</v>
      </c>
      <c r="L2233" s="23" t="s">
        <v>4533</v>
      </c>
      <c r="M2233" s="47">
        <v>4839.84</v>
      </c>
      <c r="N2233" s="47">
        <v>0</v>
      </c>
      <c r="O2233" s="48">
        <v>41080</v>
      </c>
    </row>
    <row r="2234" spans="11:15">
      <c r="K2234" s="46" t="s">
        <v>4534</v>
      </c>
      <c r="L2234" s="23" t="s">
        <v>4535</v>
      </c>
      <c r="M2234" s="47">
        <v>3400</v>
      </c>
      <c r="N2234" s="47">
        <v>0</v>
      </c>
      <c r="O2234" s="48">
        <v>41080</v>
      </c>
    </row>
    <row r="2235" spans="11:15">
      <c r="K2235" s="46" t="s">
        <v>4536</v>
      </c>
      <c r="L2235" s="23" t="s">
        <v>4537</v>
      </c>
      <c r="M2235" s="47">
        <v>3330.83</v>
      </c>
      <c r="N2235" s="47">
        <v>0</v>
      </c>
      <c r="O2235" s="48">
        <v>41080</v>
      </c>
    </row>
    <row r="2236" spans="11:15">
      <c r="K2236" s="46" t="s">
        <v>4538</v>
      </c>
      <c r="L2236" s="23" t="s">
        <v>4539</v>
      </c>
      <c r="M2236" s="47">
        <v>2987.89</v>
      </c>
      <c r="N2236" s="47">
        <v>0</v>
      </c>
      <c r="O2236" s="48">
        <v>41080</v>
      </c>
    </row>
    <row r="2237" spans="11:15">
      <c r="K2237" s="46" t="s">
        <v>4540</v>
      </c>
      <c r="L2237" s="23" t="s">
        <v>4541</v>
      </c>
      <c r="M2237" s="47">
        <v>2929.23</v>
      </c>
      <c r="N2237" s="47">
        <v>0</v>
      </c>
      <c r="O2237" s="48">
        <v>41080</v>
      </c>
    </row>
    <row r="2238" spans="11:15">
      <c r="K2238" s="46" t="s">
        <v>4542</v>
      </c>
      <c r="L2238" s="23" t="s">
        <v>4543</v>
      </c>
      <c r="M2238" s="47">
        <v>2862.1</v>
      </c>
      <c r="N2238" s="47">
        <v>0</v>
      </c>
      <c r="O2238" s="48">
        <v>41080</v>
      </c>
    </row>
    <row r="2239" spans="11:15">
      <c r="K2239" s="46" t="s">
        <v>4544</v>
      </c>
      <c r="L2239" s="23" t="s">
        <v>4545</v>
      </c>
      <c r="M2239" s="47">
        <v>2350.4699999999998</v>
      </c>
      <c r="N2239" s="47">
        <v>0</v>
      </c>
      <c r="O2239" s="48">
        <v>41080</v>
      </c>
    </row>
    <row r="2240" spans="11:15">
      <c r="K2240" s="46" t="s">
        <v>4546</v>
      </c>
      <c r="L2240" s="23" t="s">
        <v>4547</v>
      </c>
      <c r="M2240" s="47">
        <v>2291.9499999999998</v>
      </c>
      <c r="N2240" s="47">
        <v>0</v>
      </c>
      <c r="O2240" s="48">
        <v>41080</v>
      </c>
    </row>
    <row r="2241" spans="11:15">
      <c r="K2241" s="46" t="s">
        <v>4548</v>
      </c>
      <c r="L2241" s="23" t="s">
        <v>4549</v>
      </c>
      <c r="M2241" s="47">
        <v>2230.84</v>
      </c>
      <c r="N2241" s="47">
        <v>0</v>
      </c>
      <c r="O2241" s="48">
        <v>41080</v>
      </c>
    </row>
    <row r="2242" spans="11:15">
      <c r="K2242" s="46" t="s">
        <v>4550</v>
      </c>
      <c r="L2242" s="23" t="s">
        <v>4551</v>
      </c>
      <c r="M2242" s="47">
        <v>2101.9499999999998</v>
      </c>
      <c r="N2242" s="47">
        <v>0</v>
      </c>
      <c r="O2242" s="48">
        <v>41080</v>
      </c>
    </row>
    <row r="2243" spans="11:15">
      <c r="K2243" s="46" t="s">
        <v>4552</v>
      </c>
      <c r="L2243" s="23" t="s">
        <v>4553</v>
      </c>
      <c r="M2243" s="47">
        <v>2037.41</v>
      </c>
      <c r="N2243" s="47">
        <v>0</v>
      </c>
      <c r="O2243" s="48">
        <v>41080</v>
      </c>
    </row>
    <row r="2244" spans="11:15">
      <c r="K2244" s="46" t="s">
        <v>4554</v>
      </c>
      <c r="L2244" s="23" t="s">
        <v>4555</v>
      </c>
      <c r="M2244" s="47">
        <v>1835.2</v>
      </c>
      <c r="N2244" s="47">
        <v>0</v>
      </c>
      <c r="O2244" s="48">
        <v>41080</v>
      </c>
    </row>
    <row r="2245" spans="11:15">
      <c r="K2245" s="46" t="s">
        <v>4556</v>
      </c>
      <c r="L2245" s="23" t="s">
        <v>4557</v>
      </c>
      <c r="M2245" s="47">
        <v>1716.63</v>
      </c>
      <c r="N2245" s="47">
        <v>0</v>
      </c>
      <c r="O2245" s="48">
        <v>41080</v>
      </c>
    </row>
    <row r="2246" spans="11:15">
      <c r="K2246" s="46" t="s">
        <v>4558</v>
      </c>
      <c r="L2246" s="23" t="s">
        <v>4559</v>
      </c>
      <c r="M2246" s="47">
        <v>1454.03</v>
      </c>
      <c r="N2246" s="47">
        <v>0</v>
      </c>
      <c r="O2246" s="48">
        <v>41080</v>
      </c>
    </row>
    <row r="2247" spans="11:15">
      <c r="K2247" s="46" t="s">
        <v>4560</v>
      </c>
      <c r="L2247" s="23" t="s">
        <v>4561</v>
      </c>
      <c r="M2247" s="47">
        <v>1012.28</v>
      </c>
      <c r="N2247" s="47">
        <v>0</v>
      </c>
      <c r="O2247" s="48">
        <v>41080</v>
      </c>
    </row>
    <row r="2248" spans="11:15">
      <c r="K2248" s="46" t="s">
        <v>4562</v>
      </c>
      <c r="L2248" s="23" t="s">
        <v>4563</v>
      </c>
      <c r="M2248" s="47">
        <v>1004.17</v>
      </c>
      <c r="N2248" s="47">
        <v>0</v>
      </c>
      <c r="O2248" s="48">
        <v>41080</v>
      </c>
    </row>
    <row r="2249" spans="11:15">
      <c r="K2249" s="46" t="s">
        <v>4564</v>
      </c>
      <c r="L2249" s="23" t="s">
        <v>4565</v>
      </c>
      <c r="M2249" s="47">
        <v>72112.820000000007</v>
      </c>
      <c r="N2249" s="47">
        <v>0</v>
      </c>
      <c r="O2249" s="48">
        <v>41100</v>
      </c>
    </row>
    <row r="2250" spans="11:15">
      <c r="K2250" s="46" t="s">
        <v>4566</v>
      </c>
      <c r="L2250" s="23" t="s">
        <v>4567</v>
      </c>
      <c r="M2250" s="47">
        <v>54706.21</v>
      </c>
      <c r="N2250" s="47">
        <v>0</v>
      </c>
      <c r="O2250" s="48">
        <v>41100</v>
      </c>
    </row>
    <row r="2251" spans="11:15">
      <c r="K2251" s="46" t="s">
        <v>4568</v>
      </c>
      <c r="L2251" s="23" t="s">
        <v>4569</v>
      </c>
      <c r="M2251" s="47">
        <v>37188.879999999997</v>
      </c>
      <c r="N2251" s="47">
        <v>0</v>
      </c>
      <c r="O2251" s="48">
        <v>41100</v>
      </c>
    </row>
    <row r="2252" spans="11:15">
      <c r="K2252" s="46" t="s">
        <v>4570</v>
      </c>
      <c r="L2252" s="23" t="s">
        <v>4571</v>
      </c>
      <c r="M2252" s="47">
        <v>36357.839999999997</v>
      </c>
      <c r="N2252" s="47">
        <v>0</v>
      </c>
      <c r="O2252" s="48">
        <v>41100</v>
      </c>
    </row>
    <row r="2253" spans="11:15">
      <c r="K2253" s="46" t="s">
        <v>4572</v>
      </c>
      <c r="L2253" s="23" t="s">
        <v>4573</v>
      </c>
      <c r="M2253" s="47">
        <v>34481.1</v>
      </c>
      <c r="N2253" s="47">
        <v>0</v>
      </c>
      <c r="O2253" s="48">
        <v>41100</v>
      </c>
    </row>
    <row r="2254" spans="11:15">
      <c r="K2254" s="46" t="s">
        <v>4574</v>
      </c>
      <c r="L2254" s="23" t="s">
        <v>4575</v>
      </c>
      <c r="M2254" s="47">
        <v>29344.84</v>
      </c>
      <c r="N2254" s="47">
        <v>0</v>
      </c>
      <c r="O2254" s="48">
        <v>41100</v>
      </c>
    </row>
    <row r="2255" spans="11:15">
      <c r="K2255" s="46" t="s">
        <v>4576</v>
      </c>
      <c r="L2255" s="23" t="s">
        <v>4577</v>
      </c>
      <c r="M2255" s="47">
        <v>26512.080000000002</v>
      </c>
      <c r="N2255" s="47">
        <v>0</v>
      </c>
      <c r="O2255" s="48">
        <v>41100</v>
      </c>
    </row>
    <row r="2256" spans="11:15">
      <c r="K2256" s="46" t="s">
        <v>4578</v>
      </c>
      <c r="L2256" s="23" t="s">
        <v>4579</v>
      </c>
      <c r="M2256" s="47">
        <v>26348.9</v>
      </c>
      <c r="N2256" s="47">
        <v>0</v>
      </c>
      <c r="O2256" s="48">
        <v>41100</v>
      </c>
    </row>
    <row r="2257" spans="11:15">
      <c r="K2257" s="46" t="s">
        <v>4580</v>
      </c>
      <c r="L2257" s="23" t="s">
        <v>4581</v>
      </c>
      <c r="M2257" s="47">
        <v>20845.34</v>
      </c>
      <c r="N2257" s="47">
        <v>0</v>
      </c>
      <c r="O2257" s="48">
        <v>41100</v>
      </c>
    </row>
    <row r="2258" spans="11:15">
      <c r="K2258" s="46" t="s">
        <v>4582</v>
      </c>
      <c r="L2258" s="23" t="s">
        <v>4583</v>
      </c>
      <c r="M2258" s="47">
        <v>15884.26</v>
      </c>
      <c r="N2258" s="47">
        <v>0</v>
      </c>
      <c r="O2258" s="48">
        <v>41100</v>
      </c>
    </row>
    <row r="2259" spans="11:15">
      <c r="K2259" s="46" t="s">
        <v>4584</v>
      </c>
      <c r="L2259" s="23" t="s">
        <v>4585</v>
      </c>
      <c r="M2259" s="47">
        <v>13755.99</v>
      </c>
      <c r="N2259" s="47">
        <v>0</v>
      </c>
      <c r="O2259" s="48">
        <v>41100</v>
      </c>
    </row>
    <row r="2260" spans="11:15">
      <c r="K2260" s="46" t="s">
        <v>4586</v>
      </c>
      <c r="L2260" s="23" t="s">
        <v>4587</v>
      </c>
      <c r="M2260" s="47">
        <v>10601.85</v>
      </c>
      <c r="N2260" s="47">
        <v>0</v>
      </c>
      <c r="O2260" s="48">
        <v>41100</v>
      </c>
    </row>
    <row r="2261" spans="11:15">
      <c r="K2261" s="46" t="s">
        <v>4588</v>
      </c>
      <c r="L2261" s="23" t="s">
        <v>4589</v>
      </c>
      <c r="M2261" s="47">
        <v>9547.14</v>
      </c>
      <c r="N2261" s="47">
        <v>0</v>
      </c>
      <c r="O2261" s="48">
        <v>41100</v>
      </c>
    </row>
    <row r="2262" spans="11:15">
      <c r="K2262" s="46" t="s">
        <v>4590</v>
      </c>
      <c r="L2262" s="23" t="s">
        <v>4591</v>
      </c>
      <c r="M2262" s="47">
        <v>8435.39</v>
      </c>
      <c r="N2262" s="47">
        <v>0</v>
      </c>
      <c r="O2262" s="48">
        <v>41100</v>
      </c>
    </row>
    <row r="2263" spans="11:15">
      <c r="K2263" s="46" t="s">
        <v>4592</v>
      </c>
      <c r="L2263" s="23" t="s">
        <v>4593</v>
      </c>
      <c r="M2263" s="47">
        <v>7985.26</v>
      </c>
      <c r="N2263" s="47">
        <v>0</v>
      </c>
      <c r="O2263" s="48">
        <v>41100</v>
      </c>
    </row>
    <row r="2264" spans="11:15">
      <c r="K2264" s="46" t="s">
        <v>4594</v>
      </c>
      <c r="L2264" s="23" t="s">
        <v>4595</v>
      </c>
      <c r="M2264" s="47">
        <v>6489.58</v>
      </c>
      <c r="N2264" s="47">
        <v>0</v>
      </c>
      <c r="O2264" s="48">
        <v>41100</v>
      </c>
    </row>
    <row r="2265" spans="11:15">
      <c r="K2265" s="46" t="s">
        <v>4596</v>
      </c>
      <c r="L2265" s="23" t="s">
        <v>4597</v>
      </c>
      <c r="M2265" s="47">
        <v>6419.88</v>
      </c>
      <c r="N2265" s="47">
        <v>0</v>
      </c>
      <c r="O2265" s="48">
        <v>41100</v>
      </c>
    </row>
    <row r="2266" spans="11:15">
      <c r="K2266" s="46" t="s">
        <v>4598</v>
      </c>
      <c r="L2266" s="23" t="s">
        <v>4599</v>
      </c>
      <c r="M2266" s="47">
        <v>4671.7</v>
      </c>
      <c r="N2266" s="47">
        <v>0</v>
      </c>
      <c r="O2266" s="48">
        <v>41100</v>
      </c>
    </row>
    <row r="2267" spans="11:15">
      <c r="K2267" s="46" t="s">
        <v>4600</v>
      </c>
      <c r="L2267" s="23" t="s">
        <v>4601</v>
      </c>
      <c r="M2267" s="47">
        <v>4477.3599999999997</v>
      </c>
      <c r="N2267" s="47">
        <v>0</v>
      </c>
      <c r="O2267" s="48">
        <v>41100</v>
      </c>
    </row>
    <row r="2268" spans="11:15">
      <c r="K2268" s="46" t="s">
        <v>4602</v>
      </c>
      <c r="L2268" s="23" t="s">
        <v>4603</v>
      </c>
      <c r="M2268" s="47">
        <v>4423.26</v>
      </c>
      <c r="N2268" s="47">
        <v>0</v>
      </c>
      <c r="O2268" s="48">
        <v>41100</v>
      </c>
    </row>
    <row r="2269" spans="11:15">
      <c r="K2269" s="46" t="s">
        <v>4604</v>
      </c>
      <c r="L2269" s="23" t="s">
        <v>4605</v>
      </c>
      <c r="M2269" s="47">
        <v>4383.74</v>
      </c>
      <c r="N2269" s="47">
        <v>0</v>
      </c>
      <c r="O2269" s="48">
        <v>41100</v>
      </c>
    </row>
    <row r="2270" spans="11:15">
      <c r="K2270" s="46" t="s">
        <v>4606</v>
      </c>
      <c r="L2270" s="23" t="s">
        <v>4607</v>
      </c>
      <c r="M2270" s="47">
        <v>3152.69</v>
      </c>
      <c r="N2270" s="47">
        <v>0</v>
      </c>
      <c r="O2270" s="48">
        <v>41100</v>
      </c>
    </row>
    <row r="2271" spans="11:15">
      <c r="K2271" s="46" t="s">
        <v>4608</v>
      </c>
      <c r="L2271" s="23" t="s">
        <v>4609</v>
      </c>
      <c r="M2271" s="47">
        <v>2471.27</v>
      </c>
      <c r="N2271" s="47">
        <v>0</v>
      </c>
      <c r="O2271" s="48">
        <v>41100</v>
      </c>
    </row>
    <row r="2272" spans="11:15">
      <c r="K2272" s="46" t="s">
        <v>4610</v>
      </c>
      <c r="L2272" s="23" t="s">
        <v>4611</v>
      </c>
      <c r="M2272" s="47">
        <v>2369.9699999999998</v>
      </c>
      <c r="N2272" s="47">
        <v>0</v>
      </c>
      <c r="O2272" s="48">
        <v>41100</v>
      </c>
    </row>
    <row r="2273" spans="11:15">
      <c r="K2273" s="46" t="s">
        <v>4612</v>
      </c>
      <c r="L2273" s="23" t="s">
        <v>4613</v>
      </c>
      <c r="M2273" s="47">
        <v>2009.74</v>
      </c>
      <c r="N2273" s="47">
        <v>0</v>
      </c>
      <c r="O2273" s="48">
        <v>41100</v>
      </c>
    </row>
    <row r="2274" spans="11:15">
      <c r="K2274" s="46" t="s">
        <v>4614</v>
      </c>
      <c r="L2274" s="23" t="s">
        <v>4615</v>
      </c>
      <c r="M2274" s="47">
        <v>1851.15</v>
      </c>
      <c r="N2274" s="47">
        <v>0</v>
      </c>
      <c r="O2274" s="48">
        <v>41100</v>
      </c>
    </row>
    <row r="2275" spans="11:15">
      <c r="K2275" s="46" t="s">
        <v>4616</v>
      </c>
      <c r="L2275" s="23" t="s">
        <v>4617</v>
      </c>
      <c r="M2275" s="47">
        <v>1159.1400000000001</v>
      </c>
      <c r="N2275" s="47">
        <v>0</v>
      </c>
      <c r="O2275" s="48">
        <v>41100</v>
      </c>
    </row>
    <row r="2276" spans="11:15">
      <c r="K2276" s="46" t="s">
        <v>4618</v>
      </c>
      <c r="L2276" s="23" t="s">
        <v>4619</v>
      </c>
      <c r="M2276" s="47">
        <v>1079.96</v>
      </c>
      <c r="N2276" s="47">
        <v>0</v>
      </c>
      <c r="O2276" s="48">
        <v>41100</v>
      </c>
    </row>
    <row r="2277" spans="11:15">
      <c r="K2277" s="46" t="s">
        <v>4620</v>
      </c>
      <c r="L2277" s="23" t="s">
        <v>4621</v>
      </c>
      <c r="M2277" s="47">
        <v>1066.58</v>
      </c>
      <c r="N2277" s="47">
        <v>0</v>
      </c>
      <c r="O2277" s="48">
        <v>41100</v>
      </c>
    </row>
    <row r="2278" spans="11:15">
      <c r="K2278" s="46" t="s">
        <v>4622</v>
      </c>
      <c r="L2278" s="23" t="s">
        <v>4623</v>
      </c>
      <c r="M2278" s="47">
        <v>1032.53</v>
      </c>
      <c r="N2278" s="47">
        <v>0</v>
      </c>
      <c r="O2278" s="48">
        <v>41100</v>
      </c>
    </row>
    <row r="2279" spans="11:15">
      <c r="K2279" s="46" t="s">
        <v>4624</v>
      </c>
      <c r="L2279" s="23" t="s">
        <v>4625</v>
      </c>
      <c r="M2279" s="47">
        <v>148660.26999999999</v>
      </c>
      <c r="N2279" s="47">
        <v>0</v>
      </c>
      <c r="O2279" s="48">
        <v>41110</v>
      </c>
    </row>
    <row r="2280" spans="11:15">
      <c r="K2280" s="46" t="s">
        <v>4626</v>
      </c>
      <c r="L2280" s="23" t="s">
        <v>4627</v>
      </c>
      <c r="M2280" s="47">
        <v>50884.99</v>
      </c>
      <c r="N2280" s="47">
        <v>0</v>
      </c>
      <c r="O2280" s="48">
        <v>41110</v>
      </c>
    </row>
    <row r="2281" spans="11:15">
      <c r="K2281" s="46" t="s">
        <v>4628</v>
      </c>
      <c r="L2281" s="23" t="s">
        <v>4629</v>
      </c>
      <c r="M2281" s="47">
        <v>35671.599999999999</v>
      </c>
      <c r="N2281" s="47">
        <v>0</v>
      </c>
      <c r="O2281" s="48">
        <v>41110</v>
      </c>
    </row>
    <row r="2282" spans="11:15">
      <c r="K2282" s="46" t="s">
        <v>4630</v>
      </c>
      <c r="L2282" s="23" t="s">
        <v>4631</v>
      </c>
      <c r="M2282" s="47">
        <v>21056.639999999999</v>
      </c>
      <c r="N2282" s="47">
        <v>0</v>
      </c>
      <c r="O2282" s="48">
        <v>41110</v>
      </c>
    </row>
    <row r="2283" spans="11:15">
      <c r="K2283" s="46" t="s">
        <v>4632</v>
      </c>
      <c r="L2283" s="23" t="s">
        <v>4633</v>
      </c>
      <c r="M2283" s="47">
        <v>18888.64</v>
      </c>
      <c r="N2283" s="47">
        <v>0</v>
      </c>
      <c r="O2283" s="48">
        <v>41110</v>
      </c>
    </row>
    <row r="2284" spans="11:15">
      <c r="K2284" s="46" t="s">
        <v>4634</v>
      </c>
      <c r="L2284" s="23" t="s">
        <v>4635</v>
      </c>
      <c r="M2284" s="47">
        <v>15182.89</v>
      </c>
      <c r="N2284" s="47">
        <v>0</v>
      </c>
      <c r="O2284" s="48">
        <v>41110</v>
      </c>
    </row>
    <row r="2285" spans="11:15">
      <c r="K2285" s="46" t="s">
        <v>4636</v>
      </c>
      <c r="L2285" s="23" t="s">
        <v>4637</v>
      </c>
      <c r="M2285" s="47">
        <v>14712.49</v>
      </c>
      <c r="N2285" s="47">
        <v>0</v>
      </c>
      <c r="O2285" s="48">
        <v>41110</v>
      </c>
    </row>
    <row r="2286" spans="11:15">
      <c r="K2286" s="46" t="s">
        <v>4638</v>
      </c>
      <c r="L2286" s="23" t="s">
        <v>4639</v>
      </c>
      <c r="M2286" s="47">
        <v>12911.5</v>
      </c>
      <c r="N2286" s="47">
        <v>0</v>
      </c>
      <c r="O2286" s="48">
        <v>41110</v>
      </c>
    </row>
    <row r="2287" spans="11:15">
      <c r="K2287" s="46" t="s">
        <v>4640</v>
      </c>
      <c r="L2287" s="23" t="s">
        <v>4641</v>
      </c>
      <c r="M2287" s="47">
        <v>12592.56</v>
      </c>
      <c r="N2287" s="47">
        <v>0</v>
      </c>
      <c r="O2287" s="48">
        <v>41110</v>
      </c>
    </row>
    <row r="2288" spans="11:15">
      <c r="K2288" s="46" t="s">
        <v>4642</v>
      </c>
      <c r="L2288" s="23" t="s">
        <v>4643</v>
      </c>
      <c r="M2288" s="47">
        <v>11951.09</v>
      </c>
      <c r="N2288" s="47">
        <v>0</v>
      </c>
      <c r="O2288" s="48">
        <v>41110</v>
      </c>
    </row>
    <row r="2289" spans="11:15">
      <c r="K2289" s="46" t="s">
        <v>4644</v>
      </c>
      <c r="L2289" s="23" t="s">
        <v>4645</v>
      </c>
      <c r="M2289" s="47">
        <v>7491.08</v>
      </c>
      <c r="N2289" s="47">
        <v>0</v>
      </c>
      <c r="O2289" s="48">
        <v>41110</v>
      </c>
    </row>
    <row r="2290" spans="11:15">
      <c r="K2290" s="46" t="s">
        <v>4646</v>
      </c>
      <c r="L2290" s="23" t="s">
        <v>4647</v>
      </c>
      <c r="M2290" s="47">
        <v>7386.31</v>
      </c>
      <c r="N2290" s="47">
        <v>0</v>
      </c>
      <c r="O2290" s="48">
        <v>41110</v>
      </c>
    </row>
    <row r="2291" spans="11:15">
      <c r="K2291" s="46" t="s">
        <v>4648</v>
      </c>
      <c r="L2291" s="23" t="s">
        <v>4649</v>
      </c>
      <c r="M2291" s="47">
        <v>7318.52</v>
      </c>
      <c r="N2291" s="47">
        <v>0</v>
      </c>
      <c r="O2291" s="48">
        <v>41110</v>
      </c>
    </row>
    <row r="2292" spans="11:15">
      <c r="K2292" s="46" t="s">
        <v>4650</v>
      </c>
      <c r="L2292" s="23" t="s">
        <v>4651</v>
      </c>
      <c r="M2292" s="47">
        <v>5144.4399999999996</v>
      </c>
      <c r="N2292" s="47">
        <v>0</v>
      </c>
      <c r="O2292" s="48">
        <v>41110</v>
      </c>
    </row>
    <row r="2293" spans="11:15">
      <c r="K2293" s="46" t="s">
        <v>4652</v>
      </c>
      <c r="L2293" s="23" t="s">
        <v>4653</v>
      </c>
      <c r="M2293" s="47">
        <v>4532.2</v>
      </c>
      <c r="N2293" s="47">
        <v>0</v>
      </c>
      <c r="O2293" s="48">
        <v>41110</v>
      </c>
    </row>
    <row r="2294" spans="11:15">
      <c r="K2294" s="46" t="s">
        <v>4654</v>
      </c>
      <c r="L2294" s="23" t="s">
        <v>4655</v>
      </c>
      <c r="M2294" s="47">
        <v>4440.78</v>
      </c>
      <c r="N2294" s="47">
        <v>0</v>
      </c>
      <c r="O2294" s="48">
        <v>41110</v>
      </c>
    </row>
    <row r="2295" spans="11:15">
      <c r="K2295" s="46" t="s">
        <v>4656</v>
      </c>
      <c r="L2295" s="23" t="s">
        <v>4657</v>
      </c>
      <c r="M2295" s="47">
        <v>4323.03</v>
      </c>
      <c r="N2295" s="47">
        <v>0</v>
      </c>
      <c r="O2295" s="48">
        <v>41110</v>
      </c>
    </row>
    <row r="2296" spans="11:15">
      <c r="K2296" s="46" t="s">
        <v>4658</v>
      </c>
      <c r="L2296" s="23" t="s">
        <v>4659</v>
      </c>
      <c r="M2296" s="47">
        <v>3971.39</v>
      </c>
      <c r="N2296" s="47">
        <v>0</v>
      </c>
      <c r="O2296" s="48">
        <v>41110</v>
      </c>
    </row>
    <row r="2297" spans="11:15">
      <c r="K2297" s="46" t="s">
        <v>4660</v>
      </c>
      <c r="L2297" s="23" t="s">
        <v>4661</v>
      </c>
      <c r="M2297" s="47">
        <v>3882.98</v>
      </c>
      <c r="N2297" s="47">
        <v>0</v>
      </c>
      <c r="O2297" s="48">
        <v>41110</v>
      </c>
    </row>
    <row r="2298" spans="11:15">
      <c r="K2298" s="46" t="s">
        <v>4662</v>
      </c>
      <c r="L2298" s="23" t="s">
        <v>4663</v>
      </c>
      <c r="M2298" s="47">
        <v>3835.35</v>
      </c>
      <c r="N2298" s="47">
        <v>0</v>
      </c>
      <c r="O2298" s="48">
        <v>41110</v>
      </c>
    </row>
    <row r="2299" spans="11:15">
      <c r="K2299" s="46" t="s">
        <v>4664</v>
      </c>
      <c r="L2299" s="23" t="s">
        <v>4665</v>
      </c>
      <c r="M2299" s="47">
        <v>3322.45</v>
      </c>
      <c r="N2299" s="47">
        <v>0</v>
      </c>
      <c r="O2299" s="48">
        <v>41110</v>
      </c>
    </row>
    <row r="2300" spans="11:15">
      <c r="K2300" s="46" t="s">
        <v>4666</v>
      </c>
      <c r="L2300" s="23" t="s">
        <v>4667</v>
      </c>
      <c r="M2300" s="47">
        <v>3315.63</v>
      </c>
      <c r="N2300" s="47">
        <v>0</v>
      </c>
      <c r="O2300" s="48">
        <v>41110</v>
      </c>
    </row>
    <row r="2301" spans="11:15">
      <c r="K2301" s="46" t="s">
        <v>4668</v>
      </c>
      <c r="L2301" s="23" t="s">
        <v>4669</v>
      </c>
      <c r="M2301" s="47">
        <v>1833.03</v>
      </c>
      <c r="N2301" s="47">
        <v>0</v>
      </c>
      <c r="O2301" s="48">
        <v>41110</v>
      </c>
    </row>
    <row r="2302" spans="11:15">
      <c r="K2302" s="46" t="s">
        <v>4670</v>
      </c>
      <c r="L2302" s="23" t="s">
        <v>4671</v>
      </c>
      <c r="M2302" s="47">
        <v>1401.76</v>
      </c>
      <c r="N2302" s="47">
        <v>0</v>
      </c>
      <c r="O2302" s="48">
        <v>41110</v>
      </c>
    </row>
    <row r="2303" spans="11:15">
      <c r="K2303" s="46" t="s">
        <v>4672</v>
      </c>
      <c r="L2303" s="23" t="s">
        <v>4673</v>
      </c>
      <c r="M2303" s="47">
        <v>1375.98</v>
      </c>
      <c r="N2303" s="47">
        <v>0</v>
      </c>
      <c r="O2303" s="48">
        <v>41110</v>
      </c>
    </row>
    <row r="2304" spans="11:15">
      <c r="K2304" s="46" t="s">
        <v>4674</v>
      </c>
      <c r="L2304" s="23" t="s">
        <v>4675</v>
      </c>
      <c r="M2304" s="47">
        <v>106273.47</v>
      </c>
      <c r="N2304" s="47">
        <v>0</v>
      </c>
      <c r="O2304" s="48">
        <v>41131</v>
      </c>
    </row>
    <row r="2305" spans="11:15">
      <c r="K2305" s="46" t="s">
        <v>4676</v>
      </c>
      <c r="L2305" s="23" t="s">
        <v>4677</v>
      </c>
      <c r="M2305" s="47">
        <v>86747.95</v>
      </c>
      <c r="N2305" s="47">
        <v>0</v>
      </c>
      <c r="O2305" s="48">
        <v>41131</v>
      </c>
    </row>
    <row r="2306" spans="11:15">
      <c r="K2306" s="46" t="s">
        <v>4678</v>
      </c>
      <c r="L2306" s="23" t="s">
        <v>4679</v>
      </c>
      <c r="M2306" s="47">
        <v>60222.82</v>
      </c>
      <c r="N2306" s="47">
        <v>0</v>
      </c>
      <c r="O2306" s="48">
        <v>41131</v>
      </c>
    </row>
    <row r="2307" spans="11:15">
      <c r="K2307" s="46" t="s">
        <v>4680</v>
      </c>
      <c r="L2307" s="23" t="s">
        <v>4681</v>
      </c>
      <c r="M2307" s="47">
        <v>45900.55</v>
      </c>
      <c r="N2307" s="47">
        <v>0</v>
      </c>
      <c r="O2307" s="48">
        <v>41131</v>
      </c>
    </row>
    <row r="2308" spans="11:15">
      <c r="K2308" s="46" t="s">
        <v>4682</v>
      </c>
      <c r="L2308" s="23" t="s">
        <v>4683</v>
      </c>
      <c r="M2308" s="47">
        <v>29090.83</v>
      </c>
      <c r="N2308" s="47">
        <v>0</v>
      </c>
      <c r="O2308" s="48">
        <v>41131</v>
      </c>
    </row>
    <row r="2309" spans="11:15">
      <c r="K2309" s="46" t="s">
        <v>4684</v>
      </c>
      <c r="L2309" s="23" t="s">
        <v>4685</v>
      </c>
      <c r="M2309" s="47">
        <v>28049.67</v>
      </c>
      <c r="N2309" s="47">
        <v>0</v>
      </c>
      <c r="O2309" s="48">
        <v>41131</v>
      </c>
    </row>
    <row r="2310" spans="11:15">
      <c r="K2310" s="46" t="s">
        <v>4686</v>
      </c>
      <c r="L2310" s="23" t="s">
        <v>4687</v>
      </c>
      <c r="M2310" s="47">
        <v>23433.21</v>
      </c>
      <c r="N2310" s="47">
        <v>0</v>
      </c>
      <c r="O2310" s="48">
        <v>41131</v>
      </c>
    </row>
    <row r="2311" spans="11:15">
      <c r="K2311" s="46" t="s">
        <v>4688</v>
      </c>
      <c r="L2311" s="23" t="s">
        <v>4689</v>
      </c>
      <c r="M2311" s="47">
        <v>15177.6</v>
      </c>
      <c r="N2311" s="47">
        <v>0</v>
      </c>
      <c r="O2311" s="48">
        <v>41131</v>
      </c>
    </row>
    <row r="2312" spans="11:15">
      <c r="K2312" s="46" t="s">
        <v>4690</v>
      </c>
      <c r="L2312" s="23" t="s">
        <v>4691</v>
      </c>
      <c r="M2312" s="47">
        <v>13611.82</v>
      </c>
      <c r="N2312" s="47">
        <v>0</v>
      </c>
      <c r="O2312" s="48">
        <v>41131</v>
      </c>
    </row>
    <row r="2313" spans="11:15">
      <c r="K2313" s="46" t="s">
        <v>4692</v>
      </c>
      <c r="L2313" s="23" t="s">
        <v>4693</v>
      </c>
      <c r="M2313" s="47">
        <v>12093.08</v>
      </c>
      <c r="N2313" s="47">
        <v>0</v>
      </c>
      <c r="O2313" s="48">
        <v>41131</v>
      </c>
    </row>
    <row r="2314" spans="11:15">
      <c r="K2314" s="46" t="s">
        <v>4694</v>
      </c>
      <c r="L2314" s="23" t="s">
        <v>4695</v>
      </c>
      <c r="M2314" s="47">
        <v>11216.21</v>
      </c>
      <c r="N2314" s="47">
        <v>0</v>
      </c>
      <c r="O2314" s="48">
        <v>41131</v>
      </c>
    </row>
    <row r="2315" spans="11:15">
      <c r="K2315" s="46" t="s">
        <v>4696</v>
      </c>
      <c r="L2315" s="23" t="s">
        <v>4697</v>
      </c>
      <c r="M2315" s="47">
        <v>10972.57</v>
      </c>
      <c r="N2315" s="47">
        <v>0</v>
      </c>
      <c r="O2315" s="48">
        <v>41131</v>
      </c>
    </row>
    <row r="2316" spans="11:15">
      <c r="K2316" s="46" t="s">
        <v>4698</v>
      </c>
      <c r="L2316" s="23" t="s">
        <v>4699</v>
      </c>
      <c r="M2316" s="47">
        <v>9867.2999999999993</v>
      </c>
      <c r="N2316" s="47">
        <v>0</v>
      </c>
      <c r="O2316" s="48">
        <v>41131</v>
      </c>
    </row>
    <row r="2317" spans="11:15">
      <c r="K2317" s="46" t="s">
        <v>4700</v>
      </c>
      <c r="L2317" s="23" t="s">
        <v>4701</v>
      </c>
      <c r="M2317" s="47">
        <v>7379.42</v>
      </c>
      <c r="N2317" s="47">
        <v>0</v>
      </c>
      <c r="O2317" s="48">
        <v>41131</v>
      </c>
    </row>
    <row r="2318" spans="11:15">
      <c r="K2318" s="46" t="s">
        <v>4702</v>
      </c>
      <c r="L2318" s="23" t="s">
        <v>4703</v>
      </c>
      <c r="M2318" s="47">
        <v>6363.58</v>
      </c>
      <c r="N2318" s="47">
        <v>0</v>
      </c>
      <c r="O2318" s="48">
        <v>41131</v>
      </c>
    </row>
    <row r="2319" spans="11:15">
      <c r="K2319" s="46" t="s">
        <v>4704</v>
      </c>
      <c r="L2319" s="23" t="s">
        <v>4705</v>
      </c>
      <c r="M2319" s="47">
        <v>6349.22</v>
      </c>
      <c r="N2319" s="47">
        <v>0</v>
      </c>
      <c r="O2319" s="48">
        <v>41131</v>
      </c>
    </row>
    <row r="2320" spans="11:15">
      <c r="K2320" s="46" t="s">
        <v>4706</v>
      </c>
      <c r="L2320" s="23" t="s">
        <v>4707</v>
      </c>
      <c r="M2320" s="47">
        <v>6173.14</v>
      </c>
      <c r="N2320" s="47">
        <v>0</v>
      </c>
      <c r="O2320" s="48">
        <v>41131</v>
      </c>
    </row>
    <row r="2321" spans="11:15">
      <c r="K2321" s="46" t="s">
        <v>4708</v>
      </c>
      <c r="L2321" s="23" t="s">
        <v>4709</v>
      </c>
      <c r="M2321" s="47">
        <v>6091.47</v>
      </c>
      <c r="N2321" s="47">
        <v>0</v>
      </c>
      <c r="O2321" s="48">
        <v>41131</v>
      </c>
    </row>
    <row r="2322" spans="11:15">
      <c r="K2322" s="46" t="s">
        <v>4710</v>
      </c>
      <c r="L2322" s="23" t="s">
        <v>4711</v>
      </c>
      <c r="M2322" s="47">
        <v>5736.8</v>
      </c>
      <c r="N2322" s="47">
        <v>0</v>
      </c>
      <c r="O2322" s="48">
        <v>41131</v>
      </c>
    </row>
    <row r="2323" spans="11:15">
      <c r="K2323" s="46" t="s">
        <v>4712</v>
      </c>
      <c r="L2323" s="23" t="s">
        <v>4713</v>
      </c>
      <c r="M2323" s="47">
        <v>5119.16</v>
      </c>
      <c r="N2323" s="47">
        <v>0</v>
      </c>
      <c r="O2323" s="48">
        <v>41131</v>
      </c>
    </row>
    <row r="2324" spans="11:15">
      <c r="K2324" s="46" t="s">
        <v>4714</v>
      </c>
      <c r="L2324" s="23" t="s">
        <v>4715</v>
      </c>
      <c r="M2324" s="47">
        <v>4746.9399999999996</v>
      </c>
      <c r="N2324" s="47">
        <v>0</v>
      </c>
      <c r="O2324" s="48">
        <v>41131</v>
      </c>
    </row>
    <row r="2325" spans="11:15">
      <c r="K2325" s="46" t="s">
        <v>4716</v>
      </c>
      <c r="L2325" s="23" t="s">
        <v>4717</v>
      </c>
      <c r="M2325" s="47">
        <v>4439.6000000000004</v>
      </c>
      <c r="N2325" s="47">
        <v>0</v>
      </c>
      <c r="O2325" s="48">
        <v>41131</v>
      </c>
    </row>
    <row r="2326" spans="11:15">
      <c r="K2326" s="46" t="s">
        <v>4718</v>
      </c>
      <c r="L2326" s="23" t="s">
        <v>4719</v>
      </c>
      <c r="M2326" s="47">
        <v>4028.84</v>
      </c>
      <c r="N2326" s="47">
        <v>0</v>
      </c>
      <c r="O2326" s="48">
        <v>41131</v>
      </c>
    </row>
    <row r="2327" spans="11:15">
      <c r="K2327" s="46" t="s">
        <v>4720</v>
      </c>
      <c r="L2327" s="23" t="s">
        <v>4721</v>
      </c>
      <c r="M2327" s="47">
        <v>3988.32</v>
      </c>
      <c r="N2327" s="47">
        <v>0</v>
      </c>
      <c r="O2327" s="48">
        <v>41131</v>
      </c>
    </row>
    <row r="2328" spans="11:15">
      <c r="K2328" s="46" t="s">
        <v>4722</v>
      </c>
      <c r="L2328" s="23" t="s">
        <v>4723</v>
      </c>
      <c r="M2328" s="47">
        <v>3304.9</v>
      </c>
      <c r="N2328" s="47">
        <v>0</v>
      </c>
      <c r="O2328" s="48">
        <v>41131</v>
      </c>
    </row>
    <row r="2329" spans="11:15">
      <c r="K2329" s="46" t="s">
        <v>4724</v>
      </c>
      <c r="L2329" s="23" t="s">
        <v>4725</v>
      </c>
      <c r="M2329" s="47">
        <v>3036.3</v>
      </c>
      <c r="N2329" s="47">
        <v>0</v>
      </c>
      <c r="O2329" s="48">
        <v>41131</v>
      </c>
    </row>
    <row r="2330" spans="11:15">
      <c r="K2330" s="46" t="s">
        <v>4726</v>
      </c>
      <c r="L2330" s="23" t="s">
        <v>4727</v>
      </c>
      <c r="M2330" s="47">
        <v>2398.4699999999998</v>
      </c>
      <c r="N2330" s="47">
        <v>0</v>
      </c>
      <c r="O2330" s="48">
        <v>41131</v>
      </c>
    </row>
    <row r="2331" spans="11:15">
      <c r="K2331" s="46" t="s">
        <v>4728</v>
      </c>
      <c r="L2331" s="23" t="s">
        <v>4729</v>
      </c>
      <c r="M2331" s="47">
        <v>1929.29</v>
      </c>
      <c r="N2331" s="47">
        <v>0</v>
      </c>
      <c r="O2331" s="48">
        <v>41131</v>
      </c>
    </row>
    <row r="2332" spans="11:15">
      <c r="K2332" s="46" t="s">
        <v>4730</v>
      </c>
      <c r="L2332" s="23" t="s">
        <v>4731</v>
      </c>
      <c r="M2332" s="47">
        <v>1449.01</v>
      </c>
      <c r="N2332" s="47">
        <v>0</v>
      </c>
      <c r="O2332" s="48">
        <v>41131</v>
      </c>
    </row>
    <row r="2333" spans="11:15">
      <c r="K2333" s="46" t="s">
        <v>4732</v>
      </c>
      <c r="L2333" s="23" t="s">
        <v>4733</v>
      </c>
      <c r="M2333" s="47">
        <v>1249.94</v>
      </c>
      <c r="N2333" s="47">
        <v>0</v>
      </c>
      <c r="O2333" s="48">
        <v>41131</v>
      </c>
    </row>
    <row r="2334" spans="11:15">
      <c r="K2334" s="46" t="s">
        <v>4734</v>
      </c>
      <c r="L2334" s="23" t="s">
        <v>4735</v>
      </c>
      <c r="M2334" s="47">
        <v>302737.94</v>
      </c>
      <c r="N2334" s="47">
        <v>0</v>
      </c>
      <c r="O2334" s="48">
        <v>41142</v>
      </c>
    </row>
    <row r="2335" spans="11:15">
      <c r="K2335" s="46" t="s">
        <v>4736</v>
      </c>
      <c r="L2335" s="23" t="s">
        <v>4737</v>
      </c>
      <c r="M2335" s="47">
        <v>232939.43</v>
      </c>
      <c r="N2335" s="47">
        <v>0</v>
      </c>
      <c r="O2335" s="48">
        <v>41142</v>
      </c>
    </row>
    <row r="2336" spans="11:15">
      <c r="K2336" s="46" t="s">
        <v>4738</v>
      </c>
      <c r="L2336" s="23" t="s">
        <v>4739</v>
      </c>
      <c r="M2336" s="47">
        <v>195556.07</v>
      </c>
      <c r="N2336" s="47">
        <v>0</v>
      </c>
      <c r="O2336" s="48">
        <v>41142</v>
      </c>
    </row>
    <row r="2337" spans="11:15">
      <c r="K2337" s="46" t="s">
        <v>4740</v>
      </c>
      <c r="L2337" s="23" t="s">
        <v>4741</v>
      </c>
      <c r="M2337" s="47">
        <v>65694.27</v>
      </c>
      <c r="N2337" s="47">
        <v>0</v>
      </c>
      <c r="O2337" s="48">
        <v>41142</v>
      </c>
    </row>
    <row r="2338" spans="11:15">
      <c r="K2338" s="46" t="s">
        <v>4742</v>
      </c>
      <c r="L2338" s="23" t="s">
        <v>4743</v>
      </c>
      <c r="M2338" s="47">
        <v>38000.15</v>
      </c>
      <c r="N2338" s="47">
        <v>0</v>
      </c>
      <c r="O2338" s="48">
        <v>41142</v>
      </c>
    </row>
    <row r="2339" spans="11:15">
      <c r="K2339" s="46" t="s">
        <v>4744</v>
      </c>
      <c r="L2339" s="23" t="s">
        <v>4745</v>
      </c>
      <c r="M2339" s="47">
        <v>33734.78</v>
      </c>
      <c r="N2339" s="47">
        <v>0</v>
      </c>
      <c r="O2339" s="48">
        <v>41142</v>
      </c>
    </row>
    <row r="2340" spans="11:15">
      <c r="K2340" s="46" t="s">
        <v>4746</v>
      </c>
      <c r="L2340" s="23" t="s">
        <v>4747</v>
      </c>
      <c r="M2340" s="47">
        <v>28026.28</v>
      </c>
      <c r="N2340" s="47">
        <v>0</v>
      </c>
      <c r="O2340" s="48">
        <v>41142</v>
      </c>
    </row>
    <row r="2341" spans="11:15">
      <c r="K2341" s="46" t="s">
        <v>4748</v>
      </c>
      <c r="L2341" s="23" t="s">
        <v>4749</v>
      </c>
      <c r="M2341" s="47">
        <v>25766.92</v>
      </c>
      <c r="N2341" s="47">
        <v>0</v>
      </c>
      <c r="O2341" s="48">
        <v>41142</v>
      </c>
    </row>
    <row r="2342" spans="11:15">
      <c r="K2342" s="46" t="s">
        <v>4750</v>
      </c>
      <c r="L2342" s="23" t="s">
        <v>4751</v>
      </c>
      <c r="M2342" s="47">
        <v>23857.87</v>
      </c>
      <c r="N2342" s="47">
        <v>0</v>
      </c>
      <c r="O2342" s="48">
        <v>41142</v>
      </c>
    </row>
    <row r="2343" spans="11:15">
      <c r="K2343" s="46" t="s">
        <v>4752</v>
      </c>
      <c r="L2343" s="23" t="s">
        <v>4753</v>
      </c>
      <c r="M2343" s="47">
        <v>23726.400000000001</v>
      </c>
      <c r="N2343" s="47">
        <v>0</v>
      </c>
      <c r="O2343" s="48">
        <v>41142</v>
      </c>
    </row>
    <row r="2344" spans="11:15">
      <c r="K2344" s="46" t="s">
        <v>4754</v>
      </c>
      <c r="L2344" s="23" t="s">
        <v>4755</v>
      </c>
      <c r="M2344" s="47">
        <v>19300.169999999998</v>
      </c>
      <c r="N2344" s="47">
        <v>0</v>
      </c>
      <c r="O2344" s="48">
        <v>41142</v>
      </c>
    </row>
    <row r="2345" spans="11:15">
      <c r="K2345" s="46" t="s">
        <v>4756</v>
      </c>
      <c r="L2345" s="23" t="s">
        <v>4757</v>
      </c>
      <c r="M2345" s="47">
        <v>18501.71</v>
      </c>
      <c r="N2345" s="47">
        <v>0</v>
      </c>
      <c r="O2345" s="48">
        <v>41142</v>
      </c>
    </row>
    <row r="2346" spans="11:15">
      <c r="K2346" s="46" t="s">
        <v>4758</v>
      </c>
      <c r="L2346" s="23" t="s">
        <v>4759</v>
      </c>
      <c r="M2346" s="47">
        <v>14326.98</v>
      </c>
      <c r="N2346" s="47">
        <v>0</v>
      </c>
      <c r="O2346" s="48">
        <v>41142</v>
      </c>
    </row>
    <row r="2347" spans="11:15">
      <c r="K2347" s="46" t="s">
        <v>4760</v>
      </c>
      <c r="L2347" s="23" t="s">
        <v>4761</v>
      </c>
      <c r="M2347" s="47">
        <v>9359.8799999999992</v>
      </c>
      <c r="N2347" s="47">
        <v>0</v>
      </c>
      <c r="O2347" s="48">
        <v>41142</v>
      </c>
    </row>
    <row r="2348" spans="11:15">
      <c r="K2348" s="46" t="s">
        <v>4762</v>
      </c>
      <c r="L2348" s="23" t="s">
        <v>4763</v>
      </c>
      <c r="M2348" s="47">
        <v>9115.31</v>
      </c>
      <c r="N2348" s="47">
        <v>0</v>
      </c>
      <c r="O2348" s="48">
        <v>41142</v>
      </c>
    </row>
    <row r="2349" spans="11:15">
      <c r="K2349" s="46" t="s">
        <v>4764</v>
      </c>
      <c r="L2349" s="23" t="s">
        <v>4765</v>
      </c>
      <c r="M2349" s="47">
        <v>8265.61</v>
      </c>
      <c r="N2349" s="47">
        <v>0</v>
      </c>
      <c r="O2349" s="48">
        <v>41142</v>
      </c>
    </row>
    <row r="2350" spans="11:15">
      <c r="K2350" s="46" t="s">
        <v>4766</v>
      </c>
      <c r="L2350" s="23" t="s">
        <v>4767</v>
      </c>
      <c r="M2350" s="47">
        <v>8068.56</v>
      </c>
      <c r="N2350" s="47">
        <v>0</v>
      </c>
      <c r="O2350" s="48">
        <v>41142</v>
      </c>
    </row>
    <row r="2351" spans="11:15">
      <c r="K2351" s="46" t="s">
        <v>4768</v>
      </c>
      <c r="L2351" s="23" t="s">
        <v>4769</v>
      </c>
      <c r="M2351" s="47">
        <v>8016.02</v>
      </c>
      <c r="N2351" s="47">
        <v>0</v>
      </c>
      <c r="O2351" s="48">
        <v>41142</v>
      </c>
    </row>
    <row r="2352" spans="11:15">
      <c r="K2352" s="46" t="s">
        <v>4770</v>
      </c>
      <c r="L2352" s="23" t="s">
        <v>4771</v>
      </c>
      <c r="M2352" s="47">
        <v>7748.21</v>
      </c>
      <c r="N2352" s="47">
        <v>5682.01</v>
      </c>
      <c r="O2352" s="48">
        <v>41142</v>
      </c>
    </row>
    <row r="2353" spans="11:15">
      <c r="K2353" s="46" t="s">
        <v>4772</v>
      </c>
      <c r="L2353" s="23" t="s">
        <v>4773</v>
      </c>
      <c r="M2353" s="47">
        <v>7722.2</v>
      </c>
      <c r="N2353" s="47">
        <v>0</v>
      </c>
      <c r="O2353" s="48">
        <v>41142</v>
      </c>
    </row>
    <row r="2354" spans="11:15">
      <c r="K2354" s="46" t="s">
        <v>4774</v>
      </c>
      <c r="L2354" s="23" t="s">
        <v>4775</v>
      </c>
      <c r="M2354" s="47">
        <v>6608.12</v>
      </c>
      <c r="N2354" s="47">
        <v>0</v>
      </c>
      <c r="O2354" s="48">
        <v>41142</v>
      </c>
    </row>
    <row r="2355" spans="11:15">
      <c r="K2355" s="46" t="s">
        <v>4776</v>
      </c>
      <c r="L2355" s="23" t="s">
        <v>4777</v>
      </c>
      <c r="M2355" s="47">
        <v>6139.93</v>
      </c>
      <c r="N2355" s="47">
        <v>0</v>
      </c>
      <c r="O2355" s="48">
        <v>41142</v>
      </c>
    </row>
    <row r="2356" spans="11:15">
      <c r="K2356" s="46" t="s">
        <v>4778</v>
      </c>
      <c r="L2356" s="23" t="s">
        <v>4779</v>
      </c>
      <c r="M2356" s="47">
        <v>5840.55</v>
      </c>
      <c r="N2356" s="47">
        <v>0</v>
      </c>
      <c r="O2356" s="48">
        <v>41142</v>
      </c>
    </row>
    <row r="2357" spans="11:15">
      <c r="K2357" s="46" t="s">
        <v>4780</v>
      </c>
      <c r="L2357" s="23" t="s">
        <v>4781</v>
      </c>
      <c r="M2357" s="47">
        <v>4850.8100000000004</v>
      </c>
      <c r="N2357" s="47">
        <v>0</v>
      </c>
      <c r="O2357" s="48">
        <v>41142</v>
      </c>
    </row>
    <row r="2358" spans="11:15">
      <c r="K2358" s="46" t="s">
        <v>4782</v>
      </c>
      <c r="L2358" s="23" t="s">
        <v>4783</v>
      </c>
      <c r="M2358" s="47">
        <v>4784.33</v>
      </c>
      <c r="N2358" s="47">
        <v>0</v>
      </c>
      <c r="O2358" s="48">
        <v>41142</v>
      </c>
    </row>
    <row r="2359" spans="11:15">
      <c r="K2359" s="46" t="s">
        <v>4784</v>
      </c>
      <c r="L2359" s="23" t="s">
        <v>4785</v>
      </c>
      <c r="M2359" s="47">
        <v>4560.29</v>
      </c>
      <c r="N2359" s="47">
        <v>0</v>
      </c>
      <c r="O2359" s="48">
        <v>41142</v>
      </c>
    </row>
    <row r="2360" spans="11:15">
      <c r="K2360" s="46" t="s">
        <v>4786</v>
      </c>
      <c r="L2360" s="23" t="s">
        <v>4787</v>
      </c>
      <c r="M2360" s="47">
        <v>4183.2</v>
      </c>
      <c r="N2360" s="47">
        <v>0</v>
      </c>
      <c r="O2360" s="48">
        <v>41142</v>
      </c>
    </row>
    <row r="2361" spans="11:15">
      <c r="K2361" s="46" t="s">
        <v>4788</v>
      </c>
      <c r="L2361" s="23" t="s">
        <v>4789</v>
      </c>
      <c r="M2361" s="47">
        <v>3639.75</v>
      </c>
      <c r="N2361" s="47">
        <v>0</v>
      </c>
      <c r="O2361" s="48">
        <v>41142</v>
      </c>
    </row>
    <row r="2362" spans="11:15">
      <c r="K2362" s="46" t="s">
        <v>4790</v>
      </c>
      <c r="L2362" s="23" t="s">
        <v>4791</v>
      </c>
      <c r="M2362" s="47">
        <v>3228.72</v>
      </c>
      <c r="N2362" s="47">
        <v>0</v>
      </c>
      <c r="O2362" s="48">
        <v>41142</v>
      </c>
    </row>
    <row r="2363" spans="11:15">
      <c r="K2363" s="46" t="s">
        <v>4792</v>
      </c>
      <c r="L2363" s="23" t="s">
        <v>4793</v>
      </c>
      <c r="M2363" s="47">
        <v>2329.09</v>
      </c>
      <c r="N2363" s="47">
        <v>0</v>
      </c>
      <c r="O2363" s="48">
        <v>41142</v>
      </c>
    </row>
    <row r="2364" spans="11:15">
      <c r="K2364" s="46" t="s">
        <v>4794</v>
      </c>
      <c r="L2364" s="23" t="s">
        <v>4795</v>
      </c>
      <c r="M2364" s="47">
        <v>1859.86</v>
      </c>
      <c r="N2364" s="47">
        <v>0</v>
      </c>
      <c r="O2364" s="48">
        <v>41142</v>
      </c>
    </row>
    <row r="2365" spans="11:15">
      <c r="K2365" s="46" t="s">
        <v>4796</v>
      </c>
      <c r="L2365" s="23" t="s">
        <v>4797</v>
      </c>
      <c r="M2365" s="47">
        <v>1674.72</v>
      </c>
      <c r="N2365" s="47">
        <v>0</v>
      </c>
      <c r="O2365" s="48">
        <v>41142</v>
      </c>
    </row>
    <row r="2366" spans="11:15">
      <c r="K2366" s="46" t="s">
        <v>4798</v>
      </c>
      <c r="L2366" s="23" t="s">
        <v>4799</v>
      </c>
      <c r="M2366" s="47">
        <v>1333.74</v>
      </c>
      <c r="N2366" s="47">
        <v>0</v>
      </c>
      <c r="O2366" s="48">
        <v>41142</v>
      </c>
    </row>
    <row r="2367" spans="11:15">
      <c r="K2367" s="46" t="s">
        <v>4800</v>
      </c>
      <c r="L2367" s="23" t="s">
        <v>4801</v>
      </c>
      <c r="M2367" s="47">
        <v>1322.47</v>
      </c>
      <c r="N2367" s="47">
        <v>0</v>
      </c>
      <c r="O2367" s="48">
        <v>41142</v>
      </c>
    </row>
    <row r="2368" spans="11:15">
      <c r="K2368" s="46" t="s">
        <v>4802</v>
      </c>
      <c r="L2368" s="23" t="s">
        <v>4803</v>
      </c>
      <c r="M2368" s="47">
        <v>1026.8900000000001</v>
      </c>
      <c r="N2368" s="47">
        <v>0</v>
      </c>
      <c r="O2368" s="48">
        <v>41142</v>
      </c>
    </row>
    <row r="2369" spans="11:15">
      <c r="K2369" s="46" t="s">
        <v>4804</v>
      </c>
      <c r="L2369" s="23" t="s">
        <v>4805</v>
      </c>
      <c r="M2369" s="47">
        <v>78081.95</v>
      </c>
      <c r="N2369" s="47">
        <v>0</v>
      </c>
      <c r="O2369" s="48">
        <v>41162</v>
      </c>
    </row>
    <row r="2370" spans="11:15">
      <c r="K2370" s="46" t="s">
        <v>4806</v>
      </c>
      <c r="L2370" s="23" t="s">
        <v>4807</v>
      </c>
      <c r="M2370" s="47">
        <v>65250.73</v>
      </c>
      <c r="N2370" s="47">
        <v>0</v>
      </c>
      <c r="O2370" s="48">
        <v>41162</v>
      </c>
    </row>
    <row r="2371" spans="11:15">
      <c r="K2371" s="46" t="s">
        <v>4808</v>
      </c>
      <c r="L2371" s="23" t="s">
        <v>4809</v>
      </c>
      <c r="M2371" s="47">
        <v>58700.28</v>
      </c>
      <c r="N2371" s="47">
        <v>0</v>
      </c>
      <c r="O2371" s="48">
        <v>41162</v>
      </c>
    </row>
    <row r="2372" spans="11:15">
      <c r="K2372" s="46" t="s">
        <v>4810</v>
      </c>
      <c r="L2372" s="23" t="s">
        <v>4811</v>
      </c>
      <c r="M2372" s="47">
        <v>51844.43</v>
      </c>
      <c r="N2372" s="47">
        <v>0</v>
      </c>
      <c r="O2372" s="48">
        <v>41162</v>
      </c>
    </row>
    <row r="2373" spans="11:15">
      <c r="K2373" s="46" t="s">
        <v>4812</v>
      </c>
      <c r="L2373" s="23" t="s">
        <v>4813</v>
      </c>
      <c r="M2373" s="47">
        <v>47564.62</v>
      </c>
      <c r="N2373" s="47">
        <v>0</v>
      </c>
      <c r="O2373" s="48">
        <v>41162</v>
      </c>
    </row>
    <row r="2374" spans="11:15">
      <c r="K2374" s="46" t="s">
        <v>4814</v>
      </c>
      <c r="L2374" s="23" t="s">
        <v>4815</v>
      </c>
      <c r="M2374" s="47">
        <v>33228.449999999997</v>
      </c>
      <c r="N2374" s="47">
        <v>0</v>
      </c>
      <c r="O2374" s="48">
        <v>41162</v>
      </c>
    </row>
    <row r="2375" spans="11:15">
      <c r="K2375" s="46" t="s">
        <v>4816</v>
      </c>
      <c r="L2375" s="23" t="s">
        <v>4817</v>
      </c>
      <c r="M2375" s="47">
        <v>25831.1</v>
      </c>
      <c r="N2375" s="47">
        <v>0</v>
      </c>
      <c r="O2375" s="48">
        <v>41162</v>
      </c>
    </row>
    <row r="2376" spans="11:15">
      <c r="K2376" s="46" t="s">
        <v>4818</v>
      </c>
      <c r="L2376" s="23" t="s">
        <v>4819</v>
      </c>
      <c r="M2376" s="47">
        <v>25735.87</v>
      </c>
      <c r="N2376" s="47">
        <v>0</v>
      </c>
      <c r="O2376" s="48">
        <v>41162</v>
      </c>
    </row>
    <row r="2377" spans="11:15">
      <c r="K2377" s="46" t="s">
        <v>4820</v>
      </c>
      <c r="L2377" s="23" t="s">
        <v>4821</v>
      </c>
      <c r="M2377" s="47">
        <v>24990.59</v>
      </c>
      <c r="N2377" s="47">
        <v>0</v>
      </c>
      <c r="O2377" s="48">
        <v>41162</v>
      </c>
    </row>
    <row r="2378" spans="11:15">
      <c r="K2378" s="46" t="s">
        <v>4822</v>
      </c>
      <c r="L2378" s="23" t="s">
        <v>4823</v>
      </c>
      <c r="M2378" s="47">
        <v>23699.97</v>
      </c>
      <c r="N2378" s="47">
        <v>0</v>
      </c>
      <c r="O2378" s="48">
        <v>41162</v>
      </c>
    </row>
    <row r="2379" spans="11:15">
      <c r="K2379" s="46" t="s">
        <v>4824</v>
      </c>
      <c r="L2379" s="23" t="s">
        <v>4825</v>
      </c>
      <c r="M2379" s="47">
        <v>17305.78</v>
      </c>
      <c r="N2379" s="47">
        <v>0</v>
      </c>
      <c r="O2379" s="48">
        <v>41162</v>
      </c>
    </row>
    <row r="2380" spans="11:15">
      <c r="K2380" s="46" t="s">
        <v>4826</v>
      </c>
      <c r="L2380" s="23" t="s">
        <v>4827</v>
      </c>
      <c r="M2380" s="47">
        <v>14607.6</v>
      </c>
      <c r="N2380" s="47">
        <v>0</v>
      </c>
      <c r="O2380" s="48">
        <v>41162</v>
      </c>
    </row>
    <row r="2381" spans="11:15">
      <c r="K2381" s="46" t="s">
        <v>4828</v>
      </c>
      <c r="L2381" s="23" t="s">
        <v>4829</v>
      </c>
      <c r="M2381" s="47">
        <v>14079.12</v>
      </c>
      <c r="N2381" s="47">
        <v>0</v>
      </c>
      <c r="O2381" s="48">
        <v>41162</v>
      </c>
    </row>
    <row r="2382" spans="11:15">
      <c r="K2382" s="46" t="s">
        <v>4830</v>
      </c>
      <c r="L2382" s="23" t="s">
        <v>4831</v>
      </c>
      <c r="M2382" s="47">
        <v>13512.99</v>
      </c>
      <c r="N2382" s="47">
        <v>0</v>
      </c>
      <c r="O2382" s="48">
        <v>41162</v>
      </c>
    </row>
    <row r="2383" spans="11:15">
      <c r="K2383" s="46" t="s">
        <v>4832</v>
      </c>
      <c r="L2383" s="23" t="s">
        <v>4833</v>
      </c>
      <c r="M2383" s="47">
        <v>13016.07</v>
      </c>
      <c r="N2383" s="47">
        <v>0</v>
      </c>
      <c r="O2383" s="48">
        <v>41162</v>
      </c>
    </row>
    <row r="2384" spans="11:15">
      <c r="K2384" s="46" t="s">
        <v>4834</v>
      </c>
      <c r="L2384" s="23" t="s">
        <v>4835</v>
      </c>
      <c r="M2384" s="47">
        <v>12993.73</v>
      </c>
      <c r="N2384" s="47">
        <v>0</v>
      </c>
      <c r="O2384" s="48">
        <v>41162</v>
      </c>
    </row>
    <row r="2385" spans="11:15">
      <c r="K2385" s="46" t="s">
        <v>4836</v>
      </c>
      <c r="L2385" s="23" t="s">
        <v>4837</v>
      </c>
      <c r="M2385" s="47">
        <v>11424.77</v>
      </c>
      <c r="N2385" s="47">
        <v>0</v>
      </c>
      <c r="O2385" s="48">
        <v>41162</v>
      </c>
    </row>
    <row r="2386" spans="11:15">
      <c r="K2386" s="46" t="s">
        <v>4838</v>
      </c>
      <c r="L2386" s="23" t="s">
        <v>4839</v>
      </c>
      <c r="M2386" s="47">
        <v>11284.89</v>
      </c>
      <c r="N2386" s="47">
        <v>0</v>
      </c>
      <c r="O2386" s="48">
        <v>41162</v>
      </c>
    </row>
    <row r="2387" spans="11:15">
      <c r="K2387" s="46" t="s">
        <v>4840</v>
      </c>
      <c r="L2387" s="23" t="s">
        <v>4841</v>
      </c>
      <c r="M2387" s="47">
        <v>9578.93</v>
      </c>
      <c r="N2387" s="47">
        <v>0</v>
      </c>
      <c r="O2387" s="48">
        <v>41162</v>
      </c>
    </row>
    <row r="2388" spans="11:15">
      <c r="K2388" s="46" t="s">
        <v>4842</v>
      </c>
      <c r="L2388" s="23" t="s">
        <v>4843</v>
      </c>
      <c r="M2388" s="47">
        <v>6644.97</v>
      </c>
      <c r="N2388" s="47">
        <v>0</v>
      </c>
      <c r="O2388" s="48">
        <v>41162</v>
      </c>
    </row>
    <row r="2389" spans="11:15">
      <c r="K2389" s="46" t="s">
        <v>4844</v>
      </c>
      <c r="L2389" s="23" t="s">
        <v>4845</v>
      </c>
      <c r="M2389" s="47">
        <v>6587.31</v>
      </c>
      <c r="N2389" s="47">
        <v>0</v>
      </c>
      <c r="O2389" s="48">
        <v>41162</v>
      </c>
    </row>
    <row r="2390" spans="11:15">
      <c r="K2390" s="46" t="s">
        <v>4846</v>
      </c>
      <c r="L2390" s="23" t="s">
        <v>4847</v>
      </c>
      <c r="M2390" s="47">
        <v>5767.95</v>
      </c>
      <c r="N2390" s="47">
        <v>0</v>
      </c>
      <c r="O2390" s="48">
        <v>41162</v>
      </c>
    </row>
    <row r="2391" spans="11:15">
      <c r="K2391" s="46" t="s">
        <v>4848</v>
      </c>
      <c r="L2391" s="23" t="s">
        <v>4849</v>
      </c>
      <c r="M2391" s="47">
        <v>5519</v>
      </c>
      <c r="N2391" s="47">
        <v>0</v>
      </c>
      <c r="O2391" s="48">
        <v>41162</v>
      </c>
    </row>
    <row r="2392" spans="11:15">
      <c r="K2392" s="46" t="s">
        <v>4850</v>
      </c>
      <c r="L2392" s="23" t="s">
        <v>4851</v>
      </c>
      <c r="M2392" s="47">
        <v>5257.13</v>
      </c>
      <c r="N2392" s="47">
        <v>0</v>
      </c>
      <c r="O2392" s="48">
        <v>41162</v>
      </c>
    </row>
    <row r="2393" spans="11:15">
      <c r="K2393" s="46" t="s">
        <v>4852</v>
      </c>
      <c r="L2393" s="23" t="s">
        <v>4853</v>
      </c>
      <c r="M2393" s="47">
        <v>4930.55</v>
      </c>
      <c r="N2393" s="47">
        <v>0</v>
      </c>
      <c r="O2393" s="48">
        <v>41162</v>
      </c>
    </row>
    <row r="2394" spans="11:15">
      <c r="K2394" s="46" t="s">
        <v>4854</v>
      </c>
      <c r="L2394" s="23" t="s">
        <v>4855</v>
      </c>
      <c r="M2394" s="47">
        <v>4233.03</v>
      </c>
      <c r="N2394" s="47">
        <v>0</v>
      </c>
      <c r="O2394" s="48">
        <v>41162</v>
      </c>
    </row>
    <row r="2395" spans="11:15">
      <c r="K2395" s="46" t="s">
        <v>4856</v>
      </c>
      <c r="L2395" s="23" t="s">
        <v>4857</v>
      </c>
      <c r="M2395" s="47">
        <v>3791.07</v>
      </c>
      <c r="N2395" s="47">
        <v>0</v>
      </c>
      <c r="O2395" s="48">
        <v>41162</v>
      </c>
    </row>
    <row r="2396" spans="11:15">
      <c r="K2396" s="46" t="s">
        <v>4858</v>
      </c>
      <c r="L2396" s="23" t="s">
        <v>4859</v>
      </c>
      <c r="M2396" s="47">
        <v>3760.18</v>
      </c>
      <c r="N2396" s="47">
        <v>0</v>
      </c>
      <c r="O2396" s="48">
        <v>41162</v>
      </c>
    </row>
    <row r="2397" spans="11:15">
      <c r="K2397" s="46" t="s">
        <v>4860</v>
      </c>
      <c r="L2397" s="23" t="s">
        <v>4861</v>
      </c>
      <c r="M2397" s="47">
        <v>3135.58</v>
      </c>
      <c r="N2397" s="47">
        <v>0</v>
      </c>
      <c r="O2397" s="48">
        <v>41162</v>
      </c>
    </row>
    <row r="2398" spans="11:15">
      <c r="K2398" s="46" t="s">
        <v>4862</v>
      </c>
      <c r="L2398" s="23" t="s">
        <v>4863</v>
      </c>
      <c r="M2398" s="47">
        <v>2855.75</v>
      </c>
      <c r="N2398" s="47">
        <v>0</v>
      </c>
      <c r="O2398" s="48">
        <v>41162</v>
      </c>
    </row>
    <row r="2399" spans="11:15">
      <c r="K2399" s="46" t="s">
        <v>4864</v>
      </c>
      <c r="L2399" s="23" t="s">
        <v>4865</v>
      </c>
      <c r="M2399" s="47">
        <v>2007.86</v>
      </c>
      <c r="N2399" s="47">
        <v>0</v>
      </c>
      <c r="O2399" s="48">
        <v>41162</v>
      </c>
    </row>
    <row r="2400" spans="11:15">
      <c r="K2400" s="46" t="s">
        <v>4866</v>
      </c>
      <c r="L2400" s="23" t="s">
        <v>4867</v>
      </c>
      <c r="M2400" s="47">
        <v>1500.4</v>
      </c>
      <c r="N2400" s="47">
        <v>0</v>
      </c>
      <c r="O2400" s="48">
        <v>41162</v>
      </c>
    </row>
    <row r="2401" spans="11:15">
      <c r="K2401" s="46" t="s">
        <v>4868</v>
      </c>
      <c r="L2401" s="23" t="s">
        <v>4869</v>
      </c>
      <c r="M2401" s="47">
        <v>1044.8800000000001</v>
      </c>
      <c r="N2401" s="47">
        <v>0</v>
      </c>
      <c r="O2401" s="48">
        <v>41162</v>
      </c>
    </row>
    <row r="2402" spans="11:15">
      <c r="K2402" s="46" t="s">
        <v>4870</v>
      </c>
      <c r="L2402" s="23" t="s">
        <v>4871</v>
      </c>
      <c r="M2402" s="47">
        <v>990662.99</v>
      </c>
      <c r="N2402" s="47">
        <v>0</v>
      </c>
      <c r="O2402" s="48">
        <v>41172</v>
      </c>
    </row>
    <row r="2403" spans="11:15">
      <c r="K2403" s="46" t="s">
        <v>4872</v>
      </c>
      <c r="L2403" s="23" t="s">
        <v>4873</v>
      </c>
      <c r="M2403" s="47">
        <v>278440</v>
      </c>
      <c r="N2403" s="47">
        <v>0</v>
      </c>
      <c r="O2403" s="48">
        <v>41172</v>
      </c>
    </row>
    <row r="2404" spans="11:15">
      <c r="K2404" s="46" t="s">
        <v>4874</v>
      </c>
      <c r="L2404" s="23" t="s">
        <v>4875</v>
      </c>
      <c r="M2404" s="47">
        <v>221576.4</v>
      </c>
      <c r="N2404" s="47">
        <v>220293.28</v>
      </c>
      <c r="O2404" s="48">
        <v>41172</v>
      </c>
    </row>
    <row r="2405" spans="11:15">
      <c r="K2405" s="46" t="s">
        <v>4876</v>
      </c>
      <c r="L2405" s="23" t="s">
        <v>4877</v>
      </c>
      <c r="M2405" s="47">
        <v>70457.8</v>
      </c>
      <c r="N2405" s="47">
        <v>0</v>
      </c>
      <c r="O2405" s="48">
        <v>41172</v>
      </c>
    </row>
    <row r="2406" spans="11:15">
      <c r="K2406" s="46" t="s">
        <v>4878</v>
      </c>
      <c r="L2406" s="23" t="s">
        <v>4879</v>
      </c>
      <c r="M2406" s="47">
        <v>47232.71</v>
      </c>
      <c r="N2406" s="47">
        <v>0</v>
      </c>
      <c r="O2406" s="48">
        <v>41172</v>
      </c>
    </row>
    <row r="2407" spans="11:15">
      <c r="K2407" s="46" t="s">
        <v>4880</v>
      </c>
      <c r="L2407" s="23" t="s">
        <v>4881</v>
      </c>
      <c r="M2407" s="47">
        <v>47056</v>
      </c>
      <c r="N2407" s="47">
        <v>0</v>
      </c>
      <c r="O2407" s="48">
        <v>41172</v>
      </c>
    </row>
    <row r="2408" spans="11:15">
      <c r="K2408" s="46" t="s">
        <v>4882</v>
      </c>
      <c r="L2408" s="23" t="s">
        <v>4883</v>
      </c>
      <c r="M2408" s="47">
        <v>43721.87</v>
      </c>
      <c r="N2408" s="47">
        <v>0</v>
      </c>
      <c r="O2408" s="48">
        <v>41172</v>
      </c>
    </row>
    <row r="2409" spans="11:15">
      <c r="K2409" s="46" t="s">
        <v>4884</v>
      </c>
      <c r="L2409" s="23" t="s">
        <v>4885</v>
      </c>
      <c r="M2409" s="47">
        <v>39246.410000000003</v>
      </c>
      <c r="N2409" s="47">
        <v>0</v>
      </c>
      <c r="O2409" s="48">
        <v>41172</v>
      </c>
    </row>
    <row r="2410" spans="11:15">
      <c r="K2410" s="46" t="s">
        <v>4886</v>
      </c>
      <c r="L2410" s="23" t="s">
        <v>4887</v>
      </c>
      <c r="M2410" s="47">
        <v>33422.370000000003</v>
      </c>
      <c r="N2410" s="47">
        <v>0</v>
      </c>
      <c r="O2410" s="48">
        <v>41172</v>
      </c>
    </row>
    <row r="2411" spans="11:15">
      <c r="K2411" s="46" t="s">
        <v>4888</v>
      </c>
      <c r="L2411" s="23" t="s">
        <v>4889</v>
      </c>
      <c r="M2411" s="47">
        <v>29947.78</v>
      </c>
      <c r="N2411" s="47">
        <v>0</v>
      </c>
      <c r="O2411" s="48">
        <v>41172</v>
      </c>
    </row>
    <row r="2412" spans="11:15">
      <c r="K2412" s="46" t="s">
        <v>4890</v>
      </c>
      <c r="L2412" s="23" t="s">
        <v>4891</v>
      </c>
      <c r="M2412" s="47">
        <v>27589.67</v>
      </c>
      <c r="N2412" s="47">
        <v>0</v>
      </c>
      <c r="O2412" s="48">
        <v>41172</v>
      </c>
    </row>
    <row r="2413" spans="11:15">
      <c r="K2413" s="46" t="s">
        <v>4892</v>
      </c>
      <c r="L2413" s="23" t="s">
        <v>4893</v>
      </c>
      <c r="M2413" s="47">
        <v>23813.89</v>
      </c>
      <c r="N2413" s="47">
        <v>0</v>
      </c>
      <c r="O2413" s="48">
        <v>41172</v>
      </c>
    </row>
    <row r="2414" spans="11:15">
      <c r="K2414" s="46" t="s">
        <v>4894</v>
      </c>
      <c r="L2414" s="23" t="s">
        <v>4895</v>
      </c>
      <c r="M2414" s="47">
        <v>20195.46</v>
      </c>
      <c r="N2414" s="47">
        <v>0</v>
      </c>
      <c r="O2414" s="48">
        <v>41172</v>
      </c>
    </row>
    <row r="2415" spans="11:15">
      <c r="K2415" s="46" t="s">
        <v>4896</v>
      </c>
      <c r="L2415" s="23" t="s">
        <v>4897</v>
      </c>
      <c r="M2415" s="47">
        <v>19572.03</v>
      </c>
      <c r="N2415" s="47">
        <v>0</v>
      </c>
      <c r="O2415" s="48">
        <v>41172</v>
      </c>
    </row>
    <row r="2416" spans="11:15">
      <c r="K2416" s="46" t="s">
        <v>4898</v>
      </c>
      <c r="L2416" s="23" t="s">
        <v>4899</v>
      </c>
      <c r="M2416" s="47">
        <v>19455.12</v>
      </c>
      <c r="N2416" s="47">
        <v>0</v>
      </c>
      <c r="O2416" s="48">
        <v>41172</v>
      </c>
    </row>
    <row r="2417" spans="11:15">
      <c r="K2417" s="46" t="s">
        <v>4900</v>
      </c>
      <c r="L2417" s="23" t="s">
        <v>4901</v>
      </c>
      <c r="M2417" s="47">
        <v>18598.330000000002</v>
      </c>
      <c r="N2417" s="47">
        <v>18454.12</v>
      </c>
      <c r="O2417" s="48">
        <v>41172</v>
      </c>
    </row>
    <row r="2418" spans="11:15">
      <c r="K2418" s="46" t="s">
        <v>4902</v>
      </c>
      <c r="L2418" s="23" t="s">
        <v>4903</v>
      </c>
      <c r="M2418" s="47">
        <v>12411.22</v>
      </c>
      <c r="N2418" s="47">
        <v>0</v>
      </c>
      <c r="O2418" s="48">
        <v>41172</v>
      </c>
    </row>
    <row r="2419" spans="11:15">
      <c r="K2419" s="46" t="s">
        <v>4904</v>
      </c>
      <c r="L2419" s="23" t="s">
        <v>4905</v>
      </c>
      <c r="M2419" s="47">
        <v>12407.98</v>
      </c>
      <c r="N2419" s="47">
        <v>0</v>
      </c>
      <c r="O2419" s="48">
        <v>41172</v>
      </c>
    </row>
    <row r="2420" spans="11:15">
      <c r="K2420" s="46" t="s">
        <v>4906</v>
      </c>
      <c r="L2420" s="23" t="s">
        <v>4907</v>
      </c>
      <c r="M2420" s="47">
        <v>10913.27</v>
      </c>
      <c r="N2420" s="47">
        <v>0</v>
      </c>
      <c r="O2420" s="48">
        <v>41172</v>
      </c>
    </row>
    <row r="2421" spans="11:15">
      <c r="K2421" s="46" t="s">
        <v>4908</v>
      </c>
      <c r="L2421" s="23" t="s">
        <v>4909</v>
      </c>
      <c r="M2421" s="47">
        <v>10877.01</v>
      </c>
      <c r="N2421" s="47">
        <v>0</v>
      </c>
      <c r="O2421" s="48">
        <v>41172</v>
      </c>
    </row>
    <row r="2422" spans="11:15">
      <c r="K2422" s="46" t="s">
        <v>4910</v>
      </c>
      <c r="L2422" s="23" t="s">
        <v>4911</v>
      </c>
      <c r="M2422" s="47">
        <v>10556.36</v>
      </c>
      <c r="N2422" s="47">
        <v>0</v>
      </c>
      <c r="O2422" s="48">
        <v>41172</v>
      </c>
    </row>
    <row r="2423" spans="11:15">
      <c r="K2423" s="46" t="s">
        <v>4912</v>
      </c>
      <c r="L2423" s="23" t="s">
        <v>4913</v>
      </c>
      <c r="M2423" s="47">
        <v>9668.15</v>
      </c>
      <c r="N2423" s="47">
        <v>0</v>
      </c>
      <c r="O2423" s="48">
        <v>41172</v>
      </c>
    </row>
    <row r="2424" spans="11:15">
      <c r="K2424" s="46" t="s">
        <v>4914</v>
      </c>
      <c r="L2424" s="23" t="s">
        <v>4915</v>
      </c>
      <c r="M2424" s="47">
        <v>6751.61</v>
      </c>
      <c r="N2424" s="47">
        <v>0</v>
      </c>
      <c r="O2424" s="48">
        <v>41172</v>
      </c>
    </row>
    <row r="2425" spans="11:15">
      <c r="K2425" s="46" t="s">
        <v>4916</v>
      </c>
      <c r="L2425" s="23" t="s">
        <v>4917</v>
      </c>
      <c r="M2425" s="47">
        <v>6339.35</v>
      </c>
      <c r="N2425" s="47">
        <v>0</v>
      </c>
      <c r="O2425" s="48">
        <v>41172</v>
      </c>
    </row>
    <row r="2426" spans="11:15">
      <c r="K2426" s="46" t="s">
        <v>4918</v>
      </c>
      <c r="L2426" s="23" t="s">
        <v>4919</v>
      </c>
      <c r="M2426" s="47">
        <v>5964.42</v>
      </c>
      <c r="N2426" s="47">
        <v>0</v>
      </c>
      <c r="O2426" s="48">
        <v>41172</v>
      </c>
    </row>
    <row r="2427" spans="11:15">
      <c r="K2427" s="46" t="s">
        <v>4920</v>
      </c>
      <c r="L2427" s="23" t="s">
        <v>4921</v>
      </c>
      <c r="M2427" s="47">
        <v>5620.48</v>
      </c>
      <c r="N2427" s="47">
        <v>0</v>
      </c>
      <c r="O2427" s="48">
        <v>41172</v>
      </c>
    </row>
    <row r="2428" spans="11:15">
      <c r="K2428" s="46" t="s">
        <v>4922</v>
      </c>
      <c r="L2428" s="23" t="s">
        <v>4923</v>
      </c>
      <c r="M2428" s="47">
        <v>5588.88</v>
      </c>
      <c r="N2428" s="47">
        <v>0</v>
      </c>
      <c r="O2428" s="48">
        <v>41172</v>
      </c>
    </row>
    <row r="2429" spans="11:15">
      <c r="K2429" s="46" t="s">
        <v>4924</v>
      </c>
      <c r="L2429" s="23" t="s">
        <v>4925</v>
      </c>
      <c r="M2429" s="47">
        <v>5471.29</v>
      </c>
      <c r="N2429" s="47">
        <v>0</v>
      </c>
      <c r="O2429" s="48">
        <v>41172</v>
      </c>
    </row>
    <row r="2430" spans="11:15">
      <c r="K2430" s="46" t="s">
        <v>4926</v>
      </c>
      <c r="L2430" s="23" t="s">
        <v>4927</v>
      </c>
      <c r="M2430" s="47">
        <v>5271.09</v>
      </c>
      <c r="N2430" s="47">
        <v>0</v>
      </c>
      <c r="O2430" s="48">
        <v>41172</v>
      </c>
    </row>
    <row r="2431" spans="11:15">
      <c r="K2431" s="46" t="s">
        <v>4928</v>
      </c>
      <c r="L2431" s="23" t="s">
        <v>4929</v>
      </c>
      <c r="M2431" s="47">
        <v>5238.82</v>
      </c>
      <c r="N2431" s="47">
        <v>0</v>
      </c>
      <c r="O2431" s="48">
        <v>41172</v>
      </c>
    </row>
    <row r="2432" spans="11:15">
      <c r="K2432" s="46" t="s">
        <v>4930</v>
      </c>
      <c r="L2432" s="23" t="s">
        <v>4931</v>
      </c>
      <c r="M2432" s="47">
        <v>4827.43</v>
      </c>
      <c r="N2432" s="47">
        <v>0</v>
      </c>
      <c r="O2432" s="48">
        <v>41172</v>
      </c>
    </row>
    <row r="2433" spans="11:15">
      <c r="K2433" s="46" t="s">
        <v>4932</v>
      </c>
      <c r="L2433" s="23" t="s">
        <v>4933</v>
      </c>
      <c r="M2433" s="47">
        <v>4634.55</v>
      </c>
      <c r="N2433" s="47">
        <v>0</v>
      </c>
      <c r="O2433" s="48">
        <v>41172</v>
      </c>
    </row>
    <row r="2434" spans="11:15">
      <c r="K2434" s="46" t="s">
        <v>4934</v>
      </c>
      <c r="L2434" s="23" t="s">
        <v>4935</v>
      </c>
      <c r="M2434" s="47">
        <v>3949.27</v>
      </c>
      <c r="N2434" s="47">
        <v>0</v>
      </c>
      <c r="O2434" s="48">
        <v>41172</v>
      </c>
    </row>
    <row r="2435" spans="11:15">
      <c r="K2435" s="46" t="s">
        <v>4936</v>
      </c>
      <c r="L2435" s="23" t="s">
        <v>4937</v>
      </c>
      <c r="M2435" s="47">
        <v>3525.54</v>
      </c>
      <c r="N2435" s="47">
        <v>0</v>
      </c>
      <c r="O2435" s="48">
        <v>41172</v>
      </c>
    </row>
    <row r="2436" spans="11:15">
      <c r="K2436" s="46" t="s">
        <v>4938</v>
      </c>
      <c r="L2436" s="23" t="s">
        <v>4939</v>
      </c>
      <c r="M2436" s="47">
        <v>3275.64</v>
      </c>
      <c r="N2436" s="47">
        <v>0</v>
      </c>
      <c r="O2436" s="48">
        <v>41172</v>
      </c>
    </row>
    <row r="2437" spans="11:15">
      <c r="K2437" s="46" t="s">
        <v>4940</v>
      </c>
      <c r="L2437" s="23" t="s">
        <v>4941</v>
      </c>
      <c r="M2437" s="47">
        <v>3212.36</v>
      </c>
      <c r="N2437" s="47">
        <v>0</v>
      </c>
      <c r="O2437" s="48">
        <v>41172</v>
      </c>
    </row>
    <row r="2438" spans="11:15">
      <c r="K2438" s="46" t="s">
        <v>4942</v>
      </c>
      <c r="L2438" s="23" t="s">
        <v>4943</v>
      </c>
      <c r="M2438" s="47">
        <v>2908.98</v>
      </c>
      <c r="N2438" s="47">
        <v>0</v>
      </c>
      <c r="O2438" s="48">
        <v>41172</v>
      </c>
    </row>
    <row r="2439" spans="11:15">
      <c r="K2439" s="46" t="s">
        <v>4944</v>
      </c>
      <c r="L2439" s="23" t="s">
        <v>4945</v>
      </c>
      <c r="M2439" s="47">
        <v>2587.9899999999998</v>
      </c>
      <c r="N2439" s="47">
        <v>0</v>
      </c>
      <c r="O2439" s="48">
        <v>41172</v>
      </c>
    </row>
    <row r="2440" spans="11:15">
      <c r="K2440" s="46" t="s">
        <v>4946</v>
      </c>
      <c r="L2440" s="23" t="s">
        <v>4947</v>
      </c>
      <c r="M2440" s="47">
        <v>2413.2199999999998</v>
      </c>
      <c r="N2440" s="47">
        <v>0</v>
      </c>
      <c r="O2440" s="48">
        <v>41172</v>
      </c>
    </row>
    <row r="2441" spans="11:15">
      <c r="K2441" s="46" t="s">
        <v>4948</v>
      </c>
      <c r="L2441" s="23" t="s">
        <v>4949</v>
      </c>
      <c r="M2441" s="47">
        <v>2392.73</v>
      </c>
      <c r="N2441" s="47">
        <v>0</v>
      </c>
      <c r="O2441" s="48">
        <v>41172</v>
      </c>
    </row>
    <row r="2442" spans="11:15">
      <c r="K2442" s="46" t="s">
        <v>4950</v>
      </c>
      <c r="L2442" s="23" t="s">
        <v>4951</v>
      </c>
      <c r="M2442" s="47">
        <v>2011.14</v>
      </c>
      <c r="N2442" s="47">
        <v>0</v>
      </c>
      <c r="O2442" s="48">
        <v>41172</v>
      </c>
    </row>
    <row r="2443" spans="11:15">
      <c r="K2443" s="46" t="s">
        <v>4952</v>
      </c>
      <c r="L2443" s="23" t="s">
        <v>4953</v>
      </c>
      <c r="M2443" s="47">
        <v>1798.87</v>
      </c>
      <c r="N2443" s="47">
        <v>0</v>
      </c>
      <c r="O2443" s="48">
        <v>41172</v>
      </c>
    </row>
    <row r="2444" spans="11:15">
      <c r="K2444" s="46" t="s">
        <v>4954</v>
      </c>
      <c r="L2444" s="23" t="s">
        <v>4955</v>
      </c>
      <c r="M2444" s="47">
        <v>1693.84</v>
      </c>
      <c r="N2444" s="47">
        <v>0</v>
      </c>
      <c r="O2444" s="48">
        <v>41172</v>
      </c>
    </row>
    <row r="2445" spans="11:15">
      <c r="K2445" s="46" t="s">
        <v>4956</v>
      </c>
      <c r="L2445" s="23" t="s">
        <v>4957</v>
      </c>
      <c r="M2445" s="47">
        <v>1489.19</v>
      </c>
      <c r="N2445" s="47">
        <v>0</v>
      </c>
      <c r="O2445" s="48">
        <v>41172</v>
      </c>
    </row>
    <row r="2446" spans="11:15">
      <c r="K2446" s="46" t="s">
        <v>4958</v>
      </c>
      <c r="L2446" s="23" t="s">
        <v>4959</v>
      </c>
      <c r="M2446" s="47">
        <v>1010.54</v>
      </c>
      <c r="N2446" s="47">
        <v>0</v>
      </c>
      <c r="O2446" s="48">
        <v>41172</v>
      </c>
    </row>
    <row r="2447" spans="11:15">
      <c r="K2447" s="46" t="s">
        <v>4960</v>
      </c>
      <c r="L2447" s="23" t="s">
        <v>4961</v>
      </c>
      <c r="M2447" s="47">
        <v>11115.15</v>
      </c>
      <c r="N2447" s="47">
        <v>0</v>
      </c>
      <c r="O2447" s="48">
        <v>41183</v>
      </c>
    </row>
    <row r="2448" spans="11:15">
      <c r="K2448" s="46" t="s">
        <v>4962</v>
      </c>
      <c r="L2448" s="23" t="s">
        <v>4963</v>
      </c>
      <c r="M2448" s="47">
        <v>4598.67</v>
      </c>
      <c r="N2448" s="47">
        <v>0</v>
      </c>
      <c r="O2448" s="48">
        <v>41183</v>
      </c>
    </row>
    <row r="2449" spans="11:15">
      <c r="K2449" s="46" t="s">
        <v>4964</v>
      </c>
      <c r="L2449" s="23" t="s">
        <v>4965</v>
      </c>
      <c r="M2449" s="47">
        <v>3224.11</v>
      </c>
      <c r="N2449" s="47">
        <v>0</v>
      </c>
      <c r="O2449" s="48">
        <v>41183</v>
      </c>
    </row>
    <row r="2450" spans="11:15">
      <c r="K2450" s="46" t="s">
        <v>4966</v>
      </c>
      <c r="L2450" s="23" t="s">
        <v>4967</v>
      </c>
      <c r="M2450" s="47">
        <v>1356.27</v>
      </c>
      <c r="N2450" s="47">
        <v>0</v>
      </c>
      <c r="O2450" s="48">
        <v>41183</v>
      </c>
    </row>
    <row r="2451" spans="11:15">
      <c r="K2451" s="46" t="s">
        <v>4968</v>
      </c>
      <c r="L2451" s="23" t="s">
        <v>4969</v>
      </c>
      <c r="M2451" s="47">
        <v>55159.96</v>
      </c>
      <c r="N2451" s="47">
        <v>0</v>
      </c>
      <c r="O2451" s="48">
        <v>41192</v>
      </c>
    </row>
    <row r="2452" spans="11:15">
      <c r="K2452" s="46" t="s">
        <v>4970</v>
      </c>
      <c r="L2452" s="23" t="s">
        <v>4971</v>
      </c>
      <c r="M2452" s="47">
        <v>34717.17</v>
      </c>
      <c r="N2452" s="47">
        <v>0</v>
      </c>
      <c r="O2452" s="48">
        <v>41192</v>
      </c>
    </row>
    <row r="2453" spans="11:15">
      <c r="K2453" s="46" t="s">
        <v>4972</v>
      </c>
      <c r="L2453" s="23" t="s">
        <v>4973</v>
      </c>
      <c r="M2453" s="47">
        <v>34077.56</v>
      </c>
      <c r="N2453" s="47">
        <v>0</v>
      </c>
      <c r="O2453" s="48">
        <v>41192</v>
      </c>
    </row>
    <row r="2454" spans="11:15">
      <c r="K2454" s="46" t="s">
        <v>4974</v>
      </c>
      <c r="L2454" s="23" t="s">
        <v>4975</v>
      </c>
      <c r="M2454" s="47">
        <v>33640.699999999997</v>
      </c>
      <c r="N2454" s="47">
        <v>0</v>
      </c>
      <c r="O2454" s="48">
        <v>41192</v>
      </c>
    </row>
    <row r="2455" spans="11:15">
      <c r="K2455" s="46" t="s">
        <v>4976</v>
      </c>
      <c r="L2455" s="23" t="s">
        <v>4977</v>
      </c>
      <c r="M2455" s="47">
        <v>26507.09</v>
      </c>
      <c r="N2455" s="47">
        <v>0</v>
      </c>
      <c r="O2455" s="48">
        <v>41192</v>
      </c>
    </row>
    <row r="2456" spans="11:15">
      <c r="K2456" s="46" t="s">
        <v>4978</v>
      </c>
      <c r="L2456" s="23" t="s">
        <v>4979</v>
      </c>
      <c r="M2456" s="47">
        <v>23355.3</v>
      </c>
      <c r="N2456" s="47">
        <v>0</v>
      </c>
      <c r="O2456" s="48">
        <v>41192</v>
      </c>
    </row>
    <row r="2457" spans="11:15">
      <c r="K2457" s="46" t="s">
        <v>4980</v>
      </c>
      <c r="L2457" s="23" t="s">
        <v>4981</v>
      </c>
      <c r="M2457" s="47">
        <v>21441.33</v>
      </c>
      <c r="N2457" s="47">
        <v>0</v>
      </c>
      <c r="O2457" s="48">
        <v>41192</v>
      </c>
    </row>
    <row r="2458" spans="11:15">
      <c r="K2458" s="46" t="s">
        <v>4982</v>
      </c>
      <c r="L2458" s="23" t="s">
        <v>4983</v>
      </c>
      <c r="M2458" s="47">
        <v>20878.7</v>
      </c>
      <c r="N2458" s="47">
        <v>0</v>
      </c>
      <c r="O2458" s="48">
        <v>41192</v>
      </c>
    </row>
    <row r="2459" spans="11:15">
      <c r="K2459" s="46" t="s">
        <v>4984</v>
      </c>
      <c r="L2459" s="23" t="s">
        <v>4985</v>
      </c>
      <c r="M2459" s="47">
        <v>19592.87</v>
      </c>
      <c r="N2459" s="47">
        <v>0</v>
      </c>
      <c r="O2459" s="48">
        <v>41192</v>
      </c>
    </row>
    <row r="2460" spans="11:15">
      <c r="K2460" s="46" t="s">
        <v>4986</v>
      </c>
      <c r="L2460" s="23" t="s">
        <v>4987</v>
      </c>
      <c r="M2460" s="47">
        <v>14388.18</v>
      </c>
      <c r="N2460" s="47">
        <v>0</v>
      </c>
      <c r="O2460" s="48">
        <v>41192</v>
      </c>
    </row>
    <row r="2461" spans="11:15">
      <c r="K2461" s="46" t="s">
        <v>4988</v>
      </c>
      <c r="L2461" s="23" t="s">
        <v>4989</v>
      </c>
      <c r="M2461" s="47">
        <v>12466.18</v>
      </c>
      <c r="N2461" s="47">
        <v>0</v>
      </c>
      <c r="O2461" s="48">
        <v>41192</v>
      </c>
    </row>
    <row r="2462" spans="11:15">
      <c r="K2462" s="46" t="s">
        <v>4990</v>
      </c>
      <c r="L2462" s="23" t="s">
        <v>4991</v>
      </c>
      <c r="M2462" s="47">
        <v>12180.87</v>
      </c>
      <c r="N2462" s="47">
        <v>0</v>
      </c>
      <c r="O2462" s="48">
        <v>41192</v>
      </c>
    </row>
    <row r="2463" spans="11:15">
      <c r="K2463" s="46" t="s">
        <v>4992</v>
      </c>
      <c r="L2463" s="23" t="s">
        <v>4993</v>
      </c>
      <c r="M2463" s="47">
        <v>11979.02</v>
      </c>
      <c r="N2463" s="47">
        <v>0</v>
      </c>
      <c r="O2463" s="48">
        <v>41192</v>
      </c>
    </row>
    <row r="2464" spans="11:15">
      <c r="K2464" s="46" t="s">
        <v>4994</v>
      </c>
      <c r="L2464" s="23" t="s">
        <v>4995</v>
      </c>
      <c r="M2464" s="47">
        <v>11782.64</v>
      </c>
      <c r="N2464" s="47">
        <v>0</v>
      </c>
      <c r="O2464" s="48">
        <v>41192</v>
      </c>
    </row>
    <row r="2465" spans="11:15">
      <c r="K2465" s="46" t="s">
        <v>4996</v>
      </c>
      <c r="L2465" s="23" t="s">
        <v>4997</v>
      </c>
      <c r="M2465" s="47">
        <v>9266.69</v>
      </c>
      <c r="N2465" s="47">
        <v>0</v>
      </c>
      <c r="O2465" s="48">
        <v>41192</v>
      </c>
    </row>
    <row r="2466" spans="11:15">
      <c r="K2466" s="46" t="s">
        <v>4998</v>
      </c>
      <c r="L2466" s="23" t="s">
        <v>4999</v>
      </c>
      <c r="M2466" s="47">
        <v>8505.9699999999993</v>
      </c>
      <c r="N2466" s="47">
        <v>0</v>
      </c>
      <c r="O2466" s="48">
        <v>41192</v>
      </c>
    </row>
    <row r="2467" spans="11:15">
      <c r="K2467" s="46" t="s">
        <v>5000</v>
      </c>
      <c r="L2467" s="23" t="s">
        <v>5001</v>
      </c>
      <c r="M2467" s="47">
        <v>8253.59</v>
      </c>
      <c r="N2467" s="47">
        <v>0</v>
      </c>
      <c r="O2467" s="48">
        <v>41192</v>
      </c>
    </row>
    <row r="2468" spans="11:15">
      <c r="K2468" s="46" t="s">
        <v>5002</v>
      </c>
      <c r="L2468" s="23" t="s">
        <v>5003</v>
      </c>
      <c r="M2468" s="47">
        <v>8050.68</v>
      </c>
      <c r="N2468" s="47">
        <v>0</v>
      </c>
      <c r="O2468" s="48">
        <v>41192</v>
      </c>
    </row>
    <row r="2469" spans="11:15">
      <c r="K2469" s="46" t="s">
        <v>5004</v>
      </c>
      <c r="L2469" s="23" t="s">
        <v>5005</v>
      </c>
      <c r="M2469" s="47">
        <v>6844.47</v>
      </c>
      <c r="N2469" s="47">
        <v>0</v>
      </c>
      <c r="O2469" s="48">
        <v>41192</v>
      </c>
    </row>
    <row r="2470" spans="11:15">
      <c r="K2470" s="46" t="s">
        <v>5006</v>
      </c>
      <c r="L2470" s="23" t="s">
        <v>5007</v>
      </c>
      <c r="M2470" s="47">
        <v>6294.39</v>
      </c>
      <c r="N2470" s="47">
        <v>0</v>
      </c>
      <c r="O2470" s="48">
        <v>41192</v>
      </c>
    </row>
    <row r="2471" spans="11:15">
      <c r="K2471" s="46" t="s">
        <v>5008</v>
      </c>
      <c r="L2471" s="23" t="s">
        <v>5009</v>
      </c>
      <c r="M2471" s="47">
        <v>5965.71</v>
      </c>
      <c r="N2471" s="47">
        <v>0</v>
      </c>
      <c r="O2471" s="48">
        <v>41192</v>
      </c>
    </row>
    <row r="2472" spans="11:15">
      <c r="K2472" s="46" t="s">
        <v>5010</v>
      </c>
      <c r="L2472" s="23" t="s">
        <v>5011</v>
      </c>
      <c r="M2472" s="47">
        <v>3809.7</v>
      </c>
      <c r="N2472" s="47">
        <v>0</v>
      </c>
      <c r="O2472" s="48">
        <v>41192</v>
      </c>
    </row>
    <row r="2473" spans="11:15">
      <c r="K2473" s="46" t="s">
        <v>5012</v>
      </c>
      <c r="L2473" s="23" t="s">
        <v>5013</v>
      </c>
      <c r="M2473" s="47">
        <v>3617.27</v>
      </c>
      <c r="N2473" s="47">
        <v>0</v>
      </c>
      <c r="O2473" s="48">
        <v>41192</v>
      </c>
    </row>
    <row r="2474" spans="11:15">
      <c r="K2474" s="46" t="s">
        <v>5014</v>
      </c>
      <c r="L2474" s="23" t="s">
        <v>5015</v>
      </c>
      <c r="M2474" s="47">
        <v>3518.83</v>
      </c>
      <c r="N2474" s="47">
        <v>0</v>
      </c>
      <c r="O2474" s="48">
        <v>41192</v>
      </c>
    </row>
    <row r="2475" spans="11:15">
      <c r="K2475" s="46" t="s">
        <v>5016</v>
      </c>
      <c r="L2475" s="23" t="s">
        <v>5017</v>
      </c>
      <c r="M2475" s="47">
        <v>3441.59</v>
      </c>
      <c r="N2475" s="47">
        <v>0</v>
      </c>
      <c r="O2475" s="48">
        <v>41192</v>
      </c>
    </row>
    <row r="2476" spans="11:15">
      <c r="K2476" s="46" t="s">
        <v>5018</v>
      </c>
      <c r="L2476" s="23" t="s">
        <v>5019</v>
      </c>
      <c r="M2476" s="47">
        <v>2715.37</v>
      </c>
      <c r="N2476" s="47">
        <v>0</v>
      </c>
      <c r="O2476" s="48">
        <v>41192</v>
      </c>
    </row>
    <row r="2477" spans="11:15">
      <c r="K2477" s="46" t="s">
        <v>5020</v>
      </c>
      <c r="L2477" s="23" t="s">
        <v>5021</v>
      </c>
      <c r="M2477" s="47">
        <v>2690.53</v>
      </c>
      <c r="N2477" s="47">
        <v>0</v>
      </c>
      <c r="O2477" s="48">
        <v>41192</v>
      </c>
    </row>
    <row r="2478" spans="11:15">
      <c r="K2478" s="46" t="s">
        <v>5022</v>
      </c>
      <c r="L2478" s="23" t="s">
        <v>5023</v>
      </c>
      <c r="M2478" s="47">
        <v>2506.38</v>
      </c>
      <c r="N2478" s="47">
        <v>0</v>
      </c>
      <c r="O2478" s="48">
        <v>41192</v>
      </c>
    </row>
    <row r="2479" spans="11:15">
      <c r="K2479" s="46" t="s">
        <v>5024</v>
      </c>
      <c r="L2479" s="23" t="s">
        <v>5025</v>
      </c>
      <c r="M2479" s="47">
        <v>2209.12</v>
      </c>
      <c r="N2479" s="47">
        <v>0</v>
      </c>
      <c r="O2479" s="48">
        <v>41192</v>
      </c>
    </row>
    <row r="2480" spans="11:15">
      <c r="K2480" s="46" t="s">
        <v>5026</v>
      </c>
      <c r="L2480" s="23" t="s">
        <v>5027</v>
      </c>
      <c r="M2480" s="47">
        <v>2131.5700000000002</v>
      </c>
      <c r="N2480" s="47">
        <v>0</v>
      </c>
      <c r="O2480" s="48">
        <v>41192</v>
      </c>
    </row>
    <row r="2481" spans="11:15">
      <c r="K2481" s="46" t="s">
        <v>5028</v>
      </c>
      <c r="L2481" s="23" t="s">
        <v>5029</v>
      </c>
      <c r="M2481" s="47">
        <v>2010.49</v>
      </c>
      <c r="N2481" s="47">
        <v>0</v>
      </c>
      <c r="O2481" s="48">
        <v>41192</v>
      </c>
    </row>
    <row r="2482" spans="11:15">
      <c r="K2482" s="46" t="s">
        <v>5030</v>
      </c>
      <c r="L2482" s="23" t="s">
        <v>5031</v>
      </c>
      <c r="M2482" s="47">
        <v>1923.48</v>
      </c>
      <c r="N2482" s="47">
        <v>0</v>
      </c>
      <c r="O2482" s="48">
        <v>41192</v>
      </c>
    </row>
    <row r="2483" spans="11:15">
      <c r="K2483" s="46" t="s">
        <v>5032</v>
      </c>
      <c r="L2483" s="23" t="s">
        <v>5033</v>
      </c>
      <c r="M2483" s="47">
        <v>1891.57</v>
      </c>
      <c r="N2483" s="47">
        <v>0</v>
      </c>
      <c r="O2483" s="48">
        <v>41192</v>
      </c>
    </row>
    <row r="2484" spans="11:15">
      <c r="K2484" s="46" t="s">
        <v>5034</v>
      </c>
      <c r="L2484" s="23" t="s">
        <v>5035</v>
      </c>
      <c r="M2484" s="47">
        <v>1657.65</v>
      </c>
      <c r="N2484" s="47">
        <v>0</v>
      </c>
      <c r="O2484" s="48">
        <v>41192</v>
      </c>
    </row>
    <row r="2485" spans="11:15">
      <c r="K2485" s="46" t="s">
        <v>5036</v>
      </c>
      <c r="L2485" s="23" t="s">
        <v>5037</v>
      </c>
      <c r="M2485" s="47">
        <v>1433.27</v>
      </c>
      <c r="N2485" s="47">
        <v>0</v>
      </c>
      <c r="O2485" s="48">
        <v>41192</v>
      </c>
    </row>
    <row r="2486" spans="11:15">
      <c r="K2486" s="46" t="s">
        <v>5038</v>
      </c>
      <c r="L2486" s="23" t="s">
        <v>5039</v>
      </c>
      <c r="M2486" s="47">
        <v>1414.86</v>
      </c>
      <c r="N2486" s="47">
        <v>0</v>
      </c>
      <c r="O2486" s="48">
        <v>41192</v>
      </c>
    </row>
    <row r="2487" spans="11:15">
      <c r="K2487" s="46" t="s">
        <v>5040</v>
      </c>
      <c r="L2487" s="23" t="s">
        <v>5041</v>
      </c>
      <c r="M2487" s="47">
        <v>1354.85</v>
      </c>
      <c r="N2487" s="47">
        <v>0</v>
      </c>
      <c r="O2487" s="48">
        <v>41192</v>
      </c>
    </row>
    <row r="2488" spans="11:15">
      <c r="K2488" s="46" t="s">
        <v>5042</v>
      </c>
      <c r="L2488" s="23" t="s">
        <v>5043</v>
      </c>
      <c r="M2488" s="47">
        <v>1052.1400000000001</v>
      </c>
      <c r="N2488" s="47">
        <v>0</v>
      </c>
      <c r="O2488" s="48">
        <v>41192</v>
      </c>
    </row>
    <row r="2489" spans="11:15">
      <c r="K2489" s="46" t="s">
        <v>5044</v>
      </c>
      <c r="L2489" s="23" t="s">
        <v>5045</v>
      </c>
      <c r="M2489" s="47">
        <v>1014.32</v>
      </c>
      <c r="N2489" s="47">
        <v>0</v>
      </c>
      <c r="O2489" s="48">
        <v>41192</v>
      </c>
    </row>
    <row r="2490" spans="11:15">
      <c r="K2490" s="46" t="s">
        <v>5046</v>
      </c>
      <c r="L2490" s="23" t="s">
        <v>5047</v>
      </c>
      <c r="M2490" s="47">
        <v>28990.400000000001</v>
      </c>
      <c r="N2490" s="47">
        <v>0</v>
      </c>
      <c r="O2490" s="48">
        <v>41197</v>
      </c>
    </row>
    <row r="2491" spans="11:15">
      <c r="K2491" s="46" t="s">
        <v>5048</v>
      </c>
      <c r="L2491" s="23" t="s">
        <v>5049</v>
      </c>
      <c r="M2491" s="47">
        <v>4625.92</v>
      </c>
      <c r="N2491" s="47">
        <v>0</v>
      </c>
      <c r="O2491" s="48">
        <v>41197</v>
      </c>
    </row>
    <row r="2492" spans="11:15">
      <c r="K2492" s="46" t="s">
        <v>5050</v>
      </c>
      <c r="L2492" s="23" t="s">
        <v>5051</v>
      </c>
      <c r="M2492" s="47">
        <v>391316.92</v>
      </c>
      <c r="N2492" s="47">
        <v>0</v>
      </c>
      <c r="O2492" s="48">
        <v>41204</v>
      </c>
    </row>
    <row r="2493" spans="11:15">
      <c r="K2493" s="46" t="s">
        <v>5052</v>
      </c>
      <c r="L2493" s="23" t="s">
        <v>5053</v>
      </c>
      <c r="M2493" s="47">
        <v>140470.04</v>
      </c>
      <c r="N2493" s="47">
        <v>0</v>
      </c>
      <c r="O2493" s="48">
        <v>41204</v>
      </c>
    </row>
    <row r="2494" spans="11:15">
      <c r="K2494" s="46" t="s">
        <v>5054</v>
      </c>
      <c r="L2494" s="23" t="s">
        <v>5055</v>
      </c>
      <c r="M2494" s="47">
        <v>121995.8</v>
      </c>
      <c r="N2494" s="47">
        <v>0</v>
      </c>
      <c r="O2494" s="48">
        <v>41204</v>
      </c>
    </row>
    <row r="2495" spans="11:15">
      <c r="K2495" s="46" t="s">
        <v>5056</v>
      </c>
      <c r="L2495" s="23" t="s">
        <v>5057</v>
      </c>
      <c r="M2495" s="47">
        <v>104188.82</v>
      </c>
      <c r="N2495" s="47">
        <v>0</v>
      </c>
      <c r="O2495" s="48">
        <v>41204</v>
      </c>
    </row>
    <row r="2496" spans="11:15">
      <c r="K2496" s="46" t="s">
        <v>5058</v>
      </c>
      <c r="L2496" s="23" t="s">
        <v>5059</v>
      </c>
      <c r="M2496" s="47">
        <v>70199.61</v>
      </c>
      <c r="N2496" s="47">
        <v>0</v>
      </c>
      <c r="O2496" s="48">
        <v>41204</v>
      </c>
    </row>
    <row r="2497" spans="11:15">
      <c r="K2497" s="46" t="s">
        <v>5060</v>
      </c>
      <c r="L2497" s="23" t="s">
        <v>5061</v>
      </c>
      <c r="M2497" s="47">
        <v>65194.29</v>
      </c>
      <c r="N2497" s="47">
        <v>0</v>
      </c>
      <c r="O2497" s="48">
        <v>41204</v>
      </c>
    </row>
    <row r="2498" spans="11:15">
      <c r="K2498" s="46" t="s">
        <v>5062</v>
      </c>
      <c r="L2498" s="23" t="s">
        <v>5063</v>
      </c>
      <c r="M2498" s="47">
        <v>50460.74</v>
      </c>
      <c r="N2498" s="47">
        <v>0</v>
      </c>
      <c r="O2498" s="48">
        <v>41204</v>
      </c>
    </row>
    <row r="2499" spans="11:15">
      <c r="K2499" s="46" t="s">
        <v>5064</v>
      </c>
      <c r="L2499" s="23" t="s">
        <v>5065</v>
      </c>
      <c r="M2499" s="47">
        <v>46756.15</v>
      </c>
      <c r="N2499" s="47">
        <v>0</v>
      </c>
      <c r="O2499" s="48">
        <v>41204</v>
      </c>
    </row>
    <row r="2500" spans="11:15">
      <c r="K2500" s="46" t="s">
        <v>5066</v>
      </c>
      <c r="L2500" s="23" t="s">
        <v>5067</v>
      </c>
      <c r="M2500" s="47">
        <v>45072.68</v>
      </c>
      <c r="N2500" s="47">
        <v>0</v>
      </c>
      <c r="O2500" s="48">
        <v>41204</v>
      </c>
    </row>
    <row r="2501" spans="11:15">
      <c r="K2501" s="46" t="s">
        <v>5068</v>
      </c>
      <c r="L2501" s="23" t="s">
        <v>5069</v>
      </c>
      <c r="M2501" s="47">
        <v>41211.85</v>
      </c>
      <c r="N2501" s="47">
        <v>0</v>
      </c>
      <c r="O2501" s="48">
        <v>41204</v>
      </c>
    </row>
    <row r="2502" spans="11:15">
      <c r="K2502" s="46" t="s">
        <v>5070</v>
      </c>
      <c r="L2502" s="23" t="s">
        <v>5071</v>
      </c>
      <c r="M2502" s="47">
        <v>36169.230000000003</v>
      </c>
      <c r="N2502" s="47">
        <v>0</v>
      </c>
      <c r="O2502" s="48">
        <v>41204</v>
      </c>
    </row>
    <row r="2503" spans="11:15">
      <c r="K2503" s="46" t="s">
        <v>5072</v>
      </c>
      <c r="L2503" s="23" t="s">
        <v>5073</v>
      </c>
      <c r="M2503" s="47">
        <v>32670.83</v>
      </c>
      <c r="N2503" s="47">
        <v>0</v>
      </c>
      <c r="O2503" s="48">
        <v>41204</v>
      </c>
    </row>
    <row r="2504" spans="11:15">
      <c r="K2504" s="46" t="s">
        <v>5074</v>
      </c>
      <c r="L2504" s="23" t="s">
        <v>5075</v>
      </c>
      <c r="M2504" s="47">
        <v>31189.119999999999</v>
      </c>
      <c r="N2504" s="47">
        <v>0</v>
      </c>
      <c r="O2504" s="48">
        <v>41204</v>
      </c>
    </row>
    <row r="2505" spans="11:15">
      <c r="K2505" s="46" t="s">
        <v>5076</v>
      </c>
      <c r="L2505" s="23" t="s">
        <v>5077</v>
      </c>
      <c r="M2505" s="47">
        <v>23780.87</v>
      </c>
      <c r="N2505" s="47">
        <v>0</v>
      </c>
      <c r="O2505" s="48">
        <v>41204</v>
      </c>
    </row>
    <row r="2506" spans="11:15">
      <c r="K2506" s="46" t="s">
        <v>5078</v>
      </c>
      <c r="L2506" s="23" t="s">
        <v>5079</v>
      </c>
      <c r="M2506" s="47">
        <v>21829.89</v>
      </c>
      <c r="N2506" s="47">
        <v>0</v>
      </c>
      <c r="O2506" s="48">
        <v>41204</v>
      </c>
    </row>
    <row r="2507" spans="11:15">
      <c r="K2507" s="46" t="s">
        <v>5080</v>
      </c>
      <c r="L2507" s="23" t="s">
        <v>5081</v>
      </c>
      <c r="M2507" s="47">
        <v>21031.19</v>
      </c>
      <c r="N2507" s="47">
        <v>0</v>
      </c>
      <c r="O2507" s="48">
        <v>41204</v>
      </c>
    </row>
    <row r="2508" spans="11:15">
      <c r="K2508" s="46" t="s">
        <v>5082</v>
      </c>
      <c r="L2508" s="23" t="s">
        <v>5083</v>
      </c>
      <c r="M2508" s="47">
        <v>19051.02</v>
      </c>
      <c r="N2508" s="47">
        <v>0</v>
      </c>
      <c r="O2508" s="48">
        <v>41204</v>
      </c>
    </row>
    <row r="2509" spans="11:15">
      <c r="K2509" s="46" t="s">
        <v>5084</v>
      </c>
      <c r="L2509" s="23" t="s">
        <v>5085</v>
      </c>
      <c r="M2509" s="47">
        <v>12999.55</v>
      </c>
      <c r="N2509" s="47">
        <v>0</v>
      </c>
      <c r="O2509" s="48">
        <v>41204</v>
      </c>
    </row>
    <row r="2510" spans="11:15">
      <c r="K2510" s="46" t="s">
        <v>5086</v>
      </c>
      <c r="L2510" s="23" t="s">
        <v>5087</v>
      </c>
      <c r="M2510" s="47">
        <v>9451.16</v>
      </c>
      <c r="N2510" s="47">
        <v>0</v>
      </c>
      <c r="O2510" s="48">
        <v>41204</v>
      </c>
    </row>
    <row r="2511" spans="11:15">
      <c r="K2511" s="46" t="s">
        <v>5088</v>
      </c>
      <c r="L2511" s="23" t="s">
        <v>5089</v>
      </c>
      <c r="M2511" s="47">
        <v>7856</v>
      </c>
      <c r="N2511" s="47">
        <v>0</v>
      </c>
      <c r="O2511" s="48">
        <v>41204</v>
      </c>
    </row>
    <row r="2512" spans="11:15">
      <c r="K2512" s="46" t="s">
        <v>5090</v>
      </c>
      <c r="L2512" s="23" t="s">
        <v>5091</v>
      </c>
      <c r="M2512" s="47">
        <v>7831.63</v>
      </c>
      <c r="N2512" s="47">
        <v>0</v>
      </c>
      <c r="O2512" s="48">
        <v>41204</v>
      </c>
    </row>
    <row r="2513" spans="11:15">
      <c r="K2513" s="46" t="s">
        <v>5092</v>
      </c>
      <c r="L2513" s="23" t="s">
        <v>5093</v>
      </c>
      <c r="M2513" s="47">
        <v>6875.72</v>
      </c>
      <c r="N2513" s="47">
        <v>0</v>
      </c>
      <c r="O2513" s="48">
        <v>41204</v>
      </c>
    </row>
    <row r="2514" spans="11:15">
      <c r="K2514" s="46" t="s">
        <v>5094</v>
      </c>
      <c r="L2514" s="23" t="s">
        <v>5095</v>
      </c>
      <c r="M2514" s="47">
        <v>6509.77</v>
      </c>
      <c r="N2514" s="47">
        <v>0</v>
      </c>
      <c r="O2514" s="48">
        <v>41204</v>
      </c>
    </row>
    <row r="2515" spans="11:15">
      <c r="K2515" s="46" t="s">
        <v>5096</v>
      </c>
      <c r="L2515" s="23" t="s">
        <v>5097</v>
      </c>
      <c r="M2515" s="47">
        <v>6388.08</v>
      </c>
      <c r="N2515" s="47">
        <v>0</v>
      </c>
      <c r="O2515" s="48">
        <v>41204</v>
      </c>
    </row>
    <row r="2516" spans="11:15">
      <c r="K2516" s="46" t="s">
        <v>5098</v>
      </c>
      <c r="L2516" s="23" t="s">
        <v>5099</v>
      </c>
      <c r="M2516" s="47">
        <v>5740.59</v>
      </c>
      <c r="N2516" s="47">
        <v>0</v>
      </c>
      <c r="O2516" s="48">
        <v>41204</v>
      </c>
    </row>
    <row r="2517" spans="11:15">
      <c r="K2517" s="46" t="s">
        <v>5100</v>
      </c>
      <c r="L2517" s="23" t="s">
        <v>5101</v>
      </c>
      <c r="M2517" s="47">
        <v>5571</v>
      </c>
      <c r="N2517" s="47">
        <v>0</v>
      </c>
      <c r="O2517" s="48">
        <v>41204</v>
      </c>
    </row>
    <row r="2518" spans="11:15">
      <c r="K2518" s="46" t="s">
        <v>5102</v>
      </c>
      <c r="L2518" s="23" t="s">
        <v>5103</v>
      </c>
      <c r="M2518" s="47">
        <v>5158.6400000000003</v>
      </c>
      <c r="N2518" s="47">
        <v>0</v>
      </c>
      <c r="O2518" s="48">
        <v>41204</v>
      </c>
    </row>
    <row r="2519" spans="11:15">
      <c r="K2519" s="46" t="s">
        <v>5104</v>
      </c>
      <c r="L2519" s="23" t="s">
        <v>5105</v>
      </c>
      <c r="M2519" s="47">
        <v>4776.47</v>
      </c>
      <c r="N2519" s="47">
        <v>0</v>
      </c>
      <c r="O2519" s="48">
        <v>41204</v>
      </c>
    </row>
    <row r="2520" spans="11:15">
      <c r="K2520" s="46" t="s">
        <v>5106</v>
      </c>
      <c r="L2520" s="23" t="s">
        <v>5107</v>
      </c>
      <c r="M2520" s="47">
        <v>4660.8900000000003</v>
      </c>
      <c r="N2520" s="47">
        <v>0</v>
      </c>
      <c r="O2520" s="48">
        <v>41204</v>
      </c>
    </row>
    <row r="2521" spans="11:15">
      <c r="K2521" s="46" t="s">
        <v>5108</v>
      </c>
      <c r="L2521" s="23" t="s">
        <v>5109</v>
      </c>
      <c r="M2521" s="47">
        <v>4059.4</v>
      </c>
      <c r="N2521" s="47">
        <v>0</v>
      </c>
      <c r="O2521" s="48">
        <v>41204</v>
      </c>
    </row>
    <row r="2522" spans="11:15">
      <c r="K2522" s="46" t="s">
        <v>5110</v>
      </c>
      <c r="L2522" s="23" t="s">
        <v>5111</v>
      </c>
      <c r="M2522" s="47">
        <v>3927.9</v>
      </c>
      <c r="N2522" s="47">
        <v>0</v>
      </c>
      <c r="O2522" s="48">
        <v>41204</v>
      </c>
    </row>
    <row r="2523" spans="11:15">
      <c r="K2523" s="46" t="s">
        <v>5112</v>
      </c>
      <c r="L2523" s="23" t="s">
        <v>5113</v>
      </c>
      <c r="M2523" s="47">
        <v>3474.43</v>
      </c>
      <c r="N2523" s="47">
        <v>0</v>
      </c>
      <c r="O2523" s="48">
        <v>41204</v>
      </c>
    </row>
    <row r="2524" spans="11:15">
      <c r="K2524" s="46" t="s">
        <v>5114</v>
      </c>
      <c r="L2524" s="23" t="s">
        <v>5115</v>
      </c>
      <c r="M2524" s="47">
        <v>3404.58</v>
      </c>
      <c r="N2524" s="47">
        <v>0</v>
      </c>
      <c r="O2524" s="48">
        <v>41204</v>
      </c>
    </row>
    <row r="2525" spans="11:15">
      <c r="K2525" s="46" t="s">
        <v>5116</v>
      </c>
      <c r="L2525" s="23" t="s">
        <v>5117</v>
      </c>
      <c r="M2525" s="47">
        <v>2846.47</v>
      </c>
      <c r="N2525" s="47">
        <v>0</v>
      </c>
      <c r="O2525" s="48">
        <v>41204</v>
      </c>
    </row>
    <row r="2526" spans="11:15">
      <c r="K2526" s="46" t="s">
        <v>5118</v>
      </c>
      <c r="L2526" s="23" t="s">
        <v>5119</v>
      </c>
      <c r="M2526" s="47">
        <v>2768.89</v>
      </c>
      <c r="N2526" s="47">
        <v>0</v>
      </c>
      <c r="O2526" s="48">
        <v>41204</v>
      </c>
    </row>
    <row r="2527" spans="11:15">
      <c r="K2527" s="46" t="s">
        <v>5120</v>
      </c>
      <c r="L2527" s="23" t="s">
        <v>5121</v>
      </c>
      <c r="M2527" s="47">
        <v>2369.56</v>
      </c>
      <c r="N2527" s="47">
        <v>0</v>
      </c>
      <c r="O2527" s="48">
        <v>41204</v>
      </c>
    </row>
    <row r="2528" spans="11:15">
      <c r="K2528" s="46" t="s">
        <v>5122</v>
      </c>
      <c r="L2528" s="23" t="s">
        <v>5123</v>
      </c>
      <c r="M2528" s="47">
        <v>2353.4299999999998</v>
      </c>
      <c r="N2528" s="47">
        <v>0</v>
      </c>
      <c r="O2528" s="48">
        <v>41204</v>
      </c>
    </row>
    <row r="2529" spans="11:15">
      <c r="K2529" s="46" t="s">
        <v>5124</v>
      </c>
      <c r="L2529" s="23" t="s">
        <v>5125</v>
      </c>
      <c r="M2529" s="47">
        <v>2046.28</v>
      </c>
      <c r="N2529" s="47">
        <v>0</v>
      </c>
      <c r="O2529" s="48">
        <v>41204</v>
      </c>
    </row>
    <row r="2530" spans="11:15">
      <c r="K2530" s="46" t="s">
        <v>5126</v>
      </c>
      <c r="L2530" s="23" t="s">
        <v>5127</v>
      </c>
      <c r="M2530" s="47">
        <v>1966.3</v>
      </c>
      <c r="N2530" s="47">
        <v>0</v>
      </c>
      <c r="O2530" s="48">
        <v>41204</v>
      </c>
    </row>
    <row r="2531" spans="11:15">
      <c r="K2531" s="46" t="s">
        <v>5128</v>
      </c>
      <c r="L2531" s="23" t="s">
        <v>5129</v>
      </c>
      <c r="M2531" s="47">
        <v>1629.4</v>
      </c>
      <c r="N2531" s="47">
        <v>0</v>
      </c>
      <c r="O2531" s="48">
        <v>41204</v>
      </c>
    </row>
    <row r="2532" spans="11:15">
      <c r="K2532" s="46" t="s">
        <v>5130</v>
      </c>
      <c r="L2532" s="23" t="s">
        <v>5131</v>
      </c>
      <c r="M2532" s="47">
        <v>1528.17</v>
      </c>
      <c r="N2532" s="47">
        <v>0</v>
      </c>
      <c r="O2532" s="48">
        <v>41204</v>
      </c>
    </row>
    <row r="2533" spans="11:15">
      <c r="K2533" s="46" t="s">
        <v>5132</v>
      </c>
      <c r="L2533" s="23" t="s">
        <v>5133</v>
      </c>
      <c r="M2533" s="47">
        <v>1249.3</v>
      </c>
      <c r="N2533" s="47">
        <v>0</v>
      </c>
      <c r="O2533" s="48">
        <v>41204</v>
      </c>
    </row>
    <row r="2534" spans="11:15">
      <c r="K2534" s="46" t="s">
        <v>5134</v>
      </c>
      <c r="L2534" s="23" t="s">
        <v>5135</v>
      </c>
      <c r="M2534" s="47">
        <v>1227.67</v>
      </c>
      <c r="N2534" s="47">
        <v>0</v>
      </c>
      <c r="O2534" s="48">
        <v>41204</v>
      </c>
    </row>
    <row r="2535" spans="11:15">
      <c r="K2535" s="46" t="s">
        <v>5136</v>
      </c>
      <c r="L2535" s="23" t="s">
        <v>5137</v>
      </c>
      <c r="M2535" s="47">
        <v>1015.99</v>
      </c>
      <c r="N2535" s="47">
        <v>0</v>
      </c>
      <c r="O2535" s="48">
        <v>41204</v>
      </c>
    </row>
    <row r="2536" spans="11:15">
      <c r="K2536" s="46" t="s">
        <v>5138</v>
      </c>
      <c r="L2536" s="23" t="s">
        <v>5139</v>
      </c>
      <c r="M2536" s="47">
        <v>4674.5</v>
      </c>
      <c r="N2536" s="47">
        <v>0</v>
      </c>
      <c r="O2536" s="48">
        <v>41214</v>
      </c>
    </row>
    <row r="2537" spans="11:15">
      <c r="K2537" s="46" t="s">
        <v>5140</v>
      </c>
      <c r="L2537" s="23" t="s">
        <v>5141</v>
      </c>
      <c r="M2537" s="47">
        <v>48064.31</v>
      </c>
      <c r="N2537" s="47">
        <v>0</v>
      </c>
      <c r="O2537" s="48">
        <v>41225</v>
      </c>
    </row>
    <row r="2538" spans="11:15">
      <c r="K2538" s="46" t="s">
        <v>5142</v>
      </c>
      <c r="L2538" s="23" t="s">
        <v>5143</v>
      </c>
      <c r="M2538" s="47">
        <v>47863.48</v>
      </c>
      <c r="N2538" s="47">
        <v>0</v>
      </c>
      <c r="O2538" s="48">
        <v>41225</v>
      </c>
    </row>
    <row r="2539" spans="11:15">
      <c r="K2539" s="46" t="s">
        <v>5144</v>
      </c>
      <c r="L2539" s="23" t="s">
        <v>5145</v>
      </c>
      <c r="M2539" s="47">
        <v>39442.03</v>
      </c>
      <c r="N2539" s="47">
        <v>0</v>
      </c>
      <c r="O2539" s="48">
        <v>41225</v>
      </c>
    </row>
    <row r="2540" spans="11:15">
      <c r="K2540" s="46" t="s">
        <v>5146</v>
      </c>
      <c r="L2540" s="23" t="s">
        <v>5147</v>
      </c>
      <c r="M2540" s="47">
        <v>37439.81</v>
      </c>
      <c r="N2540" s="47">
        <v>0</v>
      </c>
      <c r="O2540" s="48">
        <v>41225</v>
      </c>
    </row>
    <row r="2541" spans="11:15">
      <c r="K2541" s="46" t="s">
        <v>5148</v>
      </c>
      <c r="L2541" s="23" t="s">
        <v>5149</v>
      </c>
      <c r="M2541" s="47">
        <v>36947.51</v>
      </c>
      <c r="N2541" s="47">
        <v>0</v>
      </c>
      <c r="O2541" s="48">
        <v>41225</v>
      </c>
    </row>
    <row r="2542" spans="11:15">
      <c r="K2542" s="46" t="s">
        <v>5150</v>
      </c>
      <c r="L2542" s="23" t="s">
        <v>5151</v>
      </c>
      <c r="M2542" s="47">
        <v>34431.29</v>
      </c>
      <c r="N2542" s="47">
        <v>0</v>
      </c>
      <c r="O2542" s="48">
        <v>41225</v>
      </c>
    </row>
    <row r="2543" spans="11:15">
      <c r="K2543" s="46" t="s">
        <v>5152</v>
      </c>
      <c r="L2543" s="23" t="s">
        <v>5153</v>
      </c>
      <c r="M2543" s="47">
        <v>26737.59</v>
      </c>
      <c r="N2543" s="47">
        <v>0</v>
      </c>
      <c r="O2543" s="48">
        <v>41225</v>
      </c>
    </row>
    <row r="2544" spans="11:15">
      <c r="K2544" s="46" t="s">
        <v>5154</v>
      </c>
      <c r="L2544" s="23" t="s">
        <v>5155</v>
      </c>
      <c r="M2544" s="47">
        <v>19285.12</v>
      </c>
      <c r="N2544" s="47">
        <v>0</v>
      </c>
      <c r="O2544" s="48">
        <v>41225</v>
      </c>
    </row>
    <row r="2545" spans="11:15">
      <c r="K2545" s="46" t="s">
        <v>5156</v>
      </c>
      <c r="L2545" s="23" t="s">
        <v>5157</v>
      </c>
      <c r="M2545" s="47">
        <v>18593.439999999999</v>
      </c>
      <c r="N2545" s="47">
        <v>0</v>
      </c>
      <c r="O2545" s="48">
        <v>41225</v>
      </c>
    </row>
    <row r="2546" spans="11:15">
      <c r="K2546" s="46" t="s">
        <v>5158</v>
      </c>
      <c r="L2546" s="23" t="s">
        <v>5159</v>
      </c>
      <c r="M2546" s="47">
        <v>17725.38</v>
      </c>
      <c r="N2546" s="47">
        <v>0</v>
      </c>
      <c r="O2546" s="48">
        <v>41225</v>
      </c>
    </row>
    <row r="2547" spans="11:15">
      <c r="K2547" s="46" t="s">
        <v>5160</v>
      </c>
      <c r="L2547" s="23" t="s">
        <v>5161</v>
      </c>
      <c r="M2547" s="47">
        <v>17053.509999999998</v>
      </c>
      <c r="N2547" s="47">
        <v>0</v>
      </c>
      <c r="O2547" s="48">
        <v>41225</v>
      </c>
    </row>
    <row r="2548" spans="11:15">
      <c r="K2548" s="46" t="s">
        <v>5162</v>
      </c>
      <c r="L2548" s="23" t="s">
        <v>5163</v>
      </c>
      <c r="M2548" s="47">
        <v>11596.21</v>
      </c>
      <c r="N2548" s="47">
        <v>0</v>
      </c>
      <c r="O2548" s="48">
        <v>41225</v>
      </c>
    </row>
    <row r="2549" spans="11:15">
      <c r="K2549" s="46" t="s">
        <v>5164</v>
      </c>
      <c r="L2549" s="23" t="s">
        <v>5165</v>
      </c>
      <c r="M2549" s="47">
        <v>9251.2800000000007</v>
      </c>
      <c r="N2549" s="47">
        <v>0</v>
      </c>
      <c r="O2549" s="48">
        <v>41225</v>
      </c>
    </row>
    <row r="2550" spans="11:15">
      <c r="K2550" s="46" t="s">
        <v>5166</v>
      </c>
      <c r="L2550" s="23" t="s">
        <v>5167</v>
      </c>
      <c r="M2550" s="47">
        <v>7785.26</v>
      </c>
      <c r="N2550" s="47">
        <v>0</v>
      </c>
      <c r="O2550" s="48">
        <v>41225</v>
      </c>
    </row>
    <row r="2551" spans="11:15">
      <c r="K2551" s="46" t="s">
        <v>5168</v>
      </c>
      <c r="L2551" s="23" t="s">
        <v>5169</v>
      </c>
      <c r="M2551" s="47">
        <v>7614.93</v>
      </c>
      <c r="N2551" s="47">
        <v>0</v>
      </c>
      <c r="O2551" s="48">
        <v>41225</v>
      </c>
    </row>
    <row r="2552" spans="11:15">
      <c r="K2552" s="46" t="s">
        <v>5170</v>
      </c>
      <c r="L2552" s="23" t="s">
        <v>5171</v>
      </c>
      <c r="M2552" s="47">
        <v>7457.43</v>
      </c>
      <c r="N2552" s="47">
        <v>0</v>
      </c>
      <c r="O2552" s="48">
        <v>41225</v>
      </c>
    </row>
    <row r="2553" spans="11:15">
      <c r="K2553" s="46" t="s">
        <v>5172</v>
      </c>
      <c r="L2553" s="23" t="s">
        <v>5173</v>
      </c>
      <c r="M2553" s="47">
        <v>7401.11</v>
      </c>
      <c r="N2553" s="47">
        <v>0</v>
      </c>
      <c r="O2553" s="48">
        <v>41225</v>
      </c>
    </row>
    <row r="2554" spans="11:15">
      <c r="K2554" s="46" t="s">
        <v>5174</v>
      </c>
      <c r="L2554" s="23" t="s">
        <v>5175</v>
      </c>
      <c r="M2554" s="47">
        <v>6945.52</v>
      </c>
      <c r="N2554" s="47">
        <v>0</v>
      </c>
      <c r="O2554" s="48">
        <v>41225</v>
      </c>
    </row>
    <row r="2555" spans="11:15">
      <c r="K2555" s="46" t="s">
        <v>5176</v>
      </c>
      <c r="L2555" s="23" t="s">
        <v>5177</v>
      </c>
      <c r="M2555" s="47">
        <v>6223.94</v>
      </c>
      <c r="N2555" s="47">
        <v>0</v>
      </c>
      <c r="O2555" s="48">
        <v>41225</v>
      </c>
    </row>
    <row r="2556" spans="11:15">
      <c r="K2556" s="46" t="s">
        <v>5178</v>
      </c>
      <c r="L2556" s="23" t="s">
        <v>5179</v>
      </c>
      <c r="M2556" s="47">
        <v>5433.34</v>
      </c>
      <c r="N2556" s="47">
        <v>0</v>
      </c>
      <c r="O2556" s="48">
        <v>41225</v>
      </c>
    </row>
    <row r="2557" spans="11:15">
      <c r="K2557" s="46" t="s">
        <v>5180</v>
      </c>
      <c r="L2557" s="23" t="s">
        <v>5181</v>
      </c>
      <c r="M2557" s="47">
        <v>3796.44</v>
      </c>
      <c r="N2557" s="47">
        <v>0</v>
      </c>
      <c r="O2557" s="48">
        <v>41225</v>
      </c>
    </row>
    <row r="2558" spans="11:15">
      <c r="K2558" s="46" t="s">
        <v>5182</v>
      </c>
      <c r="L2558" s="23" t="s">
        <v>5183</v>
      </c>
      <c r="M2558" s="47">
        <v>3708.87</v>
      </c>
      <c r="N2558" s="47">
        <v>0</v>
      </c>
      <c r="O2558" s="48">
        <v>41225</v>
      </c>
    </row>
    <row r="2559" spans="11:15">
      <c r="K2559" s="46" t="s">
        <v>5184</v>
      </c>
      <c r="L2559" s="23" t="s">
        <v>5185</v>
      </c>
      <c r="M2559" s="47">
        <v>2627.95</v>
      </c>
      <c r="N2559" s="47">
        <v>0</v>
      </c>
      <c r="O2559" s="48">
        <v>41225</v>
      </c>
    </row>
    <row r="2560" spans="11:15">
      <c r="K2560" s="46" t="s">
        <v>5186</v>
      </c>
      <c r="L2560" s="23" t="s">
        <v>5187</v>
      </c>
      <c r="M2560" s="47">
        <v>2590.0300000000002</v>
      </c>
      <c r="N2560" s="47">
        <v>0</v>
      </c>
      <c r="O2560" s="48">
        <v>41225</v>
      </c>
    </row>
    <row r="2561" spans="11:15">
      <c r="K2561" s="46" t="s">
        <v>5188</v>
      </c>
      <c r="L2561" s="23" t="s">
        <v>5189</v>
      </c>
      <c r="M2561" s="47">
        <v>2405.1799999999998</v>
      </c>
      <c r="N2561" s="47">
        <v>0</v>
      </c>
      <c r="O2561" s="48">
        <v>41225</v>
      </c>
    </row>
    <row r="2562" spans="11:15">
      <c r="K2562" s="46" t="s">
        <v>5190</v>
      </c>
      <c r="L2562" s="23" t="s">
        <v>5191</v>
      </c>
      <c r="M2562" s="47">
        <v>2201.98</v>
      </c>
      <c r="N2562" s="47">
        <v>0</v>
      </c>
      <c r="O2562" s="48">
        <v>41225</v>
      </c>
    </row>
    <row r="2563" spans="11:15">
      <c r="K2563" s="46" t="s">
        <v>5192</v>
      </c>
      <c r="L2563" s="23" t="s">
        <v>5193</v>
      </c>
      <c r="M2563" s="47">
        <v>1100.99</v>
      </c>
      <c r="N2563" s="47">
        <v>0</v>
      </c>
      <c r="O2563" s="48">
        <v>41225</v>
      </c>
    </row>
    <row r="2564" spans="11:15">
      <c r="K2564" s="46" t="s">
        <v>5194</v>
      </c>
      <c r="L2564" s="23" t="s">
        <v>5195</v>
      </c>
      <c r="M2564" s="47">
        <v>1047.08</v>
      </c>
      <c r="N2564" s="47">
        <v>0</v>
      </c>
      <c r="O2564" s="48">
        <v>41225</v>
      </c>
    </row>
    <row r="2565" spans="11:15">
      <c r="K2565" s="46" t="s">
        <v>5196</v>
      </c>
      <c r="L2565" s="23" t="s">
        <v>5197</v>
      </c>
      <c r="M2565" s="47">
        <v>314043.93</v>
      </c>
      <c r="N2565" s="47">
        <v>0</v>
      </c>
      <c r="O2565" s="48">
        <v>41233</v>
      </c>
    </row>
    <row r="2566" spans="11:15">
      <c r="K2566" s="46" t="s">
        <v>5198</v>
      </c>
      <c r="L2566" s="23" t="s">
        <v>5199</v>
      </c>
      <c r="M2566" s="47">
        <v>307949.24</v>
      </c>
      <c r="N2566" s="47">
        <v>0</v>
      </c>
      <c r="O2566" s="48">
        <v>41233</v>
      </c>
    </row>
    <row r="2567" spans="11:15">
      <c r="K2567" s="46" t="s">
        <v>5200</v>
      </c>
      <c r="L2567" s="23" t="s">
        <v>5201</v>
      </c>
      <c r="M2567" s="47">
        <v>197126.5</v>
      </c>
      <c r="N2567" s="47">
        <v>0</v>
      </c>
      <c r="O2567" s="48">
        <v>41233</v>
      </c>
    </row>
    <row r="2568" spans="11:15">
      <c r="K2568" s="46" t="s">
        <v>5202</v>
      </c>
      <c r="L2568" s="23" t="s">
        <v>5203</v>
      </c>
      <c r="M2568" s="47">
        <v>79224.14</v>
      </c>
      <c r="N2568" s="47">
        <v>73426.5</v>
      </c>
      <c r="O2568" s="48">
        <v>41233</v>
      </c>
    </row>
    <row r="2569" spans="11:15">
      <c r="K2569" s="46" t="s">
        <v>5204</v>
      </c>
      <c r="L2569" s="23" t="s">
        <v>5205</v>
      </c>
      <c r="M2569" s="47">
        <v>72052.09</v>
      </c>
      <c r="N2569" s="47">
        <v>0</v>
      </c>
      <c r="O2569" s="48">
        <v>41233</v>
      </c>
    </row>
    <row r="2570" spans="11:15">
      <c r="K2570" s="46" t="s">
        <v>5206</v>
      </c>
      <c r="L2570" s="23" t="s">
        <v>5207</v>
      </c>
      <c r="M2570" s="47">
        <v>64750.76</v>
      </c>
      <c r="N2570" s="47">
        <v>0</v>
      </c>
      <c r="O2570" s="48">
        <v>41233</v>
      </c>
    </row>
    <row r="2571" spans="11:15">
      <c r="K2571" s="46" t="s">
        <v>5208</v>
      </c>
      <c r="L2571" s="23" t="s">
        <v>5209</v>
      </c>
      <c r="M2571" s="47">
        <v>39383.4</v>
      </c>
      <c r="N2571" s="47">
        <v>0</v>
      </c>
      <c r="O2571" s="48">
        <v>41233</v>
      </c>
    </row>
    <row r="2572" spans="11:15">
      <c r="K2572" s="46" t="s">
        <v>5210</v>
      </c>
      <c r="L2572" s="23" t="s">
        <v>5211</v>
      </c>
      <c r="M2572" s="47">
        <v>30020.2</v>
      </c>
      <c r="N2572" s="47">
        <v>0</v>
      </c>
      <c r="O2572" s="48">
        <v>41233</v>
      </c>
    </row>
    <row r="2573" spans="11:15">
      <c r="K2573" s="46" t="s">
        <v>5212</v>
      </c>
      <c r="L2573" s="23" t="s">
        <v>5213</v>
      </c>
      <c r="M2573" s="47">
        <v>27180</v>
      </c>
      <c r="N2573" s="47">
        <v>0</v>
      </c>
      <c r="O2573" s="48">
        <v>41233</v>
      </c>
    </row>
    <row r="2574" spans="11:15">
      <c r="K2574" s="46" t="s">
        <v>5214</v>
      </c>
      <c r="L2574" s="23" t="s">
        <v>5215</v>
      </c>
      <c r="M2574" s="47">
        <v>11558.09</v>
      </c>
      <c r="N2574" s="47">
        <v>0</v>
      </c>
      <c r="O2574" s="48">
        <v>41233</v>
      </c>
    </row>
    <row r="2575" spans="11:15">
      <c r="K2575" s="46" t="s">
        <v>5216</v>
      </c>
      <c r="L2575" s="23" t="s">
        <v>5217</v>
      </c>
      <c r="M2575" s="47">
        <v>6758.84</v>
      </c>
      <c r="N2575" s="47">
        <v>0</v>
      </c>
      <c r="O2575" s="48">
        <v>41233</v>
      </c>
    </row>
    <row r="2576" spans="11:15">
      <c r="K2576" s="46" t="s">
        <v>5218</v>
      </c>
      <c r="L2576" s="23" t="s">
        <v>5219</v>
      </c>
      <c r="M2576" s="47">
        <v>6368.84</v>
      </c>
      <c r="N2576" s="47">
        <v>0</v>
      </c>
      <c r="O2576" s="48">
        <v>41233</v>
      </c>
    </row>
    <row r="2577" spans="11:15">
      <c r="K2577" s="46" t="s">
        <v>5220</v>
      </c>
      <c r="L2577" s="23" t="s">
        <v>5221</v>
      </c>
      <c r="M2577" s="47">
        <v>6313.27</v>
      </c>
      <c r="N2577" s="47">
        <v>0</v>
      </c>
      <c r="O2577" s="48">
        <v>41233</v>
      </c>
    </row>
    <row r="2578" spans="11:15">
      <c r="K2578" s="46" t="s">
        <v>5222</v>
      </c>
      <c r="L2578" s="23" t="s">
        <v>5223</v>
      </c>
      <c r="M2578" s="47">
        <v>5792.41</v>
      </c>
      <c r="N2578" s="47">
        <v>0</v>
      </c>
      <c r="O2578" s="48">
        <v>41233</v>
      </c>
    </row>
    <row r="2579" spans="11:15">
      <c r="K2579" s="46" t="s">
        <v>5224</v>
      </c>
      <c r="L2579" s="23" t="s">
        <v>5225</v>
      </c>
      <c r="M2579" s="47">
        <v>5189.07</v>
      </c>
      <c r="N2579" s="47">
        <v>0</v>
      </c>
      <c r="O2579" s="48">
        <v>41233</v>
      </c>
    </row>
    <row r="2580" spans="11:15">
      <c r="K2580" s="46" t="s">
        <v>5226</v>
      </c>
      <c r="L2580" s="23" t="s">
        <v>5227</v>
      </c>
      <c r="M2580" s="47">
        <v>4721.93</v>
      </c>
      <c r="N2580" s="47">
        <v>0</v>
      </c>
      <c r="O2580" s="48">
        <v>41233</v>
      </c>
    </row>
    <row r="2581" spans="11:15">
      <c r="K2581" s="46" t="s">
        <v>5228</v>
      </c>
      <c r="L2581" s="23" t="s">
        <v>5229</v>
      </c>
      <c r="M2581" s="47">
        <v>4677.9399999999996</v>
      </c>
      <c r="N2581" s="47">
        <v>0</v>
      </c>
      <c r="O2581" s="48">
        <v>41233</v>
      </c>
    </row>
    <row r="2582" spans="11:15">
      <c r="K2582" s="46" t="s">
        <v>5230</v>
      </c>
      <c r="L2582" s="23" t="s">
        <v>5231</v>
      </c>
      <c r="M2582" s="47">
        <v>4677.93</v>
      </c>
      <c r="N2582" s="47">
        <v>0</v>
      </c>
      <c r="O2582" s="48">
        <v>41233</v>
      </c>
    </row>
    <row r="2583" spans="11:15">
      <c r="K2583" s="46" t="s">
        <v>5232</v>
      </c>
      <c r="L2583" s="23" t="s">
        <v>5233</v>
      </c>
      <c r="M2583" s="47">
        <v>3910.76</v>
      </c>
      <c r="N2583" s="47">
        <v>0</v>
      </c>
      <c r="O2583" s="48">
        <v>41233</v>
      </c>
    </row>
    <row r="2584" spans="11:15">
      <c r="K2584" s="46" t="s">
        <v>5234</v>
      </c>
      <c r="L2584" s="23" t="s">
        <v>5235</v>
      </c>
      <c r="M2584" s="47">
        <v>3427.33</v>
      </c>
      <c r="N2584" s="47">
        <v>0</v>
      </c>
      <c r="O2584" s="48">
        <v>41233</v>
      </c>
    </row>
    <row r="2585" spans="11:15">
      <c r="K2585" s="46" t="s">
        <v>5236</v>
      </c>
      <c r="L2585" s="23" t="s">
        <v>5237</v>
      </c>
      <c r="M2585" s="47">
        <v>3407.39</v>
      </c>
      <c r="N2585" s="47">
        <v>0</v>
      </c>
      <c r="O2585" s="48">
        <v>41233</v>
      </c>
    </row>
    <row r="2586" spans="11:15">
      <c r="K2586" s="46" t="s">
        <v>5238</v>
      </c>
      <c r="L2586" s="23" t="s">
        <v>5239</v>
      </c>
      <c r="M2586" s="47">
        <v>2984.84</v>
      </c>
      <c r="N2586" s="47">
        <v>0</v>
      </c>
      <c r="O2586" s="48">
        <v>41233</v>
      </c>
    </row>
    <row r="2587" spans="11:15">
      <c r="K2587" s="46" t="s">
        <v>5240</v>
      </c>
      <c r="L2587" s="23" t="s">
        <v>5241</v>
      </c>
      <c r="M2587" s="47">
        <v>2968.14</v>
      </c>
      <c r="N2587" s="47">
        <v>0</v>
      </c>
      <c r="O2587" s="48">
        <v>41233</v>
      </c>
    </row>
    <row r="2588" spans="11:15">
      <c r="K2588" s="46" t="s">
        <v>5242</v>
      </c>
      <c r="L2588" s="23" t="s">
        <v>5243</v>
      </c>
      <c r="M2588" s="47">
        <v>2749.32</v>
      </c>
      <c r="N2588" s="47">
        <v>0</v>
      </c>
      <c r="O2588" s="48">
        <v>41233</v>
      </c>
    </row>
    <row r="2589" spans="11:15">
      <c r="K2589" s="46" t="s">
        <v>5244</v>
      </c>
      <c r="L2589" s="23" t="s">
        <v>5245</v>
      </c>
      <c r="M2589" s="47">
        <v>2348.86</v>
      </c>
      <c r="N2589" s="47">
        <v>0</v>
      </c>
      <c r="O2589" s="48">
        <v>41233</v>
      </c>
    </row>
    <row r="2590" spans="11:15">
      <c r="K2590" s="46" t="s">
        <v>5246</v>
      </c>
      <c r="L2590" s="23" t="s">
        <v>5247</v>
      </c>
      <c r="M2590" s="47">
        <v>2240.1799999999998</v>
      </c>
      <c r="N2590" s="47">
        <v>0</v>
      </c>
      <c r="O2590" s="48">
        <v>41233</v>
      </c>
    </row>
    <row r="2591" spans="11:15">
      <c r="K2591" s="46" t="s">
        <v>5248</v>
      </c>
      <c r="L2591" s="23" t="s">
        <v>5249</v>
      </c>
      <c r="M2591" s="47">
        <v>2175.81</v>
      </c>
      <c r="N2591" s="47">
        <v>0</v>
      </c>
      <c r="O2591" s="48">
        <v>41233</v>
      </c>
    </row>
    <row r="2592" spans="11:15">
      <c r="K2592" s="46" t="s">
        <v>5250</v>
      </c>
      <c r="L2592" s="23" t="s">
        <v>5251</v>
      </c>
      <c r="M2592" s="47">
        <v>2158</v>
      </c>
      <c r="N2592" s="47">
        <v>0</v>
      </c>
      <c r="O2592" s="48">
        <v>41233</v>
      </c>
    </row>
    <row r="2593" spans="11:15">
      <c r="K2593" s="46" t="s">
        <v>5252</v>
      </c>
      <c r="L2593" s="23" t="s">
        <v>5253</v>
      </c>
      <c r="M2593" s="47">
        <v>1985.95</v>
      </c>
      <c r="N2593" s="47">
        <v>0</v>
      </c>
      <c r="O2593" s="48">
        <v>41233</v>
      </c>
    </row>
    <row r="2594" spans="11:15">
      <c r="K2594" s="46" t="s">
        <v>5254</v>
      </c>
      <c r="L2594" s="23" t="s">
        <v>5255</v>
      </c>
      <c r="M2594" s="47">
        <v>1892.61</v>
      </c>
      <c r="N2594" s="47">
        <v>0</v>
      </c>
      <c r="O2594" s="48">
        <v>41233</v>
      </c>
    </row>
    <row r="2595" spans="11:15">
      <c r="K2595" s="46" t="s">
        <v>5256</v>
      </c>
      <c r="L2595" s="23" t="s">
        <v>5257</v>
      </c>
      <c r="M2595" s="47">
        <v>1551.59</v>
      </c>
      <c r="N2595" s="47">
        <v>0</v>
      </c>
      <c r="O2595" s="48">
        <v>41233</v>
      </c>
    </row>
    <row r="2596" spans="11:15">
      <c r="K2596" s="46" t="s">
        <v>5258</v>
      </c>
      <c r="L2596" s="23" t="s">
        <v>5259</v>
      </c>
      <c r="M2596" s="47">
        <v>1530.02</v>
      </c>
      <c r="N2596" s="47">
        <v>0</v>
      </c>
      <c r="O2596" s="48">
        <v>41233</v>
      </c>
    </row>
    <row r="2597" spans="11:15">
      <c r="K2597" s="46" t="s">
        <v>5260</v>
      </c>
      <c r="L2597" s="23" t="s">
        <v>5261</v>
      </c>
      <c r="M2597" s="47">
        <v>1458.97</v>
      </c>
      <c r="N2597" s="47">
        <v>0</v>
      </c>
      <c r="O2597" s="48">
        <v>41233</v>
      </c>
    </row>
    <row r="2598" spans="11:15">
      <c r="K2598" s="46" t="s">
        <v>5262</v>
      </c>
      <c r="L2598" s="23" t="s">
        <v>5263</v>
      </c>
      <c r="M2598" s="47">
        <v>1304.3499999999999</v>
      </c>
      <c r="N2598" s="47">
        <v>0</v>
      </c>
      <c r="O2598" s="48">
        <v>41233</v>
      </c>
    </row>
    <row r="2599" spans="11:15">
      <c r="K2599" s="46" t="s">
        <v>5264</v>
      </c>
      <c r="L2599" s="23" t="s">
        <v>5265</v>
      </c>
      <c r="M2599" s="47">
        <v>1089.3800000000001</v>
      </c>
      <c r="N2599" s="47">
        <v>0</v>
      </c>
      <c r="O2599" s="48">
        <v>41233</v>
      </c>
    </row>
    <row r="2600" spans="11:15">
      <c r="K2600" s="46" t="s">
        <v>5266</v>
      </c>
      <c r="L2600" s="23" t="s">
        <v>5267</v>
      </c>
      <c r="M2600" s="47">
        <v>6693.17</v>
      </c>
      <c r="N2600" s="47">
        <v>0</v>
      </c>
      <c r="O2600" s="48">
        <v>41240</v>
      </c>
    </row>
    <row r="2601" spans="11:15">
      <c r="K2601" s="46" t="s">
        <v>5268</v>
      </c>
      <c r="L2601" s="23" t="s">
        <v>5269</v>
      </c>
      <c r="M2601" s="47">
        <v>84842.68</v>
      </c>
      <c r="N2601" s="47">
        <v>0</v>
      </c>
      <c r="O2601" s="48">
        <v>41253</v>
      </c>
    </row>
    <row r="2602" spans="11:15">
      <c r="K2602" s="46" t="s">
        <v>5270</v>
      </c>
      <c r="L2602" s="23" t="s">
        <v>5271</v>
      </c>
      <c r="M2602" s="47">
        <v>71780.67</v>
      </c>
      <c r="N2602" s="47">
        <v>0</v>
      </c>
      <c r="O2602" s="48">
        <v>41253</v>
      </c>
    </row>
    <row r="2603" spans="11:15">
      <c r="K2603" s="46" t="s">
        <v>5272</v>
      </c>
      <c r="L2603" s="23" t="s">
        <v>5273</v>
      </c>
      <c r="M2603" s="47">
        <v>58758.21</v>
      </c>
      <c r="N2603" s="47">
        <v>0</v>
      </c>
      <c r="O2603" s="48">
        <v>41253</v>
      </c>
    </row>
    <row r="2604" spans="11:15">
      <c r="K2604" s="46" t="s">
        <v>5274</v>
      </c>
      <c r="L2604" s="23" t="s">
        <v>5275</v>
      </c>
      <c r="M2604" s="47">
        <v>50652.99</v>
      </c>
      <c r="N2604" s="47">
        <v>0</v>
      </c>
      <c r="O2604" s="48">
        <v>41253</v>
      </c>
    </row>
    <row r="2605" spans="11:15">
      <c r="K2605" s="46" t="s">
        <v>5276</v>
      </c>
      <c r="L2605" s="23" t="s">
        <v>5277</v>
      </c>
      <c r="M2605" s="47">
        <v>44066.76</v>
      </c>
      <c r="N2605" s="47">
        <v>0</v>
      </c>
      <c r="O2605" s="48">
        <v>41253</v>
      </c>
    </row>
    <row r="2606" spans="11:15">
      <c r="K2606" s="46" t="s">
        <v>5278</v>
      </c>
      <c r="L2606" s="23" t="s">
        <v>5279</v>
      </c>
      <c r="M2606" s="47">
        <v>29946.34</v>
      </c>
      <c r="N2606" s="47">
        <v>0</v>
      </c>
      <c r="O2606" s="48">
        <v>41253</v>
      </c>
    </row>
    <row r="2607" spans="11:15">
      <c r="K2607" s="46" t="s">
        <v>5280</v>
      </c>
      <c r="L2607" s="23" t="s">
        <v>5281</v>
      </c>
      <c r="M2607" s="47">
        <v>26733.57</v>
      </c>
      <c r="N2607" s="47">
        <v>0</v>
      </c>
      <c r="O2607" s="48">
        <v>41253</v>
      </c>
    </row>
    <row r="2608" spans="11:15">
      <c r="K2608" s="46" t="s">
        <v>5282</v>
      </c>
      <c r="L2608" s="23" t="s">
        <v>5283</v>
      </c>
      <c r="M2608" s="47">
        <v>19290.2</v>
      </c>
      <c r="N2608" s="47">
        <v>0</v>
      </c>
      <c r="O2608" s="48">
        <v>41253</v>
      </c>
    </row>
    <row r="2609" spans="11:15">
      <c r="K2609" s="46" t="s">
        <v>5284</v>
      </c>
      <c r="L2609" s="23" t="s">
        <v>5285</v>
      </c>
      <c r="M2609" s="47">
        <v>15658.83</v>
      </c>
      <c r="N2609" s="47">
        <v>0</v>
      </c>
      <c r="O2609" s="48">
        <v>41253</v>
      </c>
    </row>
    <row r="2610" spans="11:15">
      <c r="K2610" s="46" t="s">
        <v>5286</v>
      </c>
      <c r="L2610" s="23" t="s">
        <v>5287</v>
      </c>
      <c r="M2610" s="47">
        <v>10660.72</v>
      </c>
      <c r="N2610" s="47">
        <v>0</v>
      </c>
      <c r="O2610" s="48">
        <v>41253</v>
      </c>
    </row>
    <row r="2611" spans="11:15">
      <c r="K2611" s="46" t="s">
        <v>5288</v>
      </c>
      <c r="L2611" s="23" t="s">
        <v>5289</v>
      </c>
      <c r="M2611" s="47">
        <v>10221.49</v>
      </c>
      <c r="N2611" s="47">
        <v>0</v>
      </c>
      <c r="O2611" s="48">
        <v>41253</v>
      </c>
    </row>
    <row r="2612" spans="11:15">
      <c r="K2612" s="46" t="s">
        <v>5290</v>
      </c>
      <c r="L2612" s="23" t="s">
        <v>5291</v>
      </c>
      <c r="M2612" s="47">
        <v>8045.93</v>
      </c>
      <c r="N2612" s="47">
        <v>0</v>
      </c>
      <c r="O2612" s="48">
        <v>41253</v>
      </c>
    </row>
    <row r="2613" spans="11:15">
      <c r="K2613" s="46" t="s">
        <v>5292</v>
      </c>
      <c r="L2613" s="23" t="s">
        <v>5293</v>
      </c>
      <c r="M2613" s="47">
        <v>7537.42</v>
      </c>
      <c r="N2613" s="47">
        <v>0</v>
      </c>
      <c r="O2613" s="48">
        <v>41253</v>
      </c>
    </row>
    <row r="2614" spans="11:15">
      <c r="K2614" s="46" t="s">
        <v>5294</v>
      </c>
      <c r="L2614" s="23" t="s">
        <v>5295</v>
      </c>
      <c r="M2614" s="47">
        <v>7141.54</v>
      </c>
      <c r="N2614" s="47">
        <v>0</v>
      </c>
      <c r="O2614" s="48">
        <v>41253</v>
      </c>
    </row>
    <row r="2615" spans="11:15">
      <c r="K2615" s="46" t="s">
        <v>5296</v>
      </c>
      <c r="L2615" s="23" t="s">
        <v>5297</v>
      </c>
      <c r="M2615" s="47">
        <v>6947.88</v>
      </c>
      <c r="N2615" s="47">
        <v>0</v>
      </c>
      <c r="O2615" s="48">
        <v>41253</v>
      </c>
    </row>
    <row r="2616" spans="11:15">
      <c r="K2616" s="46" t="s">
        <v>5298</v>
      </c>
      <c r="L2616" s="23" t="s">
        <v>5299</v>
      </c>
      <c r="M2616" s="47">
        <v>5817.13</v>
      </c>
      <c r="N2616" s="47">
        <v>0</v>
      </c>
      <c r="O2616" s="48">
        <v>41253</v>
      </c>
    </row>
    <row r="2617" spans="11:15">
      <c r="K2617" s="46" t="s">
        <v>5300</v>
      </c>
      <c r="L2617" s="23" t="s">
        <v>5301</v>
      </c>
      <c r="M2617" s="47">
        <v>5419.26</v>
      </c>
      <c r="N2617" s="47">
        <v>0</v>
      </c>
      <c r="O2617" s="48">
        <v>41253</v>
      </c>
    </row>
    <row r="2618" spans="11:15">
      <c r="K2618" s="46" t="s">
        <v>5302</v>
      </c>
      <c r="L2618" s="23" t="s">
        <v>5303</v>
      </c>
      <c r="M2618" s="47">
        <v>4215.88</v>
      </c>
      <c r="N2618" s="47">
        <v>0</v>
      </c>
      <c r="O2618" s="48">
        <v>41253</v>
      </c>
    </row>
    <row r="2619" spans="11:15">
      <c r="K2619" s="46" t="s">
        <v>5304</v>
      </c>
      <c r="L2619" s="23" t="s">
        <v>5305</v>
      </c>
      <c r="M2619" s="47">
        <v>3612.8</v>
      </c>
      <c r="N2619" s="47">
        <v>0</v>
      </c>
      <c r="O2619" s="48">
        <v>41253</v>
      </c>
    </row>
    <row r="2620" spans="11:15">
      <c r="K2620" s="46" t="s">
        <v>5306</v>
      </c>
      <c r="L2620" s="23" t="s">
        <v>5307</v>
      </c>
      <c r="M2620" s="47">
        <v>3539.9</v>
      </c>
      <c r="N2620" s="47">
        <v>0</v>
      </c>
      <c r="O2620" s="48">
        <v>41253</v>
      </c>
    </row>
    <row r="2621" spans="11:15">
      <c r="K2621" s="46" t="s">
        <v>5308</v>
      </c>
      <c r="L2621" s="23" t="s">
        <v>5309</v>
      </c>
      <c r="M2621" s="47">
        <v>3226.68</v>
      </c>
      <c r="N2621" s="47">
        <v>0</v>
      </c>
      <c r="O2621" s="48">
        <v>41253</v>
      </c>
    </row>
    <row r="2622" spans="11:15">
      <c r="K2622" s="46" t="s">
        <v>5310</v>
      </c>
      <c r="L2622" s="23" t="s">
        <v>5311</v>
      </c>
      <c r="M2622" s="47">
        <v>2905.94</v>
      </c>
      <c r="N2622" s="47">
        <v>0</v>
      </c>
      <c r="O2622" s="48">
        <v>41253</v>
      </c>
    </row>
    <row r="2623" spans="11:15">
      <c r="K2623" s="46" t="s">
        <v>5312</v>
      </c>
      <c r="L2623" s="23" t="s">
        <v>5313</v>
      </c>
      <c r="M2623" s="47">
        <v>2533.62</v>
      </c>
      <c r="N2623" s="47">
        <v>0</v>
      </c>
      <c r="O2623" s="48">
        <v>41253</v>
      </c>
    </row>
    <row r="2624" spans="11:15">
      <c r="K2624" s="46" t="s">
        <v>5314</v>
      </c>
      <c r="L2624" s="23" t="s">
        <v>5315</v>
      </c>
      <c r="M2624" s="47">
        <v>2327.75</v>
      </c>
      <c r="N2624" s="47">
        <v>0</v>
      </c>
      <c r="O2624" s="48">
        <v>41253</v>
      </c>
    </row>
    <row r="2625" spans="11:15">
      <c r="K2625" s="46" t="s">
        <v>5316</v>
      </c>
      <c r="L2625" s="23" t="s">
        <v>5317</v>
      </c>
      <c r="M2625" s="47">
        <v>2275.12</v>
      </c>
      <c r="N2625" s="47">
        <v>0</v>
      </c>
      <c r="O2625" s="48">
        <v>41253</v>
      </c>
    </row>
    <row r="2626" spans="11:15">
      <c r="K2626" s="46" t="s">
        <v>5318</v>
      </c>
      <c r="L2626" s="23" t="s">
        <v>5319</v>
      </c>
      <c r="M2626" s="47">
        <v>2130.2600000000002</v>
      </c>
      <c r="N2626" s="47">
        <v>0</v>
      </c>
      <c r="O2626" s="48">
        <v>41253</v>
      </c>
    </row>
    <row r="2627" spans="11:15">
      <c r="K2627" s="46" t="s">
        <v>5320</v>
      </c>
      <c r="L2627" s="23" t="s">
        <v>5321</v>
      </c>
      <c r="M2627" s="47">
        <v>1966.04</v>
      </c>
      <c r="N2627" s="47">
        <v>0</v>
      </c>
      <c r="O2627" s="48">
        <v>41253</v>
      </c>
    </row>
    <row r="2628" spans="11:15">
      <c r="K2628" s="46" t="s">
        <v>5322</v>
      </c>
      <c r="L2628" s="23" t="s">
        <v>5323</v>
      </c>
      <c r="M2628" s="47">
        <v>1485.72</v>
      </c>
      <c r="N2628" s="47">
        <v>0</v>
      </c>
      <c r="O2628" s="48">
        <v>41253</v>
      </c>
    </row>
    <row r="2629" spans="11:15">
      <c r="K2629" s="46" t="s">
        <v>5324</v>
      </c>
      <c r="L2629" s="23" t="s">
        <v>5325</v>
      </c>
      <c r="M2629" s="47">
        <v>1274.79</v>
      </c>
      <c r="N2629" s="47">
        <v>0</v>
      </c>
      <c r="O2629" s="48">
        <v>41253</v>
      </c>
    </row>
    <row r="2630" spans="11:15">
      <c r="K2630" s="46" t="s">
        <v>5326</v>
      </c>
      <c r="L2630" s="23" t="s">
        <v>5327</v>
      </c>
      <c r="M2630" s="47">
        <v>1121.01</v>
      </c>
      <c r="N2630" s="47">
        <v>0</v>
      </c>
      <c r="O2630" s="48">
        <v>41253</v>
      </c>
    </row>
    <row r="2631" spans="11:15">
      <c r="K2631" s="46" t="s">
        <v>5328</v>
      </c>
      <c r="L2631" s="23" t="s">
        <v>5329</v>
      </c>
      <c r="M2631" s="47">
        <v>1113.6500000000001</v>
      </c>
      <c r="N2631" s="47">
        <v>0</v>
      </c>
      <c r="O2631" s="48">
        <v>41253</v>
      </c>
    </row>
    <row r="2632" spans="11:15">
      <c r="K2632" s="46" t="s">
        <v>5330</v>
      </c>
      <c r="L2632" s="23" t="s">
        <v>5331</v>
      </c>
      <c r="M2632" s="47">
        <v>83714.160000000105</v>
      </c>
      <c r="N2632" s="47">
        <v>0</v>
      </c>
      <c r="O2632" s="48">
        <v>41263</v>
      </c>
    </row>
    <row r="2633" spans="11:15">
      <c r="K2633" s="46" t="s">
        <v>5332</v>
      </c>
      <c r="L2633" s="23" t="s">
        <v>5333</v>
      </c>
      <c r="M2633" s="47">
        <v>52524.99</v>
      </c>
      <c r="N2633" s="47">
        <v>0</v>
      </c>
      <c r="O2633" s="48">
        <v>41263</v>
      </c>
    </row>
    <row r="2634" spans="11:15">
      <c r="K2634" s="46" t="s">
        <v>5334</v>
      </c>
      <c r="L2634" s="23" t="s">
        <v>5335</v>
      </c>
      <c r="M2634" s="47">
        <v>49110.720000000001</v>
      </c>
      <c r="N2634" s="47">
        <v>0</v>
      </c>
      <c r="O2634" s="48">
        <v>41263</v>
      </c>
    </row>
    <row r="2635" spans="11:15">
      <c r="K2635" s="46" t="s">
        <v>5336</v>
      </c>
      <c r="L2635" s="23" t="s">
        <v>5337</v>
      </c>
      <c r="M2635" s="47">
        <v>46009.52</v>
      </c>
      <c r="N2635" s="47">
        <v>0</v>
      </c>
      <c r="O2635" s="48">
        <v>41263</v>
      </c>
    </row>
    <row r="2636" spans="11:15">
      <c r="K2636" s="46" t="s">
        <v>5338</v>
      </c>
      <c r="L2636" s="23" t="s">
        <v>5339</v>
      </c>
      <c r="M2636" s="47">
        <v>36389.78</v>
      </c>
      <c r="N2636" s="47">
        <v>0</v>
      </c>
      <c r="O2636" s="48">
        <v>41263</v>
      </c>
    </row>
    <row r="2637" spans="11:15">
      <c r="K2637" s="46" t="s">
        <v>5340</v>
      </c>
      <c r="L2637" s="23" t="s">
        <v>5341</v>
      </c>
      <c r="M2637" s="47">
        <v>36339.07</v>
      </c>
      <c r="N2637" s="47">
        <v>0</v>
      </c>
      <c r="O2637" s="48">
        <v>41263</v>
      </c>
    </row>
    <row r="2638" spans="11:15">
      <c r="K2638" s="46" t="s">
        <v>5342</v>
      </c>
      <c r="L2638" s="23" t="s">
        <v>5343</v>
      </c>
      <c r="M2638" s="47">
        <v>21114.94</v>
      </c>
      <c r="N2638" s="47">
        <v>0</v>
      </c>
      <c r="O2638" s="48">
        <v>41263</v>
      </c>
    </row>
    <row r="2639" spans="11:15">
      <c r="K2639" s="46" t="s">
        <v>5344</v>
      </c>
      <c r="L2639" s="23" t="s">
        <v>5345</v>
      </c>
      <c r="M2639" s="47">
        <v>14925.51</v>
      </c>
      <c r="N2639" s="47">
        <v>0</v>
      </c>
      <c r="O2639" s="48">
        <v>41263</v>
      </c>
    </row>
    <row r="2640" spans="11:15">
      <c r="K2640" s="46" t="s">
        <v>5346</v>
      </c>
      <c r="L2640" s="23" t="s">
        <v>5347</v>
      </c>
      <c r="M2640" s="47">
        <v>14788.39</v>
      </c>
      <c r="N2640" s="47">
        <v>0</v>
      </c>
      <c r="O2640" s="48">
        <v>41263</v>
      </c>
    </row>
    <row r="2641" spans="11:15">
      <c r="K2641" s="46" t="s">
        <v>5348</v>
      </c>
      <c r="L2641" s="23" t="s">
        <v>5349</v>
      </c>
      <c r="M2641" s="47">
        <v>12467.29</v>
      </c>
      <c r="N2641" s="47">
        <v>0</v>
      </c>
      <c r="O2641" s="48">
        <v>41263</v>
      </c>
    </row>
    <row r="2642" spans="11:15">
      <c r="K2642" s="46" t="s">
        <v>5350</v>
      </c>
      <c r="L2642" s="23" t="s">
        <v>5351</v>
      </c>
      <c r="M2642" s="47">
        <v>11440.84</v>
      </c>
      <c r="N2642" s="47">
        <v>0</v>
      </c>
      <c r="O2642" s="48">
        <v>41263</v>
      </c>
    </row>
    <row r="2643" spans="11:15">
      <c r="K2643" s="46" t="s">
        <v>5352</v>
      </c>
      <c r="L2643" s="23" t="s">
        <v>5353</v>
      </c>
      <c r="M2643" s="47">
        <v>9491.8799999999992</v>
      </c>
      <c r="N2643" s="47">
        <v>0</v>
      </c>
      <c r="O2643" s="48">
        <v>41263</v>
      </c>
    </row>
    <row r="2644" spans="11:15">
      <c r="K2644" s="46" t="s">
        <v>5354</v>
      </c>
      <c r="L2644" s="23" t="s">
        <v>5355</v>
      </c>
      <c r="M2644" s="47">
        <v>8269.64</v>
      </c>
      <c r="N2644" s="47">
        <v>0</v>
      </c>
      <c r="O2644" s="48">
        <v>41263</v>
      </c>
    </row>
    <row r="2645" spans="11:15">
      <c r="K2645" s="46" t="s">
        <v>5356</v>
      </c>
      <c r="L2645" s="23" t="s">
        <v>5357</v>
      </c>
      <c r="M2645" s="47">
        <v>7695.58</v>
      </c>
      <c r="N2645" s="47">
        <v>0</v>
      </c>
      <c r="O2645" s="48">
        <v>41263</v>
      </c>
    </row>
    <row r="2646" spans="11:15">
      <c r="K2646" s="46" t="s">
        <v>5358</v>
      </c>
      <c r="L2646" s="23" t="s">
        <v>5359</v>
      </c>
      <c r="M2646" s="47">
        <v>6597.46</v>
      </c>
      <c r="N2646" s="47">
        <v>0</v>
      </c>
      <c r="O2646" s="48">
        <v>41263</v>
      </c>
    </row>
    <row r="2647" spans="11:15">
      <c r="K2647" s="46" t="s">
        <v>5360</v>
      </c>
      <c r="L2647" s="23" t="s">
        <v>5361</v>
      </c>
      <c r="M2647" s="47">
        <v>4479.97</v>
      </c>
      <c r="N2647" s="47">
        <v>0</v>
      </c>
      <c r="O2647" s="48">
        <v>41263</v>
      </c>
    </row>
    <row r="2648" spans="11:15">
      <c r="K2648" s="46" t="s">
        <v>5362</v>
      </c>
      <c r="L2648" s="23" t="s">
        <v>5363</v>
      </c>
      <c r="M2648" s="47">
        <v>4233.32</v>
      </c>
      <c r="N2648" s="47">
        <v>0</v>
      </c>
      <c r="O2648" s="48">
        <v>41263</v>
      </c>
    </row>
    <row r="2649" spans="11:15">
      <c r="K2649" s="46" t="s">
        <v>5364</v>
      </c>
      <c r="L2649" s="23" t="s">
        <v>5365</v>
      </c>
      <c r="M2649" s="47">
        <v>4215.6000000000004</v>
      </c>
      <c r="N2649" s="47">
        <v>0</v>
      </c>
      <c r="O2649" s="48">
        <v>41263</v>
      </c>
    </row>
    <row r="2650" spans="11:15">
      <c r="K2650" s="46" t="s">
        <v>5366</v>
      </c>
      <c r="L2650" s="23" t="s">
        <v>5367</v>
      </c>
      <c r="M2650" s="47">
        <v>4082.82</v>
      </c>
      <c r="N2650" s="47">
        <v>0</v>
      </c>
      <c r="O2650" s="48">
        <v>41263</v>
      </c>
    </row>
    <row r="2651" spans="11:15">
      <c r="K2651" s="46" t="s">
        <v>5368</v>
      </c>
      <c r="L2651" s="23" t="s">
        <v>5369</v>
      </c>
      <c r="M2651" s="47">
        <v>4043.09</v>
      </c>
      <c r="N2651" s="47">
        <v>0</v>
      </c>
      <c r="O2651" s="48">
        <v>41263</v>
      </c>
    </row>
    <row r="2652" spans="11:15">
      <c r="K2652" s="46" t="s">
        <v>5370</v>
      </c>
      <c r="L2652" s="23" t="s">
        <v>5371</v>
      </c>
      <c r="M2652" s="47">
        <v>3897.81</v>
      </c>
      <c r="N2652" s="47">
        <v>0</v>
      </c>
      <c r="O2652" s="48">
        <v>41263</v>
      </c>
    </row>
    <row r="2653" spans="11:15">
      <c r="K2653" s="46" t="s">
        <v>5372</v>
      </c>
      <c r="L2653" s="23" t="s">
        <v>5373</v>
      </c>
      <c r="M2653" s="47">
        <v>3399.97</v>
      </c>
      <c r="N2653" s="47">
        <v>0</v>
      </c>
      <c r="O2653" s="48">
        <v>41263</v>
      </c>
    </row>
    <row r="2654" spans="11:15">
      <c r="K2654" s="46" t="s">
        <v>5374</v>
      </c>
      <c r="L2654" s="23" t="s">
        <v>5375</v>
      </c>
      <c r="M2654" s="47">
        <v>3256.41</v>
      </c>
      <c r="N2654" s="47">
        <v>0</v>
      </c>
      <c r="O2654" s="48">
        <v>41263</v>
      </c>
    </row>
    <row r="2655" spans="11:15">
      <c r="K2655" s="46" t="s">
        <v>5376</v>
      </c>
      <c r="L2655" s="23" t="s">
        <v>5377</v>
      </c>
      <c r="M2655" s="47">
        <v>3015</v>
      </c>
      <c r="N2655" s="47">
        <v>0</v>
      </c>
      <c r="O2655" s="48">
        <v>41263</v>
      </c>
    </row>
    <row r="2656" spans="11:15">
      <c r="K2656" s="46" t="s">
        <v>5378</v>
      </c>
      <c r="L2656" s="23" t="s">
        <v>5379</v>
      </c>
      <c r="M2656" s="47">
        <v>2826.54</v>
      </c>
      <c r="N2656" s="47">
        <v>0</v>
      </c>
      <c r="O2656" s="48">
        <v>41263</v>
      </c>
    </row>
    <row r="2657" spans="11:15">
      <c r="K2657" s="46" t="s">
        <v>5380</v>
      </c>
      <c r="L2657" s="23" t="s">
        <v>5381</v>
      </c>
      <c r="M2657" s="47">
        <v>2608.96</v>
      </c>
      <c r="N2657" s="47">
        <v>0</v>
      </c>
      <c r="O2657" s="48">
        <v>41263</v>
      </c>
    </row>
    <row r="2658" spans="11:15">
      <c r="K2658" s="46" t="s">
        <v>5382</v>
      </c>
      <c r="L2658" s="23" t="s">
        <v>5383</v>
      </c>
      <c r="M2658" s="47">
        <v>2326.62</v>
      </c>
      <c r="N2658" s="47">
        <v>0</v>
      </c>
      <c r="O2658" s="48">
        <v>41263</v>
      </c>
    </row>
    <row r="2659" spans="11:15">
      <c r="K2659" s="46" t="s">
        <v>5384</v>
      </c>
      <c r="L2659" s="23" t="s">
        <v>5385</v>
      </c>
      <c r="M2659" s="47">
        <v>2308.94</v>
      </c>
      <c r="N2659" s="47">
        <v>0</v>
      </c>
      <c r="O2659" s="48">
        <v>41263</v>
      </c>
    </row>
    <row r="2660" spans="11:15">
      <c r="K2660" s="46" t="s">
        <v>5386</v>
      </c>
      <c r="L2660" s="23" t="s">
        <v>5387</v>
      </c>
      <c r="M2660" s="47">
        <v>2088.25</v>
      </c>
      <c r="N2660" s="47">
        <v>0</v>
      </c>
      <c r="O2660" s="48">
        <v>41263</v>
      </c>
    </row>
    <row r="2661" spans="11:15">
      <c r="K2661" s="46" t="s">
        <v>5388</v>
      </c>
      <c r="L2661" s="23" t="s">
        <v>5389</v>
      </c>
      <c r="M2661" s="47">
        <v>1916.5</v>
      </c>
      <c r="N2661" s="47">
        <v>0</v>
      </c>
      <c r="O2661" s="48">
        <v>41263</v>
      </c>
    </row>
    <row r="2662" spans="11:15">
      <c r="K2662" s="46" t="s">
        <v>5390</v>
      </c>
      <c r="L2662" s="23" t="s">
        <v>5391</v>
      </c>
      <c r="M2662" s="47">
        <v>1775.72</v>
      </c>
      <c r="N2662" s="47">
        <v>0</v>
      </c>
      <c r="O2662" s="48">
        <v>41263</v>
      </c>
    </row>
    <row r="2663" spans="11:15">
      <c r="K2663" s="46" t="s">
        <v>5392</v>
      </c>
      <c r="L2663" s="23" t="s">
        <v>5393</v>
      </c>
      <c r="M2663" s="47">
        <v>1464.68</v>
      </c>
      <c r="N2663" s="47">
        <v>0</v>
      </c>
      <c r="O2663" s="48">
        <v>41263</v>
      </c>
    </row>
    <row r="2664" spans="11:15">
      <c r="K2664" s="46" t="s">
        <v>5394</v>
      </c>
      <c r="L2664" s="23" t="s">
        <v>5395</v>
      </c>
      <c r="M2664" s="47">
        <v>1439.29</v>
      </c>
      <c r="N2664" s="47">
        <v>0</v>
      </c>
      <c r="O2664" s="48">
        <v>41263</v>
      </c>
    </row>
    <row r="2665" spans="11:15">
      <c r="K2665" s="46" t="s">
        <v>5396</v>
      </c>
      <c r="L2665" s="23" t="s">
        <v>5397</v>
      </c>
      <c r="M2665" s="47">
        <v>1382.17</v>
      </c>
      <c r="N2665" s="47">
        <v>0</v>
      </c>
      <c r="O2665" s="48">
        <v>41263</v>
      </c>
    </row>
    <row r="2666" spans="11:15">
      <c r="K2666" s="46" t="s">
        <v>5398</v>
      </c>
      <c r="L2666" s="23" t="s">
        <v>5399</v>
      </c>
      <c r="M2666" s="47">
        <v>1962.76</v>
      </c>
      <c r="N2666" s="47">
        <v>0</v>
      </c>
      <c r="O2666" s="48">
        <v>41282</v>
      </c>
    </row>
    <row r="2667" spans="11:15">
      <c r="K2667" s="46" t="s">
        <v>5400</v>
      </c>
      <c r="L2667" s="23" t="s">
        <v>5401</v>
      </c>
      <c r="M2667" s="47">
        <v>965668.86</v>
      </c>
      <c r="N2667" s="47">
        <v>0</v>
      </c>
      <c r="O2667" s="48">
        <v>41284</v>
      </c>
    </row>
    <row r="2668" spans="11:15">
      <c r="K2668" s="46" t="s">
        <v>5402</v>
      </c>
      <c r="L2668" s="23" t="s">
        <v>5403</v>
      </c>
      <c r="M2668" s="47">
        <v>436649.73</v>
      </c>
      <c r="N2668" s="47">
        <v>0</v>
      </c>
      <c r="O2668" s="48">
        <v>41284</v>
      </c>
    </row>
    <row r="2669" spans="11:15">
      <c r="K2669" s="46" t="s">
        <v>5404</v>
      </c>
      <c r="L2669" s="23" t="s">
        <v>5405</v>
      </c>
      <c r="M2669" s="47">
        <v>143833.92000000001</v>
      </c>
      <c r="N2669" s="47">
        <v>0</v>
      </c>
      <c r="O2669" s="48">
        <v>41284</v>
      </c>
    </row>
    <row r="2670" spans="11:15">
      <c r="K2670" s="46" t="s">
        <v>5406</v>
      </c>
      <c r="L2670" s="23" t="s">
        <v>5407</v>
      </c>
      <c r="M2670" s="47">
        <v>44159.6</v>
      </c>
      <c r="N2670" s="47">
        <v>0</v>
      </c>
      <c r="O2670" s="48">
        <v>41284</v>
      </c>
    </row>
    <row r="2671" spans="11:15">
      <c r="K2671" s="46" t="s">
        <v>5408</v>
      </c>
      <c r="L2671" s="23" t="s">
        <v>5409</v>
      </c>
      <c r="M2671" s="47">
        <v>19304.64</v>
      </c>
      <c r="N2671" s="47">
        <v>0</v>
      </c>
      <c r="O2671" s="48">
        <v>41284</v>
      </c>
    </row>
    <row r="2672" spans="11:15">
      <c r="K2672" s="46" t="s">
        <v>5410</v>
      </c>
      <c r="L2672" s="23" t="s">
        <v>5411</v>
      </c>
      <c r="M2672" s="47">
        <v>18715.75</v>
      </c>
      <c r="N2672" s="47">
        <v>0</v>
      </c>
      <c r="O2672" s="48">
        <v>41284</v>
      </c>
    </row>
    <row r="2673" spans="11:15">
      <c r="K2673" s="46" t="s">
        <v>5412</v>
      </c>
      <c r="L2673" s="23" t="s">
        <v>5413</v>
      </c>
      <c r="M2673" s="47">
        <v>18487.71</v>
      </c>
      <c r="N2673" s="47">
        <v>0</v>
      </c>
      <c r="O2673" s="48">
        <v>41284</v>
      </c>
    </row>
    <row r="2674" spans="11:15">
      <c r="K2674" s="46" t="s">
        <v>5414</v>
      </c>
      <c r="L2674" s="23" t="s">
        <v>5415</v>
      </c>
      <c r="M2674" s="47">
        <v>16841.330000000002</v>
      </c>
      <c r="N2674" s="47">
        <v>0</v>
      </c>
      <c r="O2674" s="48">
        <v>41284</v>
      </c>
    </row>
    <row r="2675" spans="11:15">
      <c r="K2675" s="46" t="s">
        <v>5416</v>
      </c>
      <c r="L2675" s="23" t="s">
        <v>5417</v>
      </c>
      <c r="M2675" s="47">
        <v>10390.85</v>
      </c>
      <c r="N2675" s="47">
        <v>0</v>
      </c>
      <c r="O2675" s="48">
        <v>41284</v>
      </c>
    </row>
    <row r="2676" spans="11:15">
      <c r="K2676" s="46" t="s">
        <v>5418</v>
      </c>
      <c r="L2676" s="23" t="s">
        <v>5419</v>
      </c>
      <c r="M2676" s="47">
        <v>9339.5400000000009</v>
      </c>
      <c r="N2676" s="47">
        <v>0</v>
      </c>
      <c r="O2676" s="48">
        <v>41284</v>
      </c>
    </row>
    <row r="2677" spans="11:15">
      <c r="K2677" s="46" t="s">
        <v>5420</v>
      </c>
      <c r="L2677" s="23" t="s">
        <v>5421</v>
      </c>
      <c r="M2677" s="47">
        <v>9291.9699999999993</v>
      </c>
      <c r="N2677" s="47">
        <v>0</v>
      </c>
      <c r="O2677" s="48">
        <v>41284</v>
      </c>
    </row>
    <row r="2678" spans="11:15">
      <c r="K2678" s="46" t="s">
        <v>5422</v>
      </c>
      <c r="L2678" s="23" t="s">
        <v>5423</v>
      </c>
      <c r="M2678" s="47">
        <v>9266.65</v>
      </c>
      <c r="N2678" s="47">
        <v>0</v>
      </c>
      <c r="O2678" s="48">
        <v>41284</v>
      </c>
    </row>
    <row r="2679" spans="11:15">
      <c r="K2679" s="46" t="s">
        <v>5424</v>
      </c>
      <c r="L2679" s="23" t="s">
        <v>5425</v>
      </c>
      <c r="M2679" s="47">
        <v>8818.32</v>
      </c>
      <c r="N2679" s="47">
        <v>0</v>
      </c>
      <c r="O2679" s="48">
        <v>41284</v>
      </c>
    </row>
    <row r="2680" spans="11:15">
      <c r="K2680" s="46" t="s">
        <v>5426</v>
      </c>
      <c r="L2680" s="23" t="s">
        <v>5427</v>
      </c>
      <c r="M2680" s="47">
        <v>8305.39</v>
      </c>
      <c r="N2680" s="47">
        <v>0</v>
      </c>
      <c r="O2680" s="48">
        <v>41284</v>
      </c>
    </row>
    <row r="2681" spans="11:15">
      <c r="K2681" s="46" t="s">
        <v>5428</v>
      </c>
      <c r="L2681" s="23" t="s">
        <v>5429</v>
      </c>
      <c r="M2681" s="47">
        <v>7641.44</v>
      </c>
      <c r="N2681" s="47">
        <v>0</v>
      </c>
      <c r="O2681" s="48">
        <v>41284</v>
      </c>
    </row>
    <row r="2682" spans="11:15">
      <c r="K2682" s="46" t="s">
        <v>5430</v>
      </c>
      <c r="L2682" s="23" t="s">
        <v>5431</v>
      </c>
      <c r="M2682" s="47">
        <v>7452.96</v>
      </c>
      <c r="N2682" s="47">
        <v>0</v>
      </c>
      <c r="O2682" s="48">
        <v>41284</v>
      </c>
    </row>
    <row r="2683" spans="11:15">
      <c r="K2683" s="46" t="s">
        <v>5432</v>
      </c>
      <c r="L2683" s="23" t="s">
        <v>5433</v>
      </c>
      <c r="M2683" s="47">
        <v>6637.96</v>
      </c>
      <c r="N2683" s="47">
        <v>0</v>
      </c>
      <c r="O2683" s="48">
        <v>41284</v>
      </c>
    </row>
    <row r="2684" spans="11:15">
      <c r="K2684" s="46" t="s">
        <v>5434</v>
      </c>
      <c r="L2684" s="23" t="s">
        <v>5435</v>
      </c>
      <c r="M2684" s="47">
        <v>5893.16</v>
      </c>
      <c r="N2684" s="47">
        <v>0</v>
      </c>
      <c r="O2684" s="48">
        <v>41284</v>
      </c>
    </row>
    <row r="2685" spans="11:15">
      <c r="K2685" s="46" t="s">
        <v>5436</v>
      </c>
      <c r="L2685" s="23" t="s">
        <v>5437</v>
      </c>
      <c r="M2685" s="47">
        <v>5840.54</v>
      </c>
      <c r="N2685" s="47">
        <v>0</v>
      </c>
      <c r="O2685" s="48">
        <v>41284</v>
      </c>
    </row>
    <row r="2686" spans="11:15">
      <c r="K2686" s="46" t="s">
        <v>5438</v>
      </c>
      <c r="L2686" s="23" t="s">
        <v>5439</v>
      </c>
      <c r="M2686" s="47">
        <v>5587.54</v>
      </c>
      <c r="N2686" s="47">
        <v>0</v>
      </c>
      <c r="O2686" s="48">
        <v>41284</v>
      </c>
    </row>
    <row r="2687" spans="11:15">
      <c r="K2687" s="46" t="s">
        <v>5440</v>
      </c>
      <c r="L2687" s="23" t="s">
        <v>5441</v>
      </c>
      <c r="M2687" s="47">
        <v>5082.66</v>
      </c>
      <c r="N2687" s="47">
        <v>0</v>
      </c>
      <c r="O2687" s="48">
        <v>41284</v>
      </c>
    </row>
    <row r="2688" spans="11:15">
      <c r="K2688" s="46" t="s">
        <v>5442</v>
      </c>
      <c r="L2688" s="23" t="s">
        <v>5443</v>
      </c>
      <c r="M2688" s="47">
        <v>4498.3999999999996</v>
      </c>
      <c r="N2688" s="47">
        <v>0</v>
      </c>
      <c r="O2688" s="48">
        <v>41284</v>
      </c>
    </row>
    <row r="2689" spans="11:15">
      <c r="K2689" s="46" t="s">
        <v>5444</v>
      </c>
      <c r="L2689" s="23" t="s">
        <v>5445</v>
      </c>
      <c r="M2689" s="47">
        <v>4410.12</v>
      </c>
      <c r="N2689" s="47">
        <v>0</v>
      </c>
      <c r="O2689" s="48">
        <v>41284</v>
      </c>
    </row>
    <row r="2690" spans="11:15">
      <c r="K2690" s="46" t="s">
        <v>5446</v>
      </c>
      <c r="L2690" s="23" t="s">
        <v>5447</v>
      </c>
      <c r="M2690" s="47">
        <v>4283.95</v>
      </c>
      <c r="N2690" s="47">
        <v>0</v>
      </c>
      <c r="O2690" s="48">
        <v>41284</v>
      </c>
    </row>
    <row r="2691" spans="11:15">
      <c r="K2691" s="46" t="s">
        <v>5448</v>
      </c>
      <c r="L2691" s="23" t="s">
        <v>5449</v>
      </c>
      <c r="M2691" s="47">
        <v>3660.85</v>
      </c>
      <c r="N2691" s="47">
        <v>0</v>
      </c>
      <c r="O2691" s="48">
        <v>41284</v>
      </c>
    </row>
    <row r="2692" spans="11:15">
      <c r="K2692" s="46" t="s">
        <v>5450</v>
      </c>
      <c r="L2692" s="23" t="s">
        <v>5451</v>
      </c>
      <c r="M2692" s="47">
        <v>3465.7</v>
      </c>
      <c r="N2692" s="47">
        <v>0</v>
      </c>
      <c r="O2692" s="48">
        <v>41284</v>
      </c>
    </row>
    <row r="2693" spans="11:15">
      <c r="K2693" s="46" t="s">
        <v>5452</v>
      </c>
      <c r="L2693" s="23" t="s">
        <v>5453</v>
      </c>
      <c r="M2693" s="47">
        <v>3433.71</v>
      </c>
      <c r="N2693" s="47">
        <v>0</v>
      </c>
      <c r="O2693" s="48">
        <v>41284</v>
      </c>
    </row>
    <row r="2694" spans="11:15">
      <c r="K2694" s="46" t="s">
        <v>5454</v>
      </c>
      <c r="L2694" s="23" t="s">
        <v>5455</v>
      </c>
      <c r="M2694" s="47">
        <v>3321.02</v>
      </c>
      <c r="N2694" s="47">
        <v>0</v>
      </c>
      <c r="O2694" s="48">
        <v>41284</v>
      </c>
    </row>
    <row r="2695" spans="11:15">
      <c r="K2695" s="46" t="s">
        <v>5456</v>
      </c>
      <c r="L2695" s="23" t="s">
        <v>5457</v>
      </c>
      <c r="M2695" s="47">
        <v>3202.22</v>
      </c>
      <c r="N2695" s="47">
        <v>0</v>
      </c>
      <c r="O2695" s="48">
        <v>41284</v>
      </c>
    </row>
    <row r="2696" spans="11:15">
      <c r="K2696" s="46" t="s">
        <v>5458</v>
      </c>
      <c r="L2696" s="23" t="s">
        <v>5459</v>
      </c>
      <c r="M2696" s="47">
        <v>2826.07</v>
      </c>
      <c r="N2696" s="47">
        <v>0</v>
      </c>
      <c r="O2696" s="48">
        <v>41284</v>
      </c>
    </row>
    <row r="2697" spans="11:15">
      <c r="K2697" s="46" t="s">
        <v>5460</v>
      </c>
      <c r="L2697" s="23" t="s">
        <v>5461</v>
      </c>
      <c r="M2697" s="47">
        <v>2533.64</v>
      </c>
      <c r="N2697" s="47">
        <v>0</v>
      </c>
      <c r="O2697" s="48">
        <v>41284</v>
      </c>
    </row>
    <row r="2698" spans="11:15">
      <c r="K2698" s="46" t="s">
        <v>5462</v>
      </c>
      <c r="L2698" s="23" t="s">
        <v>5463</v>
      </c>
      <c r="M2698" s="47">
        <v>2513.8200000000002</v>
      </c>
      <c r="N2698" s="47">
        <v>0</v>
      </c>
      <c r="O2698" s="48">
        <v>41284</v>
      </c>
    </row>
    <row r="2699" spans="11:15">
      <c r="K2699" s="46" t="s">
        <v>5464</v>
      </c>
      <c r="L2699" s="23" t="s">
        <v>5465</v>
      </c>
      <c r="M2699" s="47">
        <v>2087.09</v>
      </c>
      <c r="N2699" s="47">
        <v>0</v>
      </c>
      <c r="O2699" s="48">
        <v>41284</v>
      </c>
    </row>
    <row r="2700" spans="11:15">
      <c r="K2700" s="46" t="s">
        <v>5466</v>
      </c>
      <c r="L2700" s="23" t="s">
        <v>5467</v>
      </c>
      <c r="M2700" s="47">
        <v>1890.14</v>
      </c>
      <c r="N2700" s="47">
        <v>0</v>
      </c>
      <c r="O2700" s="48">
        <v>41284</v>
      </c>
    </row>
    <row r="2701" spans="11:15">
      <c r="K2701" s="46" t="s">
        <v>5468</v>
      </c>
      <c r="L2701" s="23" t="s">
        <v>5469</v>
      </c>
      <c r="M2701" s="47">
        <v>1883.23</v>
      </c>
      <c r="N2701" s="47">
        <v>0</v>
      </c>
      <c r="O2701" s="48">
        <v>41284</v>
      </c>
    </row>
    <row r="2702" spans="11:15">
      <c r="K2702" s="46" t="s">
        <v>5470</v>
      </c>
      <c r="L2702" s="23" t="s">
        <v>5471</v>
      </c>
      <c r="M2702" s="47">
        <v>1839.56</v>
      </c>
      <c r="N2702" s="47">
        <v>0</v>
      </c>
      <c r="O2702" s="48">
        <v>41284</v>
      </c>
    </row>
    <row r="2703" spans="11:15">
      <c r="K2703" s="46" t="s">
        <v>5472</v>
      </c>
      <c r="L2703" s="23" t="s">
        <v>5473</v>
      </c>
      <c r="M2703" s="47">
        <v>1717.25</v>
      </c>
      <c r="N2703" s="47">
        <v>0</v>
      </c>
      <c r="O2703" s="48">
        <v>41284</v>
      </c>
    </row>
    <row r="2704" spans="11:15">
      <c r="K2704" s="46" t="s">
        <v>5474</v>
      </c>
      <c r="L2704" s="23" t="s">
        <v>5475</v>
      </c>
      <c r="M2704" s="47">
        <v>1621.6</v>
      </c>
      <c r="N2704" s="47">
        <v>0</v>
      </c>
      <c r="O2704" s="48">
        <v>41284</v>
      </c>
    </row>
    <row r="2705" spans="11:15">
      <c r="K2705" s="46" t="s">
        <v>5476</v>
      </c>
      <c r="L2705" s="23" t="s">
        <v>5477</v>
      </c>
      <c r="M2705" s="47">
        <v>1400.5</v>
      </c>
      <c r="N2705" s="47">
        <v>0</v>
      </c>
      <c r="O2705" s="48">
        <v>41284</v>
      </c>
    </row>
    <row r="2706" spans="11:15">
      <c r="K2706" s="46" t="s">
        <v>5478</v>
      </c>
      <c r="L2706" s="23" t="s">
        <v>5479</v>
      </c>
      <c r="M2706" s="47">
        <v>1271.54</v>
      </c>
      <c r="N2706" s="47">
        <v>0</v>
      </c>
      <c r="O2706" s="48">
        <v>41284</v>
      </c>
    </row>
    <row r="2707" spans="11:15">
      <c r="K2707" s="46" t="s">
        <v>5480</v>
      </c>
      <c r="L2707" s="23" t="s">
        <v>5481</v>
      </c>
      <c r="M2707" s="47">
        <v>1254.05</v>
      </c>
      <c r="N2707" s="47">
        <v>0</v>
      </c>
      <c r="O2707" s="48">
        <v>41284</v>
      </c>
    </row>
    <row r="2708" spans="11:15">
      <c r="K2708" s="46" t="s">
        <v>5482</v>
      </c>
      <c r="L2708" s="23" t="s">
        <v>5483</v>
      </c>
      <c r="M2708" s="47">
        <v>1008.36</v>
      </c>
      <c r="N2708" s="47">
        <v>0</v>
      </c>
      <c r="O2708" s="48">
        <v>41284</v>
      </c>
    </row>
    <row r="2709" spans="11:15">
      <c r="K2709" s="46" t="s">
        <v>5484</v>
      </c>
      <c r="L2709" s="23" t="s">
        <v>5485</v>
      </c>
      <c r="M2709" s="47">
        <v>2580.5500000000002</v>
      </c>
      <c r="N2709" s="47">
        <v>0</v>
      </c>
      <c r="O2709" s="48">
        <v>41289</v>
      </c>
    </row>
    <row r="2710" spans="11:15">
      <c r="K2710" s="46" t="s">
        <v>5486</v>
      </c>
      <c r="L2710" s="23" t="s">
        <v>5487</v>
      </c>
      <c r="M2710" s="47">
        <v>71904.98</v>
      </c>
      <c r="N2710" s="47">
        <v>0</v>
      </c>
      <c r="O2710" s="48">
        <v>41295</v>
      </c>
    </row>
    <row r="2711" spans="11:15">
      <c r="K2711" s="46" t="s">
        <v>5488</v>
      </c>
      <c r="L2711" s="23" t="s">
        <v>5489</v>
      </c>
      <c r="M2711" s="47">
        <v>41700.89</v>
      </c>
      <c r="N2711" s="47">
        <v>0</v>
      </c>
      <c r="O2711" s="48">
        <v>41295</v>
      </c>
    </row>
    <row r="2712" spans="11:15">
      <c r="K2712" s="46" t="s">
        <v>5490</v>
      </c>
      <c r="L2712" s="23" t="s">
        <v>5491</v>
      </c>
      <c r="M2712" s="47">
        <v>31178.01</v>
      </c>
      <c r="N2712" s="47">
        <v>0</v>
      </c>
      <c r="O2712" s="48">
        <v>41295</v>
      </c>
    </row>
    <row r="2713" spans="11:15">
      <c r="K2713" s="46" t="s">
        <v>5492</v>
      </c>
      <c r="L2713" s="23" t="s">
        <v>5493</v>
      </c>
      <c r="M2713" s="47">
        <v>24283.38</v>
      </c>
      <c r="N2713" s="47">
        <v>0</v>
      </c>
      <c r="O2713" s="48">
        <v>41295</v>
      </c>
    </row>
    <row r="2714" spans="11:15">
      <c r="K2714" s="46" t="s">
        <v>5494</v>
      </c>
      <c r="L2714" s="23" t="s">
        <v>5495</v>
      </c>
      <c r="M2714" s="47">
        <v>23748.35</v>
      </c>
      <c r="N2714" s="47">
        <v>0</v>
      </c>
      <c r="O2714" s="48">
        <v>41295</v>
      </c>
    </row>
    <row r="2715" spans="11:15">
      <c r="K2715" s="46" t="s">
        <v>5496</v>
      </c>
      <c r="L2715" s="23" t="s">
        <v>5497</v>
      </c>
      <c r="M2715" s="47">
        <v>21161.08</v>
      </c>
      <c r="N2715" s="47">
        <v>0</v>
      </c>
      <c r="O2715" s="48">
        <v>41295</v>
      </c>
    </row>
    <row r="2716" spans="11:15">
      <c r="K2716" s="46" t="s">
        <v>5498</v>
      </c>
      <c r="L2716" s="23" t="s">
        <v>5499</v>
      </c>
      <c r="M2716" s="47">
        <v>19179.63</v>
      </c>
      <c r="N2716" s="47">
        <v>0</v>
      </c>
      <c r="O2716" s="48">
        <v>41295</v>
      </c>
    </row>
    <row r="2717" spans="11:15">
      <c r="K2717" s="46" t="s">
        <v>5500</v>
      </c>
      <c r="L2717" s="23" t="s">
        <v>5501</v>
      </c>
      <c r="M2717" s="47">
        <v>18774.64</v>
      </c>
      <c r="N2717" s="47">
        <v>0</v>
      </c>
      <c r="O2717" s="48">
        <v>41295</v>
      </c>
    </row>
    <row r="2718" spans="11:15">
      <c r="K2718" s="46" t="s">
        <v>5502</v>
      </c>
      <c r="L2718" s="23" t="s">
        <v>5503</v>
      </c>
      <c r="M2718" s="47">
        <v>18043.400000000001</v>
      </c>
      <c r="N2718" s="47">
        <v>0</v>
      </c>
      <c r="O2718" s="48">
        <v>41295</v>
      </c>
    </row>
    <row r="2719" spans="11:15">
      <c r="K2719" s="46" t="s">
        <v>5504</v>
      </c>
      <c r="L2719" s="23" t="s">
        <v>5505</v>
      </c>
      <c r="M2719" s="47">
        <v>17600.95</v>
      </c>
      <c r="N2719" s="47">
        <v>0</v>
      </c>
      <c r="O2719" s="48">
        <v>41295</v>
      </c>
    </row>
    <row r="2720" spans="11:15">
      <c r="K2720" s="46" t="s">
        <v>5506</v>
      </c>
      <c r="L2720" s="23" t="s">
        <v>5507</v>
      </c>
      <c r="M2720" s="47">
        <v>14338.39</v>
      </c>
      <c r="N2720" s="47">
        <v>0</v>
      </c>
      <c r="O2720" s="48">
        <v>41295</v>
      </c>
    </row>
    <row r="2721" spans="11:15">
      <c r="K2721" s="46" t="s">
        <v>5508</v>
      </c>
      <c r="L2721" s="23" t="s">
        <v>5509</v>
      </c>
      <c r="M2721" s="47">
        <v>12884.38</v>
      </c>
      <c r="N2721" s="47">
        <v>0</v>
      </c>
      <c r="O2721" s="48">
        <v>41295</v>
      </c>
    </row>
    <row r="2722" spans="11:15">
      <c r="K2722" s="46" t="s">
        <v>5510</v>
      </c>
      <c r="L2722" s="23" t="s">
        <v>5511</v>
      </c>
      <c r="M2722" s="47">
        <v>12846.17</v>
      </c>
      <c r="N2722" s="47">
        <v>0</v>
      </c>
      <c r="O2722" s="48">
        <v>41295</v>
      </c>
    </row>
    <row r="2723" spans="11:15">
      <c r="K2723" s="46" t="s">
        <v>5512</v>
      </c>
      <c r="L2723" s="23" t="s">
        <v>5513</v>
      </c>
      <c r="M2723" s="47">
        <v>11283.69</v>
      </c>
      <c r="N2723" s="47">
        <v>0</v>
      </c>
      <c r="O2723" s="48">
        <v>41295</v>
      </c>
    </row>
    <row r="2724" spans="11:15">
      <c r="K2724" s="46" t="s">
        <v>5514</v>
      </c>
      <c r="L2724" s="23" t="s">
        <v>5515</v>
      </c>
      <c r="M2724" s="47">
        <v>6830.79</v>
      </c>
      <c r="N2724" s="47">
        <v>0</v>
      </c>
      <c r="O2724" s="48">
        <v>41295</v>
      </c>
    </row>
    <row r="2725" spans="11:15">
      <c r="K2725" s="46" t="s">
        <v>5516</v>
      </c>
      <c r="L2725" s="23" t="s">
        <v>5517</v>
      </c>
      <c r="M2725" s="47">
        <v>6093.53</v>
      </c>
      <c r="N2725" s="47">
        <v>0</v>
      </c>
      <c r="O2725" s="48">
        <v>41295</v>
      </c>
    </row>
    <row r="2726" spans="11:15">
      <c r="K2726" s="46" t="s">
        <v>5518</v>
      </c>
      <c r="L2726" s="23" t="s">
        <v>5519</v>
      </c>
      <c r="M2726" s="47">
        <v>4276.03</v>
      </c>
      <c r="N2726" s="47">
        <v>0</v>
      </c>
      <c r="O2726" s="48">
        <v>41295</v>
      </c>
    </row>
    <row r="2727" spans="11:15">
      <c r="K2727" s="46" t="s">
        <v>5520</v>
      </c>
      <c r="L2727" s="23" t="s">
        <v>5521</v>
      </c>
      <c r="M2727" s="47">
        <v>4008</v>
      </c>
      <c r="N2727" s="47">
        <v>0</v>
      </c>
      <c r="O2727" s="48">
        <v>41295</v>
      </c>
    </row>
    <row r="2728" spans="11:15">
      <c r="K2728" s="46" t="s">
        <v>5522</v>
      </c>
      <c r="L2728" s="23" t="s">
        <v>5523</v>
      </c>
      <c r="M2728" s="47">
        <v>3873.1</v>
      </c>
      <c r="N2728" s="47">
        <v>0</v>
      </c>
      <c r="O2728" s="48">
        <v>41295</v>
      </c>
    </row>
    <row r="2729" spans="11:15">
      <c r="K2729" s="46" t="s">
        <v>5524</v>
      </c>
      <c r="L2729" s="23" t="s">
        <v>5525</v>
      </c>
      <c r="M2729" s="47">
        <v>1559.99</v>
      </c>
      <c r="N2729" s="47">
        <v>0</v>
      </c>
      <c r="O2729" s="48">
        <v>41295</v>
      </c>
    </row>
    <row r="2730" spans="11:15">
      <c r="K2730" s="46" t="s">
        <v>5526</v>
      </c>
      <c r="L2730" s="23" t="s">
        <v>5527</v>
      </c>
      <c r="M2730" s="47">
        <v>1161.74</v>
      </c>
      <c r="N2730" s="47">
        <v>0</v>
      </c>
      <c r="O2730" s="48">
        <v>41295</v>
      </c>
    </row>
    <row r="2731" spans="11:15">
      <c r="K2731" s="46" t="s">
        <v>5528</v>
      </c>
      <c r="L2731" s="23" t="s">
        <v>5529</v>
      </c>
      <c r="M2731" s="47">
        <v>38115.589999999997</v>
      </c>
      <c r="N2731" s="47">
        <v>0</v>
      </c>
      <c r="O2731" s="48">
        <v>41316</v>
      </c>
    </row>
    <row r="2732" spans="11:15">
      <c r="K2732" s="46" t="s">
        <v>5530</v>
      </c>
      <c r="L2732" s="23" t="s">
        <v>5531</v>
      </c>
      <c r="M2732" s="47">
        <v>35220.519999999997</v>
      </c>
      <c r="N2732" s="47">
        <v>0</v>
      </c>
      <c r="O2732" s="48">
        <v>41316</v>
      </c>
    </row>
    <row r="2733" spans="11:15">
      <c r="K2733" s="46" t="s">
        <v>5532</v>
      </c>
      <c r="L2733" s="23" t="s">
        <v>5533</v>
      </c>
      <c r="M2733" s="47">
        <v>34368.47</v>
      </c>
      <c r="N2733" s="47">
        <v>0</v>
      </c>
      <c r="O2733" s="48">
        <v>41316</v>
      </c>
    </row>
    <row r="2734" spans="11:15">
      <c r="K2734" s="46" t="s">
        <v>5534</v>
      </c>
      <c r="L2734" s="23" t="s">
        <v>5535</v>
      </c>
      <c r="M2734" s="47">
        <v>32263.37</v>
      </c>
      <c r="N2734" s="47">
        <v>0</v>
      </c>
      <c r="O2734" s="48">
        <v>41316</v>
      </c>
    </row>
    <row r="2735" spans="11:15">
      <c r="K2735" s="46" t="s">
        <v>5536</v>
      </c>
      <c r="L2735" s="23" t="s">
        <v>5537</v>
      </c>
      <c r="M2735" s="47">
        <v>31595.88</v>
      </c>
      <c r="N2735" s="47">
        <v>0</v>
      </c>
      <c r="O2735" s="48">
        <v>41316</v>
      </c>
    </row>
    <row r="2736" spans="11:15">
      <c r="K2736" s="46" t="s">
        <v>5538</v>
      </c>
      <c r="L2736" s="23" t="s">
        <v>5539</v>
      </c>
      <c r="M2736" s="47">
        <v>31242.43</v>
      </c>
      <c r="N2736" s="47">
        <v>0</v>
      </c>
      <c r="O2736" s="48">
        <v>41316</v>
      </c>
    </row>
    <row r="2737" spans="11:15">
      <c r="K2737" s="46" t="s">
        <v>5540</v>
      </c>
      <c r="L2737" s="23" t="s">
        <v>5541</v>
      </c>
      <c r="M2737" s="47">
        <v>29394.22</v>
      </c>
      <c r="N2737" s="47">
        <v>0</v>
      </c>
      <c r="O2737" s="48">
        <v>41316</v>
      </c>
    </row>
    <row r="2738" spans="11:15">
      <c r="K2738" s="46" t="s">
        <v>5542</v>
      </c>
      <c r="L2738" s="23" t="s">
        <v>5543</v>
      </c>
      <c r="M2738" s="47">
        <v>24045.7</v>
      </c>
      <c r="N2738" s="47">
        <v>0</v>
      </c>
      <c r="O2738" s="48">
        <v>41316</v>
      </c>
    </row>
    <row r="2739" spans="11:15">
      <c r="K2739" s="46" t="s">
        <v>5544</v>
      </c>
      <c r="L2739" s="23" t="s">
        <v>5545</v>
      </c>
      <c r="M2739" s="47">
        <v>18233.62</v>
      </c>
      <c r="N2739" s="47">
        <v>0</v>
      </c>
      <c r="O2739" s="48">
        <v>41316</v>
      </c>
    </row>
    <row r="2740" spans="11:15">
      <c r="K2740" s="46" t="s">
        <v>5546</v>
      </c>
      <c r="L2740" s="23" t="s">
        <v>5547</v>
      </c>
      <c r="M2740" s="47">
        <v>16316.89</v>
      </c>
      <c r="N2740" s="47">
        <v>0</v>
      </c>
      <c r="O2740" s="48">
        <v>41316</v>
      </c>
    </row>
    <row r="2741" spans="11:15">
      <c r="K2741" s="46" t="s">
        <v>5548</v>
      </c>
      <c r="L2741" s="23" t="s">
        <v>5549</v>
      </c>
      <c r="M2741" s="47">
        <v>15082.38</v>
      </c>
      <c r="N2741" s="47">
        <v>0</v>
      </c>
      <c r="O2741" s="48">
        <v>41316</v>
      </c>
    </row>
    <row r="2742" spans="11:15">
      <c r="K2742" s="46" t="s">
        <v>5550</v>
      </c>
      <c r="L2742" s="23" t="s">
        <v>5551</v>
      </c>
      <c r="M2742" s="47">
        <v>14969.84</v>
      </c>
      <c r="N2742" s="47">
        <v>14726.87</v>
      </c>
      <c r="O2742" s="48">
        <v>41316</v>
      </c>
    </row>
    <row r="2743" spans="11:15">
      <c r="K2743" s="46" t="s">
        <v>5552</v>
      </c>
      <c r="L2743" s="23" t="s">
        <v>5553</v>
      </c>
      <c r="M2743" s="47">
        <v>13386.3</v>
      </c>
      <c r="N2743" s="47">
        <v>0</v>
      </c>
      <c r="O2743" s="48">
        <v>41316</v>
      </c>
    </row>
    <row r="2744" spans="11:15">
      <c r="K2744" s="46" t="s">
        <v>5554</v>
      </c>
      <c r="L2744" s="23" t="s">
        <v>5555</v>
      </c>
      <c r="M2744" s="47">
        <v>13076.02</v>
      </c>
      <c r="N2744" s="47">
        <v>0</v>
      </c>
      <c r="O2744" s="48">
        <v>41316</v>
      </c>
    </row>
    <row r="2745" spans="11:15">
      <c r="K2745" s="46" t="s">
        <v>5556</v>
      </c>
      <c r="L2745" s="23" t="s">
        <v>5557</v>
      </c>
      <c r="M2745" s="47">
        <v>12049.88</v>
      </c>
      <c r="N2745" s="47">
        <v>0</v>
      </c>
      <c r="O2745" s="48">
        <v>41316</v>
      </c>
    </row>
    <row r="2746" spans="11:15">
      <c r="K2746" s="46" t="s">
        <v>5558</v>
      </c>
      <c r="L2746" s="23" t="s">
        <v>5559</v>
      </c>
      <c r="M2746" s="47">
        <v>11418.82</v>
      </c>
      <c r="N2746" s="47">
        <v>0</v>
      </c>
      <c r="O2746" s="48">
        <v>41316</v>
      </c>
    </row>
    <row r="2747" spans="11:15">
      <c r="K2747" s="46" t="s">
        <v>5560</v>
      </c>
      <c r="L2747" s="23" t="s">
        <v>5561</v>
      </c>
      <c r="M2747" s="47">
        <v>11340.47</v>
      </c>
      <c r="N2747" s="47">
        <v>0</v>
      </c>
      <c r="O2747" s="48">
        <v>41316</v>
      </c>
    </row>
    <row r="2748" spans="11:15">
      <c r="K2748" s="46" t="s">
        <v>5562</v>
      </c>
      <c r="L2748" s="23" t="s">
        <v>5563</v>
      </c>
      <c r="M2748" s="47">
        <v>10707.42</v>
      </c>
      <c r="N2748" s="47">
        <v>0</v>
      </c>
      <c r="O2748" s="48">
        <v>41316</v>
      </c>
    </row>
    <row r="2749" spans="11:15">
      <c r="K2749" s="46" t="s">
        <v>5564</v>
      </c>
      <c r="L2749" s="23" t="s">
        <v>5565</v>
      </c>
      <c r="M2749" s="47">
        <v>8561.44</v>
      </c>
      <c r="N2749" s="47">
        <v>0</v>
      </c>
      <c r="O2749" s="48">
        <v>41316</v>
      </c>
    </row>
    <row r="2750" spans="11:15">
      <c r="K2750" s="46" t="s">
        <v>5566</v>
      </c>
      <c r="L2750" s="23" t="s">
        <v>5567</v>
      </c>
      <c r="M2750" s="47">
        <v>8445.25</v>
      </c>
      <c r="N2750" s="47">
        <v>0</v>
      </c>
      <c r="O2750" s="48">
        <v>41316</v>
      </c>
    </row>
    <row r="2751" spans="11:15">
      <c r="K2751" s="46" t="s">
        <v>5568</v>
      </c>
      <c r="L2751" s="23" t="s">
        <v>5569</v>
      </c>
      <c r="M2751" s="47">
        <v>6858.48</v>
      </c>
      <c r="N2751" s="47">
        <v>0</v>
      </c>
      <c r="O2751" s="48">
        <v>41316</v>
      </c>
    </row>
    <row r="2752" spans="11:15">
      <c r="K2752" s="46" t="s">
        <v>5570</v>
      </c>
      <c r="L2752" s="23" t="s">
        <v>5571</v>
      </c>
      <c r="M2752" s="47">
        <v>6793.97</v>
      </c>
      <c r="N2752" s="47">
        <v>0</v>
      </c>
      <c r="O2752" s="48">
        <v>41316</v>
      </c>
    </row>
    <row r="2753" spans="11:15">
      <c r="K2753" s="46" t="s">
        <v>5572</v>
      </c>
      <c r="L2753" s="23" t="s">
        <v>5573</v>
      </c>
      <c r="M2753" s="47">
        <v>6639.64</v>
      </c>
      <c r="N2753" s="47">
        <v>0</v>
      </c>
      <c r="O2753" s="48">
        <v>41316</v>
      </c>
    </row>
    <row r="2754" spans="11:15">
      <c r="K2754" s="46" t="s">
        <v>5574</v>
      </c>
      <c r="L2754" s="23" t="s">
        <v>5575</v>
      </c>
      <c r="M2754" s="47">
        <v>6609.7</v>
      </c>
      <c r="N2754" s="47">
        <v>0</v>
      </c>
      <c r="O2754" s="48">
        <v>41316</v>
      </c>
    </row>
    <row r="2755" spans="11:15">
      <c r="K2755" s="46" t="s">
        <v>5576</v>
      </c>
      <c r="L2755" s="23" t="s">
        <v>5577</v>
      </c>
      <c r="M2755" s="47">
        <v>6335.13</v>
      </c>
      <c r="N2755" s="47">
        <v>0</v>
      </c>
      <c r="O2755" s="48">
        <v>41316</v>
      </c>
    </row>
    <row r="2756" spans="11:15">
      <c r="K2756" s="46" t="s">
        <v>5578</v>
      </c>
      <c r="L2756" s="23" t="s">
        <v>5579</v>
      </c>
      <c r="M2756" s="47">
        <v>6219.17</v>
      </c>
      <c r="N2756" s="47">
        <v>0</v>
      </c>
      <c r="O2756" s="48">
        <v>41316</v>
      </c>
    </row>
    <row r="2757" spans="11:15">
      <c r="K2757" s="46" t="s">
        <v>5580</v>
      </c>
      <c r="L2757" s="23" t="s">
        <v>5581</v>
      </c>
      <c r="M2757" s="47">
        <v>5720.82</v>
      </c>
      <c r="N2757" s="47">
        <v>0</v>
      </c>
      <c r="O2757" s="48">
        <v>41316</v>
      </c>
    </row>
    <row r="2758" spans="11:15">
      <c r="K2758" s="46" t="s">
        <v>5582</v>
      </c>
      <c r="L2758" s="23" t="s">
        <v>5583</v>
      </c>
      <c r="M2758" s="47">
        <v>5337.46</v>
      </c>
      <c r="N2758" s="47">
        <v>0</v>
      </c>
      <c r="O2758" s="48">
        <v>41316</v>
      </c>
    </row>
    <row r="2759" spans="11:15">
      <c r="K2759" s="46" t="s">
        <v>5584</v>
      </c>
      <c r="L2759" s="23" t="s">
        <v>5585</v>
      </c>
      <c r="M2759" s="47">
        <v>5152.8999999999996</v>
      </c>
      <c r="N2759" s="47">
        <v>5152.8999999999996</v>
      </c>
      <c r="O2759" s="48">
        <v>41316</v>
      </c>
    </row>
    <row r="2760" spans="11:15">
      <c r="K2760" s="46" t="s">
        <v>5586</v>
      </c>
      <c r="L2760" s="23" t="s">
        <v>5587</v>
      </c>
      <c r="M2760" s="47">
        <v>4494.7</v>
      </c>
      <c r="N2760" s="47">
        <v>0</v>
      </c>
      <c r="O2760" s="48">
        <v>41316</v>
      </c>
    </row>
    <row r="2761" spans="11:15">
      <c r="K2761" s="46" t="s">
        <v>5588</v>
      </c>
      <c r="L2761" s="23" t="s">
        <v>5589</v>
      </c>
      <c r="M2761" s="47">
        <v>4007.01</v>
      </c>
      <c r="N2761" s="47">
        <v>4007.01</v>
      </c>
      <c r="O2761" s="48">
        <v>41316</v>
      </c>
    </row>
    <row r="2762" spans="11:15">
      <c r="K2762" s="46" t="s">
        <v>5590</v>
      </c>
      <c r="L2762" s="23" t="s">
        <v>5591</v>
      </c>
      <c r="M2762" s="47">
        <v>3903.6</v>
      </c>
      <c r="N2762" s="47">
        <v>0</v>
      </c>
      <c r="O2762" s="48">
        <v>41316</v>
      </c>
    </row>
    <row r="2763" spans="11:15">
      <c r="K2763" s="46" t="s">
        <v>5592</v>
      </c>
      <c r="L2763" s="23" t="s">
        <v>5593</v>
      </c>
      <c r="M2763" s="47">
        <v>3468.23</v>
      </c>
      <c r="N2763" s="47">
        <v>0</v>
      </c>
      <c r="O2763" s="48">
        <v>41316</v>
      </c>
    </row>
    <row r="2764" spans="11:15">
      <c r="K2764" s="46" t="s">
        <v>5594</v>
      </c>
      <c r="L2764" s="23" t="s">
        <v>5595</v>
      </c>
      <c r="M2764" s="47">
        <v>3243.19</v>
      </c>
      <c r="N2764" s="47">
        <v>0</v>
      </c>
      <c r="O2764" s="48">
        <v>41316</v>
      </c>
    </row>
    <row r="2765" spans="11:15">
      <c r="K2765" s="46" t="s">
        <v>5596</v>
      </c>
      <c r="L2765" s="23" t="s">
        <v>5597</v>
      </c>
      <c r="M2765" s="47">
        <v>3220.21</v>
      </c>
      <c r="N2765" s="47">
        <v>0</v>
      </c>
      <c r="O2765" s="48">
        <v>41316</v>
      </c>
    </row>
    <row r="2766" spans="11:15">
      <c r="K2766" s="46" t="s">
        <v>5598</v>
      </c>
      <c r="L2766" s="23" t="s">
        <v>5599</v>
      </c>
      <c r="M2766" s="47">
        <v>2959.1</v>
      </c>
      <c r="N2766" s="47">
        <v>0</v>
      </c>
      <c r="O2766" s="48">
        <v>41316</v>
      </c>
    </row>
    <row r="2767" spans="11:15">
      <c r="K2767" s="46" t="s">
        <v>5600</v>
      </c>
      <c r="L2767" s="23" t="s">
        <v>5601</v>
      </c>
      <c r="M2767" s="47">
        <v>2954.74</v>
      </c>
      <c r="N2767" s="47">
        <v>0</v>
      </c>
      <c r="O2767" s="48">
        <v>41316</v>
      </c>
    </row>
    <row r="2768" spans="11:15">
      <c r="K2768" s="46" t="s">
        <v>5602</v>
      </c>
      <c r="L2768" s="23" t="s">
        <v>5603</v>
      </c>
      <c r="M2768" s="47">
        <v>2911.64</v>
      </c>
      <c r="N2768" s="47">
        <v>0</v>
      </c>
      <c r="O2768" s="48">
        <v>41316</v>
      </c>
    </row>
    <row r="2769" spans="11:15">
      <c r="K2769" s="46" t="s">
        <v>5604</v>
      </c>
      <c r="L2769" s="23" t="s">
        <v>5605</v>
      </c>
      <c r="M2769" s="47">
        <v>2836.86</v>
      </c>
      <c r="N2769" s="47">
        <v>0</v>
      </c>
      <c r="O2769" s="48">
        <v>41316</v>
      </c>
    </row>
    <row r="2770" spans="11:15">
      <c r="K2770" s="46" t="s">
        <v>5606</v>
      </c>
      <c r="L2770" s="23" t="s">
        <v>5607</v>
      </c>
      <c r="M2770" s="47">
        <v>2805</v>
      </c>
      <c r="N2770" s="47">
        <v>0</v>
      </c>
      <c r="O2770" s="48">
        <v>41316</v>
      </c>
    </row>
    <row r="2771" spans="11:15">
      <c r="K2771" s="46" t="s">
        <v>5608</v>
      </c>
      <c r="L2771" s="23" t="s">
        <v>5609</v>
      </c>
      <c r="M2771" s="47">
        <v>2788.36</v>
      </c>
      <c r="N2771" s="47">
        <v>0</v>
      </c>
      <c r="O2771" s="48">
        <v>41316</v>
      </c>
    </row>
    <row r="2772" spans="11:15">
      <c r="K2772" s="46" t="s">
        <v>5610</v>
      </c>
      <c r="L2772" s="23" t="s">
        <v>5611</v>
      </c>
      <c r="M2772" s="47">
        <v>2337.08</v>
      </c>
      <c r="N2772" s="47">
        <v>0</v>
      </c>
      <c r="O2772" s="48">
        <v>41316</v>
      </c>
    </row>
    <row r="2773" spans="11:15">
      <c r="K2773" s="46" t="s">
        <v>5612</v>
      </c>
      <c r="L2773" s="23" t="s">
        <v>5613</v>
      </c>
      <c r="M2773" s="47">
        <v>2125.06</v>
      </c>
      <c r="N2773" s="47">
        <v>0</v>
      </c>
      <c r="O2773" s="48">
        <v>41316</v>
      </c>
    </row>
    <row r="2774" spans="11:15">
      <c r="K2774" s="46" t="s">
        <v>5614</v>
      </c>
      <c r="L2774" s="23" t="s">
        <v>5615</v>
      </c>
      <c r="M2774" s="47">
        <v>2095.7399999999998</v>
      </c>
      <c r="N2774" s="47">
        <v>0</v>
      </c>
      <c r="O2774" s="48">
        <v>41316</v>
      </c>
    </row>
    <row r="2775" spans="11:15">
      <c r="K2775" s="46" t="s">
        <v>5616</v>
      </c>
      <c r="L2775" s="23" t="s">
        <v>5617</v>
      </c>
      <c r="M2775" s="47">
        <v>1983.16</v>
      </c>
      <c r="N2775" s="47">
        <v>0</v>
      </c>
      <c r="O2775" s="48">
        <v>41316</v>
      </c>
    </row>
    <row r="2776" spans="11:15">
      <c r="K2776" s="46" t="s">
        <v>5618</v>
      </c>
      <c r="L2776" s="23" t="s">
        <v>5619</v>
      </c>
      <c r="M2776" s="47">
        <v>1816.05</v>
      </c>
      <c r="N2776" s="47">
        <v>0</v>
      </c>
      <c r="O2776" s="48">
        <v>41316</v>
      </c>
    </row>
    <row r="2777" spans="11:15">
      <c r="K2777" s="46" t="s">
        <v>5620</v>
      </c>
      <c r="L2777" s="23" t="s">
        <v>5621</v>
      </c>
      <c r="M2777" s="47">
        <v>1815.71</v>
      </c>
      <c r="N2777" s="47">
        <v>0</v>
      </c>
      <c r="O2777" s="48">
        <v>41316</v>
      </c>
    </row>
    <row r="2778" spans="11:15">
      <c r="K2778" s="46" t="s">
        <v>5622</v>
      </c>
      <c r="L2778" s="23" t="s">
        <v>5623</v>
      </c>
      <c r="M2778" s="47">
        <v>1336.4</v>
      </c>
      <c r="N2778" s="47">
        <v>0</v>
      </c>
      <c r="O2778" s="48">
        <v>41316</v>
      </c>
    </row>
    <row r="2779" spans="11:15">
      <c r="K2779" s="46" t="s">
        <v>5624</v>
      </c>
      <c r="L2779" s="23" t="s">
        <v>5625</v>
      </c>
      <c r="M2779" s="47">
        <v>1243.21</v>
      </c>
      <c r="N2779" s="47">
        <v>0</v>
      </c>
      <c r="O2779" s="48">
        <v>41316</v>
      </c>
    </row>
    <row r="2780" spans="11:15">
      <c r="K2780" s="46" t="s">
        <v>5626</v>
      </c>
      <c r="L2780" s="23" t="s">
        <v>5627</v>
      </c>
      <c r="M2780" s="47">
        <v>1053.19</v>
      </c>
      <c r="N2780" s="47">
        <v>0</v>
      </c>
      <c r="O2780" s="48">
        <v>41316</v>
      </c>
    </row>
    <row r="2781" spans="11:15">
      <c r="K2781" s="46" t="s">
        <v>5628</v>
      </c>
      <c r="L2781" s="23" t="s">
        <v>5629</v>
      </c>
      <c r="M2781" s="47">
        <v>79910.47</v>
      </c>
      <c r="N2781" s="47">
        <v>0</v>
      </c>
      <c r="O2781" s="48">
        <v>41325</v>
      </c>
    </row>
    <row r="2782" spans="11:15">
      <c r="K2782" s="46" t="s">
        <v>5630</v>
      </c>
      <c r="L2782" s="23" t="s">
        <v>5631</v>
      </c>
      <c r="M2782" s="47">
        <v>63817.7</v>
      </c>
      <c r="N2782" s="47">
        <v>0</v>
      </c>
      <c r="O2782" s="48">
        <v>41325</v>
      </c>
    </row>
    <row r="2783" spans="11:15">
      <c r="K2783" s="46" t="s">
        <v>5632</v>
      </c>
      <c r="L2783" s="23" t="s">
        <v>5633</v>
      </c>
      <c r="M2783" s="47">
        <v>63655.6</v>
      </c>
      <c r="N2783" s="47">
        <v>0</v>
      </c>
      <c r="O2783" s="48">
        <v>41325</v>
      </c>
    </row>
    <row r="2784" spans="11:15">
      <c r="K2784" s="46" t="s">
        <v>5634</v>
      </c>
      <c r="L2784" s="23" t="s">
        <v>5635</v>
      </c>
      <c r="M2784" s="47">
        <v>61086.06</v>
      </c>
      <c r="N2784" s="47">
        <v>0</v>
      </c>
      <c r="O2784" s="48">
        <v>41325</v>
      </c>
    </row>
    <row r="2785" spans="11:15">
      <c r="K2785" s="46" t="s">
        <v>5636</v>
      </c>
      <c r="L2785" s="23" t="s">
        <v>5637</v>
      </c>
      <c r="M2785" s="47">
        <v>51895.360000000001</v>
      </c>
      <c r="N2785" s="47">
        <v>0</v>
      </c>
      <c r="O2785" s="48">
        <v>41325</v>
      </c>
    </row>
    <row r="2786" spans="11:15">
      <c r="K2786" s="46" t="s">
        <v>5638</v>
      </c>
      <c r="L2786" s="23" t="s">
        <v>5639</v>
      </c>
      <c r="M2786" s="47">
        <v>40848.19</v>
      </c>
      <c r="N2786" s="47">
        <v>0</v>
      </c>
      <c r="O2786" s="48">
        <v>41325</v>
      </c>
    </row>
    <row r="2787" spans="11:15">
      <c r="K2787" s="46" t="s">
        <v>5640</v>
      </c>
      <c r="L2787" s="23" t="s">
        <v>5641</v>
      </c>
      <c r="M2787" s="47">
        <v>40522.080000000002</v>
      </c>
      <c r="N2787" s="47">
        <v>0</v>
      </c>
      <c r="O2787" s="48">
        <v>41325</v>
      </c>
    </row>
    <row r="2788" spans="11:15">
      <c r="K2788" s="46" t="s">
        <v>5642</v>
      </c>
      <c r="L2788" s="23" t="s">
        <v>5643</v>
      </c>
      <c r="M2788" s="47">
        <v>37798.5</v>
      </c>
      <c r="N2788" s="47">
        <v>0</v>
      </c>
      <c r="O2788" s="48">
        <v>41325</v>
      </c>
    </row>
    <row r="2789" spans="11:15">
      <c r="K2789" s="46" t="s">
        <v>5644</v>
      </c>
      <c r="L2789" s="23" t="s">
        <v>5645</v>
      </c>
      <c r="M2789" s="47">
        <v>37206.449999999997</v>
      </c>
      <c r="N2789" s="47">
        <v>0</v>
      </c>
      <c r="O2789" s="48">
        <v>41325</v>
      </c>
    </row>
    <row r="2790" spans="11:15">
      <c r="K2790" s="46" t="s">
        <v>5646</v>
      </c>
      <c r="L2790" s="23" t="s">
        <v>5647</v>
      </c>
      <c r="M2790" s="47">
        <v>34035.5</v>
      </c>
      <c r="N2790" s="47">
        <v>0</v>
      </c>
      <c r="O2790" s="48">
        <v>41325</v>
      </c>
    </row>
    <row r="2791" spans="11:15">
      <c r="K2791" s="46" t="s">
        <v>5648</v>
      </c>
      <c r="L2791" s="23" t="s">
        <v>5649</v>
      </c>
      <c r="M2791" s="47">
        <v>29283.9</v>
      </c>
      <c r="N2791" s="47">
        <v>0</v>
      </c>
      <c r="O2791" s="48">
        <v>41325</v>
      </c>
    </row>
    <row r="2792" spans="11:15">
      <c r="K2792" s="46" t="s">
        <v>5650</v>
      </c>
      <c r="L2792" s="23" t="s">
        <v>5651</v>
      </c>
      <c r="M2792" s="47">
        <v>19594.900000000001</v>
      </c>
      <c r="N2792" s="47">
        <v>0</v>
      </c>
      <c r="O2792" s="48">
        <v>41325</v>
      </c>
    </row>
    <row r="2793" spans="11:15">
      <c r="K2793" s="46" t="s">
        <v>5652</v>
      </c>
      <c r="L2793" s="23" t="s">
        <v>5653</v>
      </c>
      <c r="M2793" s="47">
        <v>18950.349999999999</v>
      </c>
      <c r="N2793" s="47">
        <v>0</v>
      </c>
      <c r="O2793" s="48">
        <v>41325</v>
      </c>
    </row>
    <row r="2794" spans="11:15">
      <c r="K2794" s="46" t="s">
        <v>5654</v>
      </c>
      <c r="L2794" s="23" t="s">
        <v>5655</v>
      </c>
      <c r="M2794" s="47">
        <v>18395.900000000001</v>
      </c>
      <c r="N2794" s="47">
        <v>0</v>
      </c>
      <c r="O2794" s="48">
        <v>41325</v>
      </c>
    </row>
    <row r="2795" spans="11:15">
      <c r="K2795" s="46" t="s">
        <v>5656</v>
      </c>
      <c r="L2795" s="23" t="s">
        <v>5657</v>
      </c>
      <c r="M2795" s="47">
        <v>18200</v>
      </c>
      <c r="N2795" s="47">
        <v>0</v>
      </c>
      <c r="O2795" s="48">
        <v>41325</v>
      </c>
    </row>
    <row r="2796" spans="11:15">
      <c r="K2796" s="46" t="s">
        <v>5658</v>
      </c>
      <c r="L2796" s="23" t="s">
        <v>5659</v>
      </c>
      <c r="M2796" s="47">
        <v>17874.41</v>
      </c>
      <c r="N2796" s="47">
        <v>0</v>
      </c>
      <c r="O2796" s="48">
        <v>41325</v>
      </c>
    </row>
    <row r="2797" spans="11:15">
      <c r="K2797" s="46" t="s">
        <v>5660</v>
      </c>
      <c r="L2797" s="23" t="s">
        <v>5661</v>
      </c>
      <c r="M2797" s="47">
        <v>9363.02</v>
      </c>
      <c r="N2797" s="47">
        <v>0</v>
      </c>
      <c r="O2797" s="48">
        <v>41325</v>
      </c>
    </row>
    <row r="2798" spans="11:15">
      <c r="K2798" s="46" t="s">
        <v>5662</v>
      </c>
      <c r="L2798" s="23" t="s">
        <v>5663</v>
      </c>
      <c r="M2798" s="47">
        <v>7751.47</v>
      </c>
      <c r="N2798" s="47">
        <v>0</v>
      </c>
      <c r="O2798" s="48">
        <v>41325</v>
      </c>
    </row>
    <row r="2799" spans="11:15">
      <c r="K2799" s="46" t="s">
        <v>5664</v>
      </c>
      <c r="L2799" s="23" t="s">
        <v>5665</v>
      </c>
      <c r="M2799" s="47">
        <v>7663.92</v>
      </c>
      <c r="N2799" s="47">
        <v>0</v>
      </c>
      <c r="O2799" s="48">
        <v>41325</v>
      </c>
    </row>
    <row r="2800" spans="11:15">
      <c r="K2800" s="46" t="s">
        <v>5666</v>
      </c>
      <c r="L2800" s="23" t="s">
        <v>5667</v>
      </c>
      <c r="M2800" s="47">
        <v>6821.4</v>
      </c>
      <c r="N2800" s="47">
        <v>0</v>
      </c>
      <c r="O2800" s="48">
        <v>41325</v>
      </c>
    </row>
    <row r="2801" spans="11:15">
      <c r="K2801" s="46" t="s">
        <v>5668</v>
      </c>
      <c r="L2801" s="23" t="s">
        <v>5669</v>
      </c>
      <c r="M2801" s="47">
        <v>6330.24</v>
      </c>
      <c r="N2801" s="47">
        <v>0</v>
      </c>
      <c r="O2801" s="48">
        <v>41325</v>
      </c>
    </row>
    <row r="2802" spans="11:15">
      <c r="K2802" s="46" t="s">
        <v>5670</v>
      </c>
      <c r="L2802" s="23" t="s">
        <v>5671</v>
      </c>
      <c r="M2802" s="47">
        <v>6075.67</v>
      </c>
      <c r="N2802" s="47">
        <v>0</v>
      </c>
      <c r="O2802" s="48">
        <v>41325</v>
      </c>
    </row>
    <row r="2803" spans="11:15">
      <c r="K2803" s="46" t="s">
        <v>5672</v>
      </c>
      <c r="L2803" s="23" t="s">
        <v>5673</v>
      </c>
      <c r="M2803" s="47">
        <v>3856.45</v>
      </c>
      <c r="N2803" s="47">
        <v>0</v>
      </c>
      <c r="O2803" s="48">
        <v>41325</v>
      </c>
    </row>
    <row r="2804" spans="11:15">
      <c r="K2804" s="46" t="s">
        <v>5674</v>
      </c>
      <c r="L2804" s="23" t="s">
        <v>5675</v>
      </c>
      <c r="M2804" s="47">
        <v>3767.16</v>
      </c>
      <c r="N2804" s="47">
        <v>0</v>
      </c>
      <c r="O2804" s="48">
        <v>41325</v>
      </c>
    </row>
    <row r="2805" spans="11:15">
      <c r="K2805" s="46" t="s">
        <v>5676</v>
      </c>
      <c r="L2805" s="23" t="s">
        <v>5677</v>
      </c>
      <c r="M2805" s="47">
        <v>3301.55</v>
      </c>
      <c r="N2805" s="47">
        <v>0</v>
      </c>
      <c r="O2805" s="48">
        <v>41325</v>
      </c>
    </row>
    <row r="2806" spans="11:15">
      <c r="K2806" s="46" t="s">
        <v>5678</v>
      </c>
      <c r="L2806" s="23" t="s">
        <v>5679</v>
      </c>
      <c r="M2806" s="47">
        <v>3006.35</v>
      </c>
      <c r="N2806" s="47">
        <v>0</v>
      </c>
      <c r="O2806" s="48">
        <v>41325</v>
      </c>
    </row>
    <row r="2807" spans="11:15">
      <c r="K2807" s="46" t="s">
        <v>5680</v>
      </c>
      <c r="L2807" s="23" t="s">
        <v>5681</v>
      </c>
      <c r="M2807" s="47">
        <v>2271.79</v>
      </c>
      <c r="N2807" s="47">
        <v>0</v>
      </c>
      <c r="O2807" s="48">
        <v>41325</v>
      </c>
    </row>
    <row r="2808" spans="11:15">
      <c r="K2808" s="46" t="s">
        <v>5682</v>
      </c>
      <c r="L2808" s="23" t="s">
        <v>5683</v>
      </c>
      <c r="M2808" s="47">
        <v>2186.34</v>
      </c>
      <c r="N2808" s="47">
        <v>0</v>
      </c>
      <c r="O2808" s="48">
        <v>41325</v>
      </c>
    </row>
    <row r="2809" spans="11:15">
      <c r="K2809" s="46" t="s">
        <v>5684</v>
      </c>
      <c r="L2809" s="23" t="s">
        <v>5685</v>
      </c>
      <c r="M2809" s="47">
        <v>2020.36</v>
      </c>
      <c r="N2809" s="47">
        <v>0</v>
      </c>
      <c r="O2809" s="48">
        <v>41325</v>
      </c>
    </row>
    <row r="2810" spans="11:15">
      <c r="K2810" s="46" t="s">
        <v>5686</v>
      </c>
      <c r="L2810" s="23" t="s">
        <v>5687</v>
      </c>
      <c r="M2810" s="47">
        <v>1904.85</v>
      </c>
      <c r="N2810" s="47">
        <v>0</v>
      </c>
      <c r="O2810" s="48">
        <v>41325</v>
      </c>
    </row>
    <row r="2811" spans="11:15">
      <c r="K2811" s="46" t="s">
        <v>5688</v>
      </c>
      <c r="L2811" s="23" t="s">
        <v>5689</v>
      </c>
      <c r="M2811" s="47">
        <v>1727.84</v>
      </c>
      <c r="N2811" s="47">
        <v>0</v>
      </c>
      <c r="O2811" s="48">
        <v>41325</v>
      </c>
    </row>
    <row r="2812" spans="11:15">
      <c r="K2812" s="46" t="s">
        <v>5690</v>
      </c>
      <c r="L2812" s="23" t="s">
        <v>5691</v>
      </c>
      <c r="M2812" s="47">
        <v>1711.99</v>
      </c>
      <c r="N2812" s="47">
        <v>0</v>
      </c>
      <c r="O2812" s="48">
        <v>41325</v>
      </c>
    </row>
    <row r="2813" spans="11:15">
      <c r="K2813" s="46" t="s">
        <v>5692</v>
      </c>
      <c r="L2813" s="23" t="s">
        <v>5693</v>
      </c>
      <c r="M2813" s="47">
        <v>1483.51</v>
      </c>
      <c r="N2813" s="47">
        <v>0</v>
      </c>
      <c r="O2813" s="48">
        <v>41325</v>
      </c>
    </row>
    <row r="2814" spans="11:15">
      <c r="K2814" s="46" t="s">
        <v>5694</v>
      </c>
      <c r="L2814" s="23" t="s">
        <v>5695</v>
      </c>
      <c r="M2814" s="47">
        <v>1319.73</v>
      </c>
      <c r="N2814" s="47">
        <v>0</v>
      </c>
      <c r="O2814" s="48">
        <v>41325</v>
      </c>
    </row>
    <row r="2815" spans="11:15">
      <c r="K2815" s="46" t="s">
        <v>5696</v>
      </c>
      <c r="L2815" s="23" t="s">
        <v>5697</v>
      </c>
      <c r="M2815" s="47">
        <v>212837.66</v>
      </c>
      <c r="N2815" s="47">
        <v>0</v>
      </c>
      <c r="O2815" s="48">
        <v>41344</v>
      </c>
    </row>
    <row r="2816" spans="11:15">
      <c r="K2816" s="46" t="s">
        <v>5698</v>
      </c>
      <c r="L2816" s="23" t="s">
        <v>5699</v>
      </c>
      <c r="M2816" s="47">
        <v>84321.72</v>
      </c>
      <c r="N2816" s="47">
        <v>0</v>
      </c>
      <c r="O2816" s="48">
        <v>41344</v>
      </c>
    </row>
    <row r="2817" spans="11:15">
      <c r="K2817" s="46" t="s">
        <v>5700</v>
      </c>
      <c r="L2817" s="23" t="s">
        <v>5701</v>
      </c>
      <c r="M2817" s="47">
        <v>49362.81</v>
      </c>
      <c r="N2817" s="47">
        <v>0</v>
      </c>
      <c r="O2817" s="48">
        <v>41344</v>
      </c>
    </row>
    <row r="2818" spans="11:15">
      <c r="K2818" s="46" t="s">
        <v>5702</v>
      </c>
      <c r="L2818" s="23" t="s">
        <v>5703</v>
      </c>
      <c r="M2818" s="47">
        <v>33544.32</v>
      </c>
      <c r="N2818" s="47">
        <v>0</v>
      </c>
      <c r="O2818" s="48">
        <v>41344</v>
      </c>
    </row>
    <row r="2819" spans="11:15">
      <c r="K2819" s="46" t="s">
        <v>5704</v>
      </c>
      <c r="L2819" s="23" t="s">
        <v>5705</v>
      </c>
      <c r="M2819" s="47">
        <v>31249.18</v>
      </c>
      <c r="N2819" s="47">
        <v>0</v>
      </c>
      <c r="O2819" s="48">
        <v>41344</v>
      </c>
    </row>
    <row r="2820" spans="11:15">
      <c r="K2820" s="46" t="s">
        <v>5706</v>
      </c>
      <c r="L2820" s="23" t="s">
        <v>5707</v>
      </c>
      <c r="M2820" s="47">
        <v>23030.41</v>
      </c>
      <c r="N2820" s="47">
        <v>0</v>
      </c>
      <c r="O2820" s="48">
        <v>41344</v>
      </c>
    </row>
    <row r="2821" spans="11:15">
      <c r="K2821" s="46" t="s">
        <v>5708</v>
      </c>
      <c r="L2821" s="23" t="s">
        <v>5709</v>
      </c>
      <c r="M2821" s="47">
        <v>17228.03</v>
      </c>
      <c r="N2821" s="47">
        <v>0</v>
      </c>
      <c r="O2821" s="48">
        <v>41344</v>
      </c>
    </row>
    <row r="2822" spans="11:15">
      <c r="K2822" s="46" t="s">
        <v>5710</v>
      </c>
      <c r="L2822" s="23" t="s">
        <v>5711</v>
      </c>
      <c r="M2822" s="47">
        <v>13744.31</v>
      </c>
      <c r="N2822" s="47">
        <v>0</v>
      </c>
      <c r="O2822" s="48">
        <v>41344</v>
      </c>
    </row>
    <row r="2823" spans="11:15">
      <c r="K2823" s="46" t="s">
        <v>5712</v>
      </c>
      <c r="L2823" s="23" t="s">
        <v>5713</v>
      </c>
      <c r="M2823" s="47">
        <v>13583.76</v>
      </c>
      <c r="N2823" s="47">
        <v>0</v>
      </c>
      <c r="O2823" s="48">
        <v>41344</v>
      </c>
    </row>
    <row r="2824" spans="11:15">
      <c r="K2824" s="46" t="s">
        <v>5714</v>
      </c>
      <c r="L2824" s="23" t="s">
        <v>5715</v>
      </c>
      <c r="M2824" s="47">
        <v>11289.79</v>
      </c>
      <c r="N2824" s="47">
        <v>0</v>
      </c>
      <c r="O2824" s="48">
        <v>41344</v>
      </c>
    </row>
    <row r="2825" spans="11:15">
      <c r="K2825" s="46" t="s">
        <v>5716</v>
      </c>
      <c r="L2825" s="23" t="s">
        <v>5717</v>
      </c>
      <c r="M2825" s="47">
        <v>10409.719999999999</v>
      </c>
      <c r="N2825" s="47">
        <v>0</v>
      </c>
      <c r="O2825" s="48">
        <v>41344</v>
      </c>
    </row>
    <row r="2826" spans="11:15">
      <c r="K2826" s="46" t="s">
        <v>5718</v>
      </c>
      <c r="L2826" s="23" t="s">
        <v>5719</v>
      </c>
      <c r="M2826" s="47">
        <v>10025.799999999999</v>
      </c>
      <c r="N2826" s="47">
        <v>0</v>
      </c>
      <c r="O2826" s="48">
        <v>41344</v>
      </c>
    </row>
    <row r="2827" spans="11:15">
      <c r="K2827" s="46" t="s">
        <v>5720</v>
      </c>
      <c r="L2827" s="23" t="s">
        <v>5721</v>
      </c>
      <c r="M2827" s="47">
        <v>9028.09</v>
      </c>
      <c r="N2827" s="47">
        <v>0</v>
      </c>
      <c r="O2827" s="48">
        <v>41344</v>
      </c>
    </row>
    <row r="2828" spans="11:15">
      <c r="K2828" s="46" t="s">
        <v>5722</v>
      </c>
      <c r="L2828" s="23" t="s">
        <v>5723</v>
      </c>
      <c r="M2828" s="47">
        <v>7517.86</v>
      </c>
      <c r="N2828" s="47">
        <v>0</v>
      </c>
      <c r="O2828" s="48">
        <v>41344</v>
      </c>
    </row>
    <row r="2829" spans="11:15">
      <c r="K2829" s="46" t="s">
        <v>5724</v>
      </c>
      <c r="L2829" s="23" t="s">
        <v>5725</v>
      </c>
      <c r="M2829" s="47">
        <v>4048.68</v>
      </c>
      <c r="N2829" s="47">
        <v>0</v>
      </c>
      <c r="O2829" s="48">
        <v>41344</v>
      </c>
    </row>
    <row r="2830" spans="11:15">
      <c r="K2830" s="46" t="s">
        <v>5726</v>
      </c>
      <c r="L2830" s="23" t="s">
        <v>5727</v>
      </c>
      <c r="M2830" s="47">
        <v>3837.77</v>
      </c>
      <c r="N2830" s="47">
        <v>0</v>
      </c>
      <c r="O2830" s="48">
        <v>41344</v>
      </c>
    </row>
    <row r="2831" spans="11:15">
      <c r="K2831" s="46" t="s">
        <v>5728</v>
      </c>
      <c r="L2831" s="23" t="s">
        <v>5729</v>
      </c>
      <c r="M2831" s="47">
        <v>2970.83</v>
      </c>
      <c r="N2831" s="47">
        <v>0</v>
      </c>
      <c r="O2831" s="48">
        <v>41344</v>
      </c>
    </row>
    <row r="2832" spans="11:15">
      <c r="K2832" s="46" t="s">
        <v>5730</v>
      </c>
      <c r="L2832" s="23" t="s">
        <v>5731</v>
      </c>
      <c r="M2832" s="47">
        <v>2098.65</v>
      </c>
      <c r="N2832" s="47">
        <v>0</v>
      </c>
      <c r="O2832" s="48">
        <v>41344</v>
      </c>
    </row>
    <row r="2833" spans="11:15">
      <c r="K2833" s="46" t="s">
        <v>5732</v>
      </c>
      <c r="L2833" s="23" t="s">
        <v>5733</v>
      </c>
      <c r="M2833" s="47">
        <v>2066.94</v>
      </c>
      <c r="N2833" s="47">
        <v>0</v>
      </c>
      <c r="O2833" s="48">
        <v>41344</v>
      </c>
    </row>
    <row r="2834" spans="11:15">
      <c r="K2834" s="46" t="s">
        <v>5734</v>
      </c>
      <c r="L2834" s="23" t="s">
        <v>5735</v>
      </c>
      <c r="M2834" s="47">
        <v>1082.96</v>
      </c>
      <c r="N2834" s="47">
        <v>0</v>
      </c>
      <c r="O2834" s="48">
        <v>41344</v>
      </c>
    </row>
    <row r="2835" spans="11:15">
      <c r="K2835" s="46" t="s">
        <v>5736</v>
      </c>
      <c r="L2835" s="23" t="s">
        <v>5737</v>
      </c>
      <c r="M2835" s="47">
        <v>442134.55</v>
      </c>
      <c r="N2835" s="47">
        <v>0</v>
      </c>
      <c r="O2835" s="48">
        <v>41353</v>
      </c>
    </row>
    <row r="2836" spans="11:15">
      <c r="K2836" s="46" t="s">
        <v>5738</v>
      </c>
      <c r="L2836" s="23" t="s">
        <v>5739</v>
      </c>
      <c r="M2836" s="47">
        <v>158717.44</v>
      </c>
      <c r="N2836" s="47">
        <v>0</v>
      </c>
      <c r="O2836" s="48">
        <v>41353</v>
      </c>
    </row>
    <row r="2837" spans="11:15">
      <c r="K2837" s="46" t="s">
        <v>5740</v>
      </c>
      <c r="L2837" s="23" t="s">
        <v>5741</v>
      </c>
      <c r="M2837" s="47">
        <v>151649.89000000001</v>
      </c>
      <c r="N2837" s="47">
        <v>0</v>
      </c>
      <c r="O2837" s="48">
        <v>41353</v>
      </c>
    </row>
    <row r="2838" spans="11:15">
      <c r="K2838" s="46" t="s">
        <v>5742</v>
      </c>
      <c r="L2838" s="23" t="s">
        <v>5743</v>
      </c>
      <c r="M2838" s="47">
        <v>58853.02</v>
      </c>
      <c r="N2838" s="47">
        <v>0</v>
      </c>
      <c r="O2838" s="48">
        <v>41353</v>
      </c>
    </row>
    <row r="2839" spans="11:15">
      <c r="K2839" s="46" t="s">
        <v>5744</v>
      </c>
      <c r="L2839" s="23" t="s">
        <v>5745</v>
      </c>
      <c r="M2839" s="47">
        <v>37007.61</v>
      </c>
      <c r="N2839" s="47">
        <v>0</v>
      </c>
      <c r="O2839" s="48">
        <v>41353</v>
      </c>
    </row>
    <row r="2840" spans="11:15">
      <c r="K2840" s="46" t="s">
        <v>5746</v>
      </c>
      <c r="L2840" s="23" t="s">
        <v>5747</v>
      </c>
      <c r="M2840" s="47">
        <v>30584.77</v>
      </c>
      <c r="N2840" s="47">
        <v>0</v>
      </c>
      <c r="O2840" s="48">
        <v>41353</v>
      </c>
    </row>
    <row r="2841" spans="11:15">
      <c r="K2841" s="46" t="s">
        <v>5748</v>
      </c>
      <c r="L2841" s="23" t="s">
        <v>5749</v>
      </c>
      <c r="M2841" s="47">
        <v>30424.73</v>
      </c>
      <c r="N2841" s="47">
        <v>0</v>
      </c>
      <c r="O2841" s="48">
        <v>41353</v>
      </c>
    </row>
    <row r="2842" spans="11:15">
      <c r="K2842" s="46" t="s">
        <v>5750</v>
      </c>
      <c r="L2842" s="23" t="s">
        <v>5751</v>
      </c>
      <c r="M2842" s="47">
        <v>26481.7</v>
      </c>
      <c r="N2842" s="47">
        <v>0</v>
      </c>
      <c r="O2842" s="48">
        <v>41353</v>
      </c>
    </row>
    <row r="2843" spans="11:15">
      <c r="K2843" s="46" t="s">
        <v>5752</v>
      </c>
      <c r="L2843" s="23" t="s">
        <v>5753</v>
      </c>
      <c r="M2843" s="47">
        <v>24171.41</v>
      </c>
      <c r="N2843" s="47">
        <v>0</v>
      </c>
      <c r="O2843" s="48">
        <v>41353</v>
      </c>
    </row>
    <row r="2844" spans="11:15">
      <c r="K2844" s="46" t="s">
        <v>5754</v>
      </c>
      <c r="L2844" s="23" t="s">
        <v>5755</v>
      </c>
      <c r="M2844" s="47">
        <v>23326.99</v>
      </c>
      <c r="N2844" s="47">
        <v>0</v>
      </c>
      <c r="O2844" s="48">
        <v>41353</v>
      </c>
    </row>
    <row r="2845" spans="11:15">
      <c r="K2845" s="46" t="s">
        <v>5756</v>
      </c>
      <c r="L2845" s="23" t="s">
        <v>5757</v>
      </c>
      <c r="M2845" s="47">
        <v>22795.27</v>
      </c>
      <c r="N2845" s="47">
        <v>0</v>
      </c>
      <c r="O2845" s="48">
        <v>41353</v>
      </c>
    </row>
    <row r="2846" spans="11:15">
      <c r="K2846" s="46" t="s">
        <v>5758</v>
      </c>
      <c r="L2846" s="23" t="s">
        <v>5759</v>
      </c>
      <c r="M2846" s="47">
        <v>22004.240000000002</v>
      </c>
      <c r="N2846" s="47">
        <v>0</v>
      </c>
      <c r="O2846" s="48">
        <v>41353</v>
      </c>
    </row>
    <row r="2847" spans="11:15">
      <c r="K2847" s="46" t="s">
        <v>5760</v>
      </c>
      <c r="L2847" s="23" t="s">
        <v>5761</v>
      </c>
      <c r="M2847" s="47">
        <v>18573.41</v>
      </c>
      <c r="N2847" s="47">
        <v>0</v>
      </c>
      <c r="O2847" s="48">
        <v>41353</v>
      </c>
    </row>
    <row r="2848" spans="11:15">
      <c r="K2848" s="46" t="s">
        <v>5762</v>
      </c>
      <c r="L2848" s="23" t="s">
        <v>5763</v>
      </c>
      <c r="M2848" s="47">
        <v>18359.72</v>
      </c>
      <c r="N2848" s="47">
        <v>0</v>
      </c>
      <c r="O2848" s="48">
        <v>41353</v>
      </c>
    </row>
    <row r="2849" spans="11:15">
      <c r="K2849" s="46" t="s">
        <v>5764</v>
      </c>
      <c r="L2849" s="23" t="s">
        <v>5765</v>
      </c>
      <c r="M2849" s="47">
        <v>17364.84</v>
      </c>
      <c r="N2849" s="47">
        <v>0</v>
      </c>
      <c r="O2849" s="48">
        <v>41353</v>
      </c>
    </row>
    <row r="2850" spans="11:15">
      <c r="K2850" s="46" t="s">
        <v>5766</v>
      </c>
      <c r="L2850" s="23" t="s">
        <v>5767</v>
      </c>
      <c r="M2850" s="47">
        <v>17034.47</v>
      </c>
      <c r="N2850" s="47">
        <v>0</v>
      </c>
      <c r="O2850" s="48">
        <v>41353</v>
      </c>
    </row>
    <row r="2851" spans="11:15">
      <c r="K2851" s="46" t="s">
        <v>5768</v>
      </c>
      <c r="L2851" s="23" t="s">
        <v>5769</v>
      </c>
      <c r="M2851" s="47">
        <v>16072.11</v>
      </c>
      <c r="N2851" s="47">
        <v>0</v>
      </c>
      <c r="O2851" s="48">
        <v>41353</v>
      </c>
    </row>
    <row r="2852" spans="11:15">
      <c r="K2852" s="46" t="s">
        <v>5770</v>
      </c>
      <c r="L2852" s="23" t="s">
        <v>5771</v>
      </c>
      <c r="M2852" s="47">
        <v>12342.65</v>
      </c>
      <c r="N2852" s="47">
        <v>0</v>
      </c>
      <c r="O2852" s="48">
        <v>41353</v>
      </c>
    </row>
    <row r="2853" spans="11:15">
      <c r="K2853" s="46" t="s">
        <v>5772</v>
      </c>
      <c r="L2853" s="23" t="s">
        <v>5773</v>
      </c>
      <c r="M2853" s="47">
        <v>9998.61</v>
      </c>
      <c r="N2853" s="47">
        <v>0</v>
      </c>
      <c r="O2853" s="48">
        <v>41353</v>
      </c>
    </row>
    <row r="2854" spans="11:15">
      <c r="K2854" s="46" t="s">
        <v>5774</v>
      </c>
      <c r="L2854" s="23" t="s">
        <v>5775</v>
      </c>
      <c r="M2854" s="47">
        <v>9196.9699999999993</v>
      </c>
      <c r="N2854" s="47">
        <v>0</v>
      </c>
      <c r="O2854" s="48">
        <v>41353</v>
      </c>
    </row>
    <row r="2855" spans="11:15">
      <c r="K2855" s="46" t="s">
        <v>5776</v>
      </c>
      <c r="L2855" s="23" t="s">
        <v>5777</v>
      </c>
      <c r="M2855" s="47">
        <v>8702.18</v>
      </c>
      <c r="N2855" s="47">
        <v>0</v>
      </c>
      <c r="O2855" s="48">
        <v>41353</v>
      </c>
    </row>
    <row r="2856" spans="11:15">
      <c r="K2856" s="46" t="s">
        <v>5778</v>
      </c>
      <c r="L2856" s="23" t="s">
        <v>5779</v>
      </c>
      <c r="M2856" s="47">
        <v>8212.2099999999991</v>
      </c>
      <c r="N2856" s="47">
        <v>0</v>
      </c>
      <c r="O2856" s="48">
        <v>41353</v>
      </c>
    </row>
    <row r="2857" spans="11:15">
      <c r="K2857" s="46" t="s">
        <v>5780</v>
      </c>
      <c r="L2857" s="23" t="s">
        <v>5781</v>
      </c>
      <c r="M2857" s="47">
        <v>8043.84</v>
      </c>
      <c r="N2857" s="47">
        <v>0</v>
      </c>
      <c r="O2857" s="48">
        <v>41353</v>
      </c>
    </row>
    <row r="2858" spans="11:15">
      <c r="K2858" s="46" t="s">
        <v>5782</v>
      </c>
      <c r="L2858" s="23" t="s">
        <v>5783</v>
      </c>
      <c r="M2858" s="47">
        <v>7464.79</v>
      </c>
      <c r="N2858" s="47">
        <v>0</v>
      </c>
      <c r="O2858" s="48">
        <v>41353</v>
      </c>
    </row>
    <row r="2859" spans="11:15">
      <c r="K2859" s="46" t="s">
        <v>5784</v>
      </c>
      <c r="L2859" s="23" t="s">
        <v>5785</v>
      </c>
      <c r="M2859" s="47">
        <v>7036.52</v>
      </c>
      <c r="N2859" s="47">
        <v>0</v>
      </c>
      <c r="O2859" s="48">
        <v>41353</v>
      </c>
    </row>
    <row r="2860" spans="11:15">
      <c r="K2860" s="46" t="s">
        <v>5786</v>
      </c>
      <c r="L2860" s="23" t="s">
        <v>5787</v>
      </c>
      <c r="M2860" s="47">
        <v>5334.84</v>
      </c>
      <c r="N2860" s="47">
        <v>0</v>
      </c>
      <c r="O2860" s="48">
        <v>41353</v>
      </c>
    </row>
    <row r="2861" spans="11:15">
      <c r="K2861" s="46" t="s">
        <v>5788</v>
      </c>
      <c r="L2861" s="23" t="s">
        <v>5789</v>
      </c>
      <c r="M2861" s="47">
        <v>5008.4399999999996</v>
      </c>
      <c r="N2861" s="47">
        <v>0</v>
      </c>
      <c r="O2861" s="48">
        <v>41353</v>
      </c>
    </row>
    <row r="2862" spans="11:15">
      <c r="K2862" s="46" t="s">
        <v>5790</v>
      </c>
      <c r="L2862" s="23" t="s">
        <v>5791</v>
      </c>
      <c r="M2862" s="47">
        <v>4794.38</v>
      </c>
      <c r="N2862" s="47">
        <v>0</v>
      </c>
      <c r="O2862" s="48">
        <v>41353</v>
      </c>
    </row>
    <row r="2863" spans="11:15">
      <c r="K2863" s="46" t="s">
        <v>5792</v>
      </c>
      <c r="L2863" s="23" t="s">
        <v>5793</v>
      </c>
      <c r="M2863" s="47">
        <v>4422.3500000000004</v>
      </c>
      <c r="N2863" s="47">
        <v>0</v>
      </c>
      <c r="O2863" s="48">
        <v>41353</v>
      </c>
    </row>
    <row r="2864" spans="11:15">
      <c r="K2864" s="46" t="s">
        <v>5794</v>
      </c>
      <c r="L2864" s="23" t="s">
        <v>5795</v>
      </c>
      <c r="M2864" s="47">
        <v>4005.93</v>
      </c>
      <c r="N2864" s="47">
        <v>0</v>
      </c>
      <c r="O2864" s="48">
        <v>41353</v>
      </c>
    </row>
    <row r="2865" spans="11:15">
      <c r="K2865" s="46" t="s">
        <v>5796</v>
      </c>
      <c r="L2865" s="23" t="s">
        <v>5797</v>
      </c>
      <c r="M2865" s="47">
        <v>3957.52</v>
      </c>
      <c r="N2865" s="47">
        <v>0</v>
      </c>
      <c r="O2865" s="48">
        <v>41353</v>
      </c>
    </row>
    <row r="2866" spans="11:15">
      <c r="K2866" s="46" t="s">
        <v>5798</v>
      </c>
      <c r="L2866" s="23" t="s">
        <v>5799</v>
      </c>
      <c r="M2866" s="47">
        <v>3334.47</v>
      </c>
      <c r="N2866" s="47">
        <v>0</v>
      </c>
      <c r="O2866" s="48">
        <v>41353</v>
      </c>
    </row>
    <row r="2867" spans="11:15">
      <c r="K2867" s="46" t="s">
        <v>5800</v>
      </c>
      <c r="L2867" s="23" t="s">
        <v>5801</v>
      </c>
      <c r="M2867" s="47">
        <v>3068.44</v>
      </c>
      <c r="N2867" s="47">
        <v>0</v>
      </c>
      <c r="O2867" s="48">
        <v>41353</v>
      </c>
    </row>
    <row r="2868" spans="11:15">
      <c r="K2868" s="46" t="s">
        <v>5802</v>
      </c>
      <c r="L2868" s="23" t="s">
        <v>5803</v>
      </c>
      <c r="M2868" s="47">
        <v>2615.4299999999998</v>
      </c>
      <c r="N2868" s="47">
        <v>0</v>
      </c>
      <c r="O2868" s="48">
        <v>41353</v>
      </c>
    </row>
    <row r="2869" spans="11:15">
      <c r="K2869" s="46" t="s">
        <v>5804</v>
      </c>
      <c r="L2869" s="23" t="s">
        <v>5805</v>
      </c>
      <c r="M2869" s="47">
        <v>2328.0500000000002</v>
      </c>
      <c r="N2869" s="47">
        <v>0</v>
      </c>
      <c r="O2869" s="48">
        <v>41353</v>
      </c>
    </row>
    <row r="2870" spans="11:15">
      <c r="K2870" s="46" t="s">
        <v>5806</v>
      </c>
      <c r="L2870" s="23" t="s">
        <v>5807</v>
      </c>
      <c r="M2870" s="47">
        <v>2175.19</v>
      </c>
      <c r="N2870" s="47">
        <v>0</v>
      </c>
      <c r="O2870" s="48">
        <v>41353</v>
      </c>
    </row>
    <row r="2871" spans="11:15">
      <c r="K2871" s="46" t="s">
        <v>5808</v>
      </c>
      <c r="L2871" s="23" t="s">
        <v>5809</v>
      </c>
      <c r="M2871" s="47">
        <v>1579.87</v>
      </c>
      <c r="N2871" s="47">
        <v>0</v>
      </c>
      <c r="O2871" s="48">
        <v>41353</v>
      </c>
    </row>
    <row r="2872" spans="11:15">
      <c r="K2872" s="46" t="s">
        <v>5810</v>
      </c>
      <c r="L2872" s="23" t="s">
        <v>5811</v>
      </c>
      <c r="M2872" s="47">
        <v>1508.99</v>
      </c>
      <c r="N2872" s="47">
        <v>0</v>
      </c>
      <c r="O2872" s="48">
        <v>41353</v>
      </c>
    </row>
    <row r="2873" spans="11:15">
      <c r="K2873" s="46" t="s">
        <v>5812</v>
      </c>
      <c r="L2873" s="23" t="s">
        <v>5813</v>
      </c>
      <c r="M2873" s="47">
        <v>1330.24</v>
      </c>
      <c r="N2873" s="47">
        <v>0</v>
      </c>
      <c r="O2873" s="48">
        <v>41353</v>
      </c>
    </row>
    <row r="2874" spans="11:15">
      <c r="K2874" s="46" t="s">
        <v>5814</v>
      </c>
      <c r="L2874" s="23" t="s">
        <v>5815</v>
      </c>
      <c r="M2874" s="47">
        <v>1267.95</v>
      </c>
      <c r="N2874" s="47">
        <v>0</v>
      </c>
      <c r="O2874" s="48">
        <v>41353</v>
      </c>
    </row>
    <row r="2875" spans="11:15">
      <c r="K2875" s="46" t="s">
        <v>5816</v>
      </c>
      <c r="L2875" s="23" t="s">
        <v>5817</v>
      </c>
      <c r="M2875" s="47">
        <v>1249.3699999999999</v>
      </c>
      <c r="N2875" s="47">
        <v>0</v>
      </c>
      <c r="O2875" s="48">
        <v>41353</v>
      </c>
    </row>
    <row r="2876" spans="11:15">
      <c r="K2876" s="46" t="s">
        <v>5818</v>
      </c>
      <c r="L2876" s="23" t="s">
        <v>5819</v>
      </c>
      <c r="M2876" s="47">
        <v>1079.6600000000001</v>
      </c>
      <c r="N2876" s="47">
        <v>0</v>
      </c>
      <c r="O2876" s="48">
        <v>41353</v>
      </c>
    </row>
    <row r="2877" spans="11:15">
      <c r="K2877" s="46" t="s">
        <v>5820</v>
      </c>
      <c r="L2877" s="23" t="s">
        <v>5821</v>
      </c>
      <c r="M2877" s="47">
        <v>1077.8800000000001</v>
      </c>
      <c r="N2877" s="47">
        <v>0</v>
      </c>
      <c r="O2877" s="48">
        <v>41353</v>
      </c>
    </row>
    <row r="2878" spans="11:15">
      <c r="K2878" s="46" t="s">
        <v>5822</v>
      </c>
      <c r="L2878" s="23" t="s">
        <v>5823</v>
      </c>
      <c r="M2878" s="47">
        <v>1031.26</v>
      </c>
      <c r="N2878" s="47">
        <v>0</v>
      </c>
      <c r="O2878" s="48">
        <v>41353</v>
      </c>
    </row>
    <row r="2879" spans="11:15">
      <c r="K2879" s="46" t="s">
        <v>5824</v>
      </c>
      <c r="L2879" s="23" t="s">
        <v>5825</v>
      </c>
      <c r="M2879" s="47">
        <v>12211.98</v>
      </c>
      <c r="N2879" s="47">
        <v>0</v>
      </c>
      <c r="O2879" s="48">
        <v>41365</v>
      </c>
    </row>
    <row r="2880" spans="11:15">
      <c r="K2880" s="46" t="s">
        <v>5826</v>
      </c>
      <c r="L2880" s="23" t="s">
        <v>5827</v>
      </c>
      <c r="M2880" s="47">
        <v>3697.5</v>
      </c>
      <c r="N2880" s="47">
        <v>0</v>
      </c>
      <c r="O2880" s="48">
        <v>41365</v>
      </c>
    </row>
    <row r="2881" spans="11:15">
      <c r="K2881" s="46" t="s">
        <v>5828</v>
      </c>
      <c r="L2881" s="23" t="s">
        <v>5829</v>
      </c>
      <c r="M2881" s="47">
        <v>3601.58</v>
      </c>
      <c r="N2881" s="47">
        <v>0</v>
      </c>
      <c r="O2881" s="48">
        <v>41365</v>
      </c>
    </row>
    <row r="2882" spans="11:15">
      <c r="K2882" s="46" t="s">
        <v>5830</v>
      </c>
      <c r="L2882" s="23" t="s">
        <v>5831</v>
      </c>
      <c r="M2882" s="47">
        <v>3160.9</v>
      </c>
      <c r="N2882" s="47">
        <v>0</v>
      </c>
      <c r="O2882" s="48">
        <v>41365</v>
      </c>
    </row>
    <row r="2883" spans="11:15">
      <c r="K2883" s="46" t="s">
        <v>5832</v>
      </c>
      <c r="L2883" s="23" t="s">
        <v>5833</v>
      </c>
      <c r="M2883" s="47">
        <v>2197.75</v>
      </c>
      <c r="N2883" s="47">
        <v>0</v>
      </c>
      <c r="O2883" s="48">
        <v>41365</v>
      </c>
    </row>
    <row r="2884" spans="11:15">
      <c r="K2884" s="46" t="s">
        <v>5834</v>
      </c>
      <c r="L2884" s="23" t="s">
        <v>5835</v>
      </c>
      <c r="M2884" s="47">
        <v>1089.72</v>
      </c>
      <c r="N2884" s="47">
        <v>0</v>
      </c>
      <c r="O2884" s="48">
        <v>41365</v>
      </c>
    </row>
    <row r="2885" spans="11:15">
      <c r="K2885" s="46" t="s">
        <v>5836</v>
      </c>
      <c r="L2885" s="23" t="s">
        <v>5837</v>
      </c>
      <c r="M2885" s="47">
        <v>57091.1</v>
      </c>
      <c r="N2885" s="47">
        <v>0</v>
      </c>
      <c r="O2885" s="48">
        <v>41374</v>
      </c>
    </row>
    <row r="2886" spans="11:15">
      <c r="K2886" s="46" t="s">
        <v>5838</v>
      </c>
      <c r="L2886" s="23" t="s">
        <v>5839</v>
      </c>
      <c r="M2886" s="47">
        <v>52460.61</v>
      </c>
      <c r="N2886" s="47">
        <v>0</v>
      </c>
      <c r="O2886" s="48">
        <v>41374</v>
      </c>
    </row>
    <row r="2887" spans="11:15">
      <c r="K2887" s="46" t="s">
        <v>5840</v>
      </c>
      <c r="L2887" s="23" t="s">
        <v>5841</v>
      </c>
      <c r="M2887" s="47">
        <v>28855.65</v>
      </c>
      <c r="N2887" s="47">
        <v>0</v>
      </c>
      <c r="O2887" s="48">
        <v>41374</v>
      </c>
    </row>
    <row r="2888" spans="11:15">
      <c r="K2888" s="46" t="s">
        <v>5842</v>
      </c>
      <c r="L2888" s="23" t="s">
        <v>5843</v>
      </c>
      <c r="M2888" s="47">
        <v>24028.18</v>
      </c>
      <c r="N2888" s="47">
        <v>0</v>
      </c>
      <c r="O2888" s="48">
        <v>41374</v>
      </c>
    </row>
    <row r="2889" spans="11:15">
      <c r="K2889" s="46" t="s">
        <v>5844</v>
      </c>
      <c r="L2889" s="23" t="s">
        <v>5845</v>
      </c>
      <c r="M2889" s="47">
        <v>18378.04</v>
      </c>
      <c r="N2889" s="47">
        <v>0</v>
      </c>
      <c r="O2889" s="48">
        <v>41374</v>
      </c>
    </row>
    <row r="2890" spans="11:15">
      <c r="K2890" s="46" t="s">
        <v>5846</v>
      </c>
      <c r="L2890" s="23" t="s">
        <v>5847</v>
      </c>
      <c r="M2890" s="47">
        <v>16428.86</v>
      </c>
      <c r="N2890" s="47">
        <v>13045.69</v>
      </c>
      <c r="O2890" s="48">
        <v>41374</v>
      </c>
    </row>
    <row r="2891" spans="11:15">
      <c r="K2891" s="46" t="s">
        <v>5848</v>
      </c>
      <c r="L2891" s="23" t="s">
        <v>5849</v>
      </c>
      <c r="M2891" s="47">
        <v>10176.81</v>
      </c>
      <c r="N2891" s="47">
        <v>0</v>
      </c>
      <c r="O2891" s="48">
        <v>41374</v>
      </c>
    </row>
    <row r="2892" spans="11:15">
      <c r="K2892" s="46" t="s">
        <v>5850</v>
      </c>
      <c r="L2892" s="23" t="s">
        <v>5851</v>
      </c>
      <c r="M2892" s="47">
        <v>8349.2900000000009</v>
      </c>
      <c r="N2892" s="47">
        <v>0</v>
      </c>
      <c r="O2892" s="48">
        <v>41374</v>
      </c>
    </row>
    <row r="2893" spans="11:15">
      <c r="K2893" s="46" t="s">
        <v>5852</v>
      </c>
      <c r="L2893" s="23" t="s">
        <v>5853</v>
      </c>
      <c r="M2893" s="47">
        <v>7783.58</v>
      </c>
      <c r="N2893" s="47">
        <v>0</v>
      </c>
      <c r="O2893" s="48">
        <v>41374</v>
      </c>
    </row>
    <row r="2894" spans="11:15">
      <c r="K2894" s="46" t="s">
        <v>5854</v>
      </c>
      <c r="L2894" s="23" t="s">
        <v>5855</v>
      </c>
      <c r="M2894" s="47">
        <v>6678.24</v>
      </c>
      <c r="N2894" s="47">
        <v>0</v>
      </c>
      <c r="O2894" s="48">
        <v>41374</v>
      </c>
    </row>
    <row r="2895" spans="11:15">
      <c r="K2895" s="46" t="s">
        <v>5856</v>
      </c>
      <c r="L2895" s="23" t="s">
        <v>5857</v>
      </c>
      <c r="M2895" s="47">
        <v>6576.31</v>
      </c>
      <c r="N2895" s="47">
        <v>0</v>
      </c>
      <c r="O2895" s="48">
        <v>41374</v>
      </c>
    </row>
    <row r="2896" spans="11:15">
      <c r="K2896" s="46" t="s">
        <v>5858</v>
      </c>
      <c r="L2896" s="23" t="s">
        <v>5859</v>
      </c>
      <c r="M2896" s="47">
        <v>5833.54</v>
      </c>
      <c r="N2896" s="47">
        <v>0</v>
      </c>
      <c r="O2896" s="48">
        <v>41374</v>
      </c>
    </row>
    <row r="2897" spans="11:15">
      <c r="K2897" s="46" t="s">
        <v>5860</v>
      </c>
      <c r="L2897" s="23" t="s">
        <v>5861</v>
      </c>
      <c r="M2897" s="47">
        <v>4249.3500000000004</v>
      </c>
      <c r="N2897" s="47">
        <v>0</v>
      </c>
      <c r="O2897" s="48">
        <v>41374</v>
      </c>
    </row>
    <row r="2898" spans="11:15">
      <c r="K2898" s="46" t="s">
        <v>5862</v>
      </c>
      <c r="L2898" s="23" t="s">
        <v>5863</v>
      </c>
      <c r="M2898" s="47">
        <v>4134.71</v>
      </c>
      <c r="N2898" s="47">
        <v>0</v>
      </c>
      <c r="O2898" s="48">
        <v>41374</v>
      </c>
    </row>
    <row r="2899" spans="11:15">
      <c r="K2899" s="46" t="s">
        <v>5864</v>
      </c>
      <c r="L2899" s="23" t="s">
        <v>5865</v>
      </c>
      <c r="M2899" s="47">
        <v>3014.13</v>
      </c>
      <c r="N2899" s="47">
        <v>0</v>
      </c>
      <c r="O2899" s="48">
        <v>41374</v>
      </c>
    </row>
    <row r="2900" spans="11:15">
      <c r="K2900" s="46" t="s">
        <v>5866</v>
      </c>
      <c r="L2900" s="23" t="s">
        <v>5867</v>
      </c>
      <c r="M2900" s="47">
        <v>2008.43</v>
      </c>
      <c r="N2900" s="47">
        <v>0</v>
      </c>
      <c r="O2900" s="48">
        <v>41374</v>
      </c>
    </row>
    <row r="2901" spans="11:15">
      <c r="K2901" s="46" t="s">
        <v>5868</v>
      </c>
      <c r="L2901" s="23" t="s">
        <v>5869</v>
      </c>
      <c r="M2901" s="47">
        <v>1929.08</v>
      </c>
      <c r="N2901" s="47">
        <v>0</v>
      </c>
      <c r="O2901" s="48">
        <v>41374</v>
      </c>
    </row>
    <row r="2902" spans="11:15">
      <c r="K2902" s="46" t="s">
        <v>5870</v>
      </c>
      <c r="L2902" s="23" t="s">
        <v>5871</v>
      </c>
      <c r="M2902" s="47">
        <v>1425.63</v>
      </c>
      <c r="N2902" s="47">
        <v>0</v>
      </c>
      <c r="O2902" s="48">
        <v>41374</v>
      </c>
    </row>
    <row r="2903" spans="11:15">
      <c r="K2903" s="46" t="s">
        <v>5872</v>
      </c>
      <c r="L2903" s="23" t="s">
        <v>5873</v>
      </c>
      <c r="M2903" s="47">
        <v>1343.77</v>
      </c>
      <c r="N2903" s="47">
        <v>0</v>
      </c>
      <c r="O2903" s="48">
        <v>41374</v>
      </c>
    </row>
    <row r="2904" spans="11:15">
      <c r="K2904" s="46" t="s">
        <v>5874</v>
      </c>
      <c r="L2904" s="23" t="s">
        <v>5875</v>
      </c>
      <c r="M2904" s="47">
        <v>1271.4100000000001</v>
      </c>
      <c r="N2904" s="47">
        <v>0</v>
      </c>
      <c r="O2904" s="48">
        <v>41374</v>
      </c>
    </row>
    <row r="2905" spans="11:15">
      <c r="K2905" s="46" t="s">
        <v>5876</v>
      </c>
      <c r="L2905" s="23" t="s">
        <v>5877</v>
      </c>
      <c r="M2905" s="47">
        <v>2820.21</v>
      </c>
      <c r="N2905" s="47">
        <v>0</v>
      </c>
      <c r="O2905" s="48">
        <v>41379</v>
      </c>
    </row>
    <row r="2906" spans="11:15">
      <c r="K2906" s="46" t="s">
        <v>5878</v>
      </c>
      <c r="L2906" s="23" t="s">
        <v>5879</v>
      </c>
      <c r="M2906" s="47">
        <v>51624</v>
      </c>
      <c r="N2906" s="47">
        <v>0</v>
      </c>
      <c r="O2906" s="48">
        <v>41386</v>
      </c>
    </row>
    <row r="2907" spans="11:15">
      <c r="K2907" s="46" t="s">
        <v>5880</v>
      </c>
      <c r="L2907" s="23" t="s">
        <v>5881</v>
      </c>
      <c r="M2907" s="47">
        <v>46471.37</v>
      </c>
      <c r="N2907" s="47">
        <v>0</v>
      </c>
      <c r="O2907" s="48">
        <v>41386</v>
      </c>
    </row>
    <row r="2908" spans="11:15">
      <c r="K2908" s="46" t="s">
        <v>5882</v>
      </c>
      <c r="L2908" s="23" t="s">
        <v>5883</v>
      </c>
      <c r="M2908" s="47">
        <v>41262.79</v>
      </c>
      <c r="N2908" s="47">
        <v>0</v>
      </c>
      <c r="O2908" s="48">
        <v>41386</v>
      </c>
    </row>
    <row r="2909" spans="11:15">
      <c r="K2909" s="46" t="s">
        <v>5884</v>
      </c>
      <c r="L2909" s="23" t="s">
        <v>5885</v>
      </c>
      <c r="M2909" s="47">
        <v>31685.39</v>
      </c>
      <c r="N2909" s="47">
        <v>0</v>
      </c>
      <c r="O2909" s="48">
        <v>41386</v>
      </c>
    </row>
    <row r="2910" spans="11:15">
      <c r="K2910" s="46" t="s">
        <v>5886</v>
      </c>
      <c r="L2910" s="23" t="s">
        <v>5887</v>
      </c>
      <c r="M2910" s="47">
        <v>31053.279999999999</v>
      </c>
      <c r="N2910" s="47">
        <v>0</v>
      </c>
      <c r="O2910" s="48">
        <v>41386</v>
      </c>
    </row>
    <row r="2911" spans="11:15">
      <c r="K2911" s="46" t="s">
        <v>5888</v>
      </c>
      <c r="L2911" s="23" t="s">
        <v>5889</v>
      </c>
      <c r="M2911" s="47">
        <v>18865.95</v>
      </c>
      <c r="N2911" s="47">
        <v>0</v>
      </c>
      <c r="O2911" s="48">
        <v>41386</v>
      </c>
    </row>
    <row r="2912" spans="11:15">
      <c r="K2912" s="46" t="s">
        <v>5890</v>
      </c>
      <c r="L2912" s="23" t="s">
        <v>5891</v>
      </c>
      <c r="M2912" s="47">
        <v>14814.57</v>
      </c>
      <c r="N2912" s="47">
        <v>0</v>
      </c>
      <c r="O2912" s="48">
        <v>41386</v>
      </c>
    </row>
    <row r="2913" spans="11:15">
      <c r="K2913" s="46" t="s">
        <v>5892</v>
      </c>
      <c r="L2913" s="23" t="s">
        <v>5893</v>
      </c>
      <c r="M2913" s="47">
        <v>11716.7</v>
      </c>
      <c r="N2913" s="47">
        <v>0</v>
      </c>
      <c r="O2913" s="48">
        <v>41386</v>
      </c>
    </row>
    <row r="2914" spans="11:15">
      <c r="K2914" s="46" t="s">
        <v>5894</v>
      </c>
      <c r="L2914" s="23" t="s">
        <v>5895</v>
      </c>
      <c r="M2914" s="47">
        <v>11670.17</v>
      </c>
      <c r="N2914" s="47">
        <v>0</v>
      </c>
      <c r="O2914" s="48">
        <v>41386</v>
      </c>
    </row>
    <row r="2915" spans="11:15">
      <c r="K2915" s="46" t="s">
        <v>5896</v>
      </c>
      <c r="L2915" s="23" t="s">
        <v>5897</v>
      </c>
      <c r="M2915" s="47">
        <v>11594.1</v>
      </c>
      <c r="N2915" s="47">
        <v>0</v>
      </c>
      <c r="O2915" s="48">
        <v>41386</v>
      </c>
    </row>
    <row r="2916" spans="11:15">
      <c r="K2916" s="46" t="s">
        <v>5898</v>
      </c>
      <c r="L2916" s="23" t="s">
        <v>5899</v>
      </c>
      <c r="M2916" s="47">
        <v>9402.75</v>
      </c>
      <c r="N2916" s="47">
        <v>0</v>
      </c>
      <c r="O2916" s="48">
        <v>41386</v>
      </c>
    </row>
    <row r="2917" spans="11:15">
      <c r="K2917" s="46" t="s">
        <v>5900</v>
      </c>
      <c r="L2917" s="23" t="s">
        <v>5901</v>
      </c>
      <c r="M2917" s="47">
        <v>8333.34</v>
      </c>
      <c r="N2917" s="47">
        <v>0</v>
      </c>
      <c r="O2917" s="48">
        <v>41386</v>
      </c>
    </row>
    <row r="2918" spans="11:15">
      <c r="K2918" s="46" t="s">
        <v>5902</v>
      </c>
      <c r="L2918" s="23" t="s">
        <v>5903</v>
      </c>
      <c r="M2918" s="47">
        <v>3860.3</v>
      </c>
      <c r="N2918" s="47">
        <v>0</v>
      </c>
      <c r="O2918" s="48">
        <v>41386</v>
      </c>
    </row>
    <row r="2919" spans="11:15">
      <c r="K2919" s="46" t="s">
        <v>5904</v>
      </c>
      <c r="L2919" s="23" t="s">
        <v>5905</v>
      </c>
      <c r="M2919" s="47">
        <v>3699.34</v>
      </c>
      <c r="N2919" s="47">
        <v>0</v>
      </c>
      <c r="O2919" s="48">
        <v>41386</v>
      </c>
    </row>
    <row r="2920" spans="11:15">
      <c r="K2920" s="46" t="s">
        <v>5906</v>
      </c>
      <c r="L2920" s="23" t="s">
        <v>5907</v>
      </c>
      <c r="M2920" s="47">
        <v>3687.46</v>
      </c>
      <c r="N2920" s="47">
        <v>0</v>
      </c>
      <c r="O2920" s="48">
        <v>41386</v>
      </c>
    </row>
    <row r="2921" spans="11:15">
      <c r="K2921" s="46" t="s">
        <v>5908</v>
      </c>
      <c r="L2921" s="23" t="s">
        <v>5909</v>
      </c>
      <c r="M2921" s="47">
        <v>3487.2</v>
      </c>
      <c r="N2921" s="47">
        <v>0</v>
      </c>
      <c r="O2921" s="48">
        <v>41386</v>
      </c>
    </row>
    <row r="2922" spans="11:15">
      <c r="K2922" s="46" t="s">
        <v>5910</v>
      </c>
      <c r="L2922" s="23" t="s">
        <v>5911</v>
      </c>
      <c r="M2922" s="47">
        <v>3048.07</v>
      </c>
      <c r="N2922" s="47">
        <v>0</v>
      </c>
      <c r="O2922" s="48">
        <v>41386</v>
      </c>
    </row>
    <row r="2923" spans="11:15">
      <c r="K2923" s="46" t="s">
        <v>5912</v>
      </c>
      <c r="L2923" s="23" t="s">
        <v>5913</v>
      </c>
      <c r="M2923" s="47">
        <v>2847.8</v>
      </c>
      <c r="N2923" s="47">
        <v>0</v>
      </c>
      <c r="O2923" s="48">
        <v>41386</v>
      </c>
    </row>
    <row r="2924" spans="11:15">
      <c r="K2924" s="46" t="s">
        <v>5914</v>
      </c>
      <c r="L2924" s="23" t="s">
        <v>5915</v>
      </c>
      <c r="M2924" s="47">
        <v>2357.12</v>
      </c>
      <c r="N2924" s="47">
        <v>0</v>
      </c>
      <c r="O2924" s="48">
        <v>41386</v>
      </c>
    </row>
    <row r="2925" spans="11:15">
      <c r="K2925" s="46" t="s">
        <v>5916</v>
      </c>
      <c r="L2925" s="23" t="s">
        <v>5917</v>
      </c>
      <c r="M2925" s="47">
        <v>2356.73</v>
      </c>
      <c r="N2925" s="47">
        <v>0</v>
      </c>
      <c r="O2925" s="48">
        <v>41386</v>
      </c>
    </row>
    <row r="2926" spans="11:15">
      <c r="K2926" s="46" t="s">
        <v>5918</v>
      </c>
      <c r="L2926" s="23" t="s">
        <v>5919</v>
      </c>
      <c r="M2926" s="47">
        <v>2012.08</v>
      </c>
      <c r="N2926" s="47">
        <v>0</v>
      </c>
      <c r="O2926" s="48">
        <v>41386</v>
      </c>
    </row>
    <row r="2927" spans="11:15">
      <c r="K2927" s="46" t="s">
        <v>5920</v>
      </c>
      <c r="L2927" s="23" t="s">
        <v>5921</v>
      </c>
      <c r="M2927" s="47">
        <v>1607.16</v>
      </c>
      <c r="N2927" s="47">
        <v>0</v>
      </c>
      <c r="O2927" s="48">
        <v>41386</v>
      </c>
    </row>
    <row r="2928" spans="11:15">
      <c r="K2928" s="46" t="s">
        <v>5922</v>
      </c>
      <c r="L2928" s="23" t="s">
        <v>5923</v>
      </c>
      <c r="M2928" s="47">
        <v>1532.38</v>
      </c>
      <c r="N2928" s="47">
        <v>0</v>
      </c>
      <c r="O2928" s="48">
        <v>41386</v>
      </c>
    </row>
    <row r="2929" spans="11:15">
      <c r="K2929" s="46" t="s">
        <v>5924</v>
      </c>
      <c r="L2929" s="23" t="s">
        <v>5925</v>
      </c>
      <c r="M2929" s="47">
        <v>1132.06</v>
      </c>
      <c r="N2929" s="47">
        <v>0</v>
      </c>
      <c r="O2929" s="48">
        <v>41386</v>
      </c>
    </row>
    <row r="2930" spans="11:15">
      <c r="K2930" s="46" t="s">
        <v>5926</v>
      </c>
      <c r="L2930" s="23" t="s">
        <v>5927</v>
      </c>
      <c r="M2930" s="47">
        <v>1171.06</v>
      </c>
      <c r="N2930" s="47">
        <v>0</v>
      </c>
      <c r="O2930" s="48">
        <v>41389</v>
      </c>
    </row>
    <row r="2931" spans="11:15">
      <c r="K2931" s="46" t="s">
        <v>5928</v>
      </c>
      <c r="L2931" s="23" t="s">
        <v>5929</v>
      </c>
      <c r="M2931" s="47">
        <v>1575.47</v>
      </c>
      <c r="N2931" s="47">
        <v>0</v>
      </c>
      <c r="O2931" s="48">
        <v>41396</v>
      </c>
    </row>
    <row r="2932" spans="11:15">
      <c r="K2932" s="46" t="s">
        <v>5930</v>
      </c>
      <c r="L2932" s="23" t="s">
        <v>5931</v>
      </c>
      <c r="M2932" s="47">
        <v>1650521.03</v>
      </c>
      <c r="N2932" s="47">
        <v>0</v>
      </c>
      <c r="O2932" s="48">
        <v>41404</v>
      </c>
    </row>
    <row r="2933" spans="11:15">
      <c r="K2933" s="46" t="s">
        <v>5932</v>
      </c>
      <c r="L2933" s="23" t="s">
        <v>5933</v>
      </c>
      <c r="M2933" s="47">
        <v>162959.4</v>
      </c>
      <c r="N2933" s="47">
        <v>0</v>
      </c>
      <c r="O2933" s="48">
        <v>41404</v>
      </c>
    </row>
    <row r="2934" spans="11:15">
      <c r="K2934" s="46" t="s">
        <v>5934</v>
      </c>
      <c r="L2934" s="23" t="s">
        <v>5935</v>
      </c>
      <c r="M2934" s="47">
        <v>133367.79</v>
      </c>
      <c r="N2934" s="47">
        <v>132327.24</v>
      </c>
      <c r="O2934" s="48">
        <v>41404</v>
      </c>
    </row>
    <row r="2935" spans="11:15">
      <c r="K2935" s="46" t="s">
        <v>5936</v>
      </c>
      <c r="L2935" s="23" t="s">
        <v>5937</v>
      </c>
      <c r="M2935" s="47">
        <v>115713.09</v>
      </c>
      <c r="N2935" s="47">
        <v>0</v>
      </c>
      <c r="O2935" s="48">
        <v>41404</v>
      </c>
    </row>
    <row r="2936" spans="11:15">
      <c r="K2936" s="46" t="s">
        <v>5938</v>
      </c>
      <c r="L2936" s="23" t="s">
        <v>5939</v>
      </c>
      <c r="M2936" s="47">
        <v>35184.339999999997</v>
      </c>
      <c r="N2936" s="47">
        <v>0</v>
      </c>
      <c r="O2936" s="48">
        <v>41404</v>
      </c>
    </row>
    <row r="2937" spans="11:15">
      <c r="K2937" s="46" t="s">
        <v>5940</v>
      </c>
      <c r="L2937" s="23" t="s">
        <v>5941</v>
      </c>
      <c r="M2937" s="47">
        <v>33124.839999999997</v>
      </c>
      <c r="N2937" s="47">
        <v>0</v>
      </c>
      <c r="O2937" s="48">
        <v>41404</v>
      </c>
    </row>
    <row r="2938" spans="11:15">
      <c r="K2938" s="46" t="s">
        <v>5942</v>
      </c>
      <c r="L2938" s="23" t="s">
        <v>5943</v>
      </c>
      <c r="M2938" s="47">
        <v>31918.65</v>
      </c>
      <c r="N2938" s="47">
        <v>0</v>
      </c>
      <c r="O2938" s="48">
        <v>41404</v>
      </c>
    </row>
    <row r="2939" spans="11:15">
      <c r="K2939" s="46" t="s">
        <v>5944</v>
      </c>
      <c r="L2939" s="23" t="s">
        <v>5945</v>
      </c>
      <c r="M2939" s="47">
        <v>30500.7</v>
      </c>
      <c r="N2939" s="47">
        <v>0</v>
      </c>
      <c r="O2939" s="48">
        <v>41404</v>
      </c>
    </row>
    <row r="2940" spans="11:15">
      <c r="K2940" s="46" t="s">
        <v>5946</v>
      </c>
      <c r="L2940" s="23" t="s">
        <v>5947</v>
      </c>
      <c r="M2940" s="47">
        <v>20553.939999999999</v>
      </c>
      <c r="N2940" s="47">
        <v>0</v>
      </c>
      <c r="O2940" s="48">
        <v>41404</v>
      </c>
    </row>
    <row r="2941" spans="11:15">
      <c r="K2941" s="46" t="s">
        <v>5948</v>
      </c>
      <c r="L2941" s="23" t="s">
        <v>5949</v>
      </c>
      <c r="M2941" s="47">
        <v>18288.080000000002</v>
      </c>
      <c r="N2941" s="47">
        <v>0</v>
      </c>
      <c r="O2941" s="48">
        <v>41404</v>
      </c>
    </row>
    <row r="2942" spans="11:15">
      <c r="K2942" s="46" t="s">
        <v>5950</v>
      </c>
      <c r="L2942" s="23" t="s">
        <v>5951</v>
      </c>
      <c r="M2942" s="47">
        <v>17839.41</v>
      </c>
      <c r="N2942" s="47">
        <v>0</v>
      </c>
      <c r="O2942" s="48">
        <v>41404</v>
      </c>
    </row>
    <row r="2943" spans="11:15">
      <c r="K2943" s="46" t="s">
        <v>5952</v>
      </c>
      <c r="L2943" s="23" t="s">
        <v>5953</v>
      </c>
      <c r="M2943" s="47">
        <v>11852.5</v>
      </c>
      <c r="N2943" s="47">
        <v>0</v>
      </c>
      <c r="O2943" s="48">
        <v>41404</v>
      </c>
    </row>
    <row r="2944" spans="11:15">
      <c r="K2944" s="46" t="s">
        <v>5954</v>
      </c>
      <c r="L2944" s="23" t="s">
        <v>5955</v>
      </c>
      <c r="M2944" s="47">
        <v>11253.19</v>
      </c>
      <c r="N2944" s="47">
        <v>0</v>
      </c>
      <c r="O2944" s="48">
        <v>41404</v>
      </c>
    </row>
    <row r="2945" spans="11:15">
      <c r="K2945" s="46" t="s">
        <v>5956</v>
      </c>
      <c r="L2945" s="23" t="s">
        <v>5957</v>
      </c>
      <c r="M2945" s="47">
        <v>9872.16</v>
      </c>
      <c r="N2945" s="47">
        <v>0</v>
      </c>
      <c r="O2945" s="48">
        <v>41404</v>
      </c>
    </row>
    <row r="2946" spans="11:15">
      <c r="K2946" s="46" t="s">
        <v>5958</v>
      </c>
      <c r="L2946" s="23" t="s">
        <v>5959</v>
      </c>
      <c r="M2946" s="47">
        <v>9473.8799999999992</v>
      </c>
      <c r="N2946" s="47">
        <v>0</v>
      </c>
      <c r="O2946" s="48">
        <v>41404</v>
      </c>
    </row>
    <row r="2947" spans="11:15">
      <c r="K2947" s="46" t="s">
        <v>5960</v>
      </c>
      <c r="L2947" s="23" t="s">
        <v>5961</v>
      </c>
      <c r="M2947" s="47">
        <v>9180.49</v>
      </c>
      <c r="N2947" s="47">
        <v>0</v>
      </c>
      <c r="O2947" s="48">
        <v>41404</v>
      </c>
    </row>
    <row r="2948" spans="11:15">
      <c r="K2948" s="46" t="s">
        <v>5962</v>
      </c>
      <c r="L2948" s="23" t="s">
        <v>5963</v>
      </c>
      <c r="M2948" s="47">
        <v>8719.18</v>
      </c>
      <c r="N2948" s="47">
        <v>0</v>
      </c>
      <c r="O2948" s="48">
        <v>41404</v>
      </c>
    </row>
    <row r="2949" spans="11:15">
      <c r="K2949" s="46" t="s">
        <v>5964</v>
      </c>
      <c r="L2949" s="23" t="s">
        <v>5965</v>
      </c>
      <c r="M2949" s="47">
        <v>6963.46</v>
      </c>
      <c r="N2949" s="47">
        <v>0</v>
      </c>
      <c r="O2949" s="48">
        <v>41404</v>
      </c>
    </row>
    <row r="2950" spans="11:15">
      <c r="K2950" s="46" t="s">
        <v>5966</v>
      </c>
      <c r="L2950" s="23" t="s">
        <v>5967</v>
      </c>
      <c r="M2950" s="47">
        <v>6860.92</v>
      </c>
      <c r="N2950" s="47">
        <v>0</v>
      </c>
      <c r="O2950" s="48">
        <v>41404</v>
      </c>
    </row>
    <row r="2951" spans="11:15">
      <c r="K2951" s="46" t="s">
        <v>5968</v>
      </c>
      <c r="L2951" s="23" t="s">
        <v>5969</v>
      </c>
      <c r="M2951" s="47">
        <v>6349.89</v>
      </c>
      <c r="N2951" s="47">
        <v>0</v>
      </c>
      <c r="O2951" s="48">
        <v>41404</v>
      </c>
    </row>
    <row r="2952" spans="11:15">
      <c r="K2952" s="46" t="s">
        <v>5970</v>
      </c>
      <c r="L2952" s="23" t="s">
        <v>5971</v>
      </c>
      <c r="M2952" s="47">
        <v>5355.6</v>
      </c>
      <c r="N2952" s="47">
        <v>0</v>
      </c>
      <c r="O2952" s="48">
        <v>41404</v>
      </c>
    </row>
    <row r="2953" spans="11:15">
      <c r="K2953" s="46" t="s">
        <v>5972</v>
      </c>
      <c r="L2953" s="23" t="s">
        <v>5973</v>
      </c>
      <c r="M2953" s="47">
        <v>4175.33</v>
      </c>
      <c r="N2953" s="47">
        <v>0</v>
      </c>
      <c r="O2953" s="48">
        <v>41404</v>
      </c>
    </row>
    <row r="2954" spans="11:15">
      <c r="K2954" s="46" t="s">
        <v>5974</v>
      </c>
      <c r="L2954" s="23" t="s">
        <v>5975</v>
      </c>
      <c r="M2954" s="47">
        <v>4156.68</v>
      </c>
      <c r="N2954" s="47">
        <v>0</v>
      </c>
      <c r="O2954" s="48">
        <v>41404</v>
      </c>
    </row>
    <row r="2955" spans="11:15">
      <c r="K2955" s="46" t="s">
        <v>5976</v>
      </c>
      <c r="L2955" s="23" t="s">
        <v>5977</v>
      </c>
      <c r="M2955" s="47">
        <v>4113.95</v>
      </c>
      <c r="N2955" s="47">
        <v>0</v>
      </c>
      <c r="O2955" s="48">
        <v>41404</v>
      </c>
    </row>
    <row r="2956" spans="11:15">
      <c r="K2956" s="46" t="s">
        <v>5978</v>
      </c>
      <c r="L2956" s="23" t="s">
        <v>5979</v>
      </c>
      <c r="M2956" s="47">
        <v>3896.1</v>
      </c>
      <c r="N2956" s="47">
        <v>0</v>
      </c>
      <c r="O2956" s="48">
        <v>41404</v>
      </c>
    </row>
    <row r="2957" spans="11:15">
      <c r="K2957" s="46" t="s">
        <v>5980</v>
      </c>
      <c r="L2957" s="23" t="s">
        <v>5981</v>
      </c>
      <c r="M2957" s="47">
        <v>3275.35</v>
      </c>
      <c r="N2957" s="47">
        <v>0</v>
      </c>
      <c r="O2957" s="48">
        <v>41404</v>
      </c>
    </row>
    <row r="2958" spans="11:15">
      <c r="K2958" s="46" t="s">
        <v>5982</v>
      </c>
      <c r="L2958" s="23" t="s">
        <v>5983</v>
      </c>
      <c r="M2958" s="47">
        <v>2724.61</v>
      </c>
      <c r="N2958" s="47">
        <v>0</v>
      </c>
      <c r="O2958" s="48">
        <v>41404</v>
      </c>
    </row>
    <row r="2959" spans="11:15">
      <c r="K2959" s="46" t="s">
        <v>5984</v>
      </c>
      <c r="L2959" s="23" t="s">
        <v>5985</v>
      </c>
      <c r="M2959" s="47">
        <v>2371.5300000000002</v>
      </c>
      <c r="N2959" s="47">
        <v>0</v>
      </c>
      <c r="O2959" s="48">
        <v>41404</v>
      </c>
    </row>
    <row r="2960" spans="11:15">
      <c r="K2960" s="46" t="s">
        <v>5986</v>
      </c>
      <c r="L2960" s="23" t="s">
        <v>5987</v>
      </c>
      <c r="M2960" s="47">
        <v>2363.65</v>
      </c>
      <c r="N2960" s="47">
        <v>0</v>
      </c>
      <c r="O2960" s="48">
        <v>41404</v>
      </c>
    </row>
    <row r="2961" spans="11:15">
      <c r="K2961" s="46" t="s">
        <v>5988</v>
      </c>
      <c r="L2961" s="23" t="s">
        <v>5989</v>
      </c>
      <c r="M2961" s="47">
        <v>2248.64</v>
      </c>
      <c r="N2961" s="47">
        <v>0</v>
      </c>
      <c r="O2961" s="48">
        <v>41404</v>
      </c>
    </row>
    <row r="2962" spans="11:15">
      <c r="K2962" s="46" t="s">
        <v>5990</v>
      </c>
      <c r="L2962" s="23" t="s">
        <v>5991</v>
      </c>
      <c r="M2962" s="47">
        <v>2135.5500000000002</v>
      </c>
      <c r="N2962" s="47">
        <v>0</v>
      </c>
      <c r="O2962" s="48">
        <v>41404</v>
      </c>
    </row>
    <row r="2963" spans="11:15">
      <c r="K2963" s="46" t="s">
        <v>5992</v>
      </c>
      <c r="L2963" s="23" t="s">
        <v>5993</v>
      </c>
      <c r="M2963" s="47">
        <v>1655.99</v>
      </c>
      <c r="N2963" s="47">
        <v>0</v>
      </c>
      <c r="O2963" s="48">
        <v>41404</v>
      </c>
    </row>
    <row r="2964" spans="11:15">
      <c r="K2964" s="46" t="s">
        <v>5994</v>
      </c>
      <c r="L2964" s="23" t="s">
        <v>5995</v>
      </c>
      <c r="M2964" s="47">
        <v>1552.53</v>
      </c>
      <c r="N2964" s="47">
        <v>0</v>
      </c>
      <c r="O2964" s="48">
        <v>41404</v>
      </c>
    </row>
    <row r="2965" spans="11:15">
      <c r="K2965" s="46" t="s">
        <v>5996</v>
      </c>
      <c r="L2965" s="23" t="s">
        <v>5997</v>
      </c>
      <c r="M2965" s="47">
        <v>1429.87</v>
      </c>
      <c r="N2965" s="47">
        <v>0</v>
      </c>
      <c r="O2965" s="48">
        <v>41404</v>
      </c>
    </row>
    <row r="2966" spans="11:15">
      <c r="K2966" s="46" t="s">
        <v>5998</v>
      </c>
      <c r="L2966" s="23" t="s">
        <v>5999</v>
      </c>
      <c r="M2966" s="47">
        <v>1085.6400000000001</v>
      </c>
      <c r="N2966" s="47">
        <v>0</v>
      </c>
      <c r="O2966" s="48">
        <v>41404</v>
      </c>
    </row>
    <row r="2967" spans="11:15">
      <c r="K2967" s="46" t="s">
        <v>6000</v>
      </c>
      <c r="L2967" s="23" t="s">
        <v>6001</v>
      </c>
      <c r="M2967" s="47">
        <v>833897.68</v>
      </c>
      <c r="N2967" s="47">
        <v>0</v>
      </c>
      <c r="O2967" s="48">
        <v>41414</v>
      </c>
    </row>
    <row r="2968" spans="11:15">
      <c r="K2968" s="46" t="s">
        <v>6002</v>
      </c>
      <c r="L2968" s="23" t="s">
        <v>6003</v>
      </c>
      <c r="M2968" s="47">
        <v>98018.880000000005</v>
      </c>
      <c r="N2968" s="47">
        <v>0</v>
      </c>
      <c r="O2968" s="48">
        <v>41414</v>
      </c>
    </row>
    <row r="2969" spans="11:15">
      <c r="K2969" s="46" t="s">
        <v>6004</v>
      </c>
      <c r="L2969" s="23" t="s">
        <v>6005</v>
      </c>
      <c r="M2969" s="47">
        <v>80048.56</v>
      </c>
      <c r="N2969" s="47">
        <v>0</v>
      </c>
      <c r="O2969" s="48">
        <v>41414</v>
      </c>
    </row>
    <row r="2970" spans="11:15">
      <c r="K2970" s="46" t="s">
        <v>6006</v>
      </c>
      <c r="L2970" s="23" t="s">
        <v>6007</v>
      </c>
      <c r="M2970" s="47">
        <v>30071.61</v>
      </c>
      <c r="N2970" s="47">
        <v>0</v>
      </c>
      <c r="O2970" s="48">
        <v>41414</v>
      </c>
    </row>
    <row r="2971" spans="11:15">
      <c r="K2971" s="46" t="s">
        <v>6008</v>
      </c>
      <c r="L2971" s="23" t="s">
        <v>6009</v>
      </c>
      <c r="M2971" s="47">
        <v>25889.8</v>
      </c>
      <c r="N2971" s="47">
        <v>0</v>
      </c>
      <c r="O2971" s="48">
        <v>41414</v>
      </c>
    </row>
    <row r="2972" spans="11:15">
      <c r="K2972" s="46" t="s">
        <v>6010</v>
      </c>
      <c r="L2972" s="23" t="s">
        <v>6011</v>
      </c>
      <c r="M2972" s="47">
        <v>24040.87</v>
      </c>
      <c r="N2972" s="47">
        <v>0</v>
      </c>
      <c r="O2972" s="48">
        <v>41414</v>
      </c>
    </row>
    <row r="2973" spans="11:15">
      <c r="K2973" s="46" t="s">
        <v>6012</v>
      </c>
      <c r="L2973" s="23" t="s">
        <v>6013</v>
      </c>
      <c r="M2973" s="47">
        <v>23476.45</v>
      </c>
      <c r="N2973" s="47">
        <v>0</v>
      </c>
      <c r="O2973" s="48">
        <v>41414</v>
      </c>
    </row>
    <row r="2974" spans="11:15">
      <c r="K2974" s="46" t="s">
        <v>6014</v>
      </c>
      <c r="L2974" s="23" t="s">
        <v>6015</v>
      </c>
      <c r="M2974" s="47">
        <v>16592.97</v>
      </c>
      <c r="N2974" s="47">
        <v>0</v>
      </c>
      <c r="O2974" s="48">
        <v>41414</v>
      </c>
    </row>
    <row r="2975" spans="11:15">
      <c r="K2975" s="46" t="s">
        <v>6016</v>
      </c>
      <c r="L2975" s="23" t="s">
        <v>6017</v>
      </c>
      <c r="M2975" s="47">
        <v>12845.09</v>
      </c>
      <c r="N2975" s="47">
        <v>0</v>
      </c>
      <c r="O2975" s="48">
        <v>41414</v>
      </c>
    </row>
    <row r="2976" spans="11:15">
      <c r="K2976" s="46" t="s">
        <v>6018</v>
      </c>
      <c r="L2976" s="23" t="s">
        <v>6019</v>
      </c>
      <c r="M2976" s="47">
        <v>12353.91</v>
      </c>
      <c r="N2976" s="47">
        <v>0</v>
      </c>
      <c r="O2976" s="48">
        <v>41414</v>
      </c>
    </row>
    <row r="2977" spans="11:15">
      <c r="K2977" s="46" t="s">
        <v>6020</v>
      </c>
      <c r="L2977" s="23" t="s">
        <v>6021</v>
      </c>
      <c r="M2977" s="47">
        <v>11788.5</v>
      </c>
      <c r="N2977" s="47">
        <v>0</v>
      </c>
      <c r="O2977" s="48">
        <v>41414</v>
      </c>
    </row>
    <row r="2978" spans="11:15">
      <c r="K2978" s="46" t="s">
        <v>6022</v>
      </c>
      <c r="L2978" s="23" t="s">
        <v>6023</v>
      </c>
      <c r="M2978" s="47">
        <v>10215.86</v>
      </c>
      <c r="N2978" s="47">
        <v>0</v>
      </c>
      <c r="O2978" s="48">
        <v>41414</v>
      </c>
    </row>
    <row r="2979" spans="11:15">
      <c r="K2979" s="46" t="s">
        <v>6024</v>
      </c>
      <c r="L2979" s="23" t="s">
        <v>6025</v>
      </c>
      <c r="M2979" s="47">
        <v>10076.77</v>
      </c>
      <c r="N2979" s="47">
        <v>0</v>
      </c>
      <c r="O2979" s="48">
        <v>41414</v>
      </c>
    </row>
    <row r="2980" spans="11:15">
      <c r="K2980" s="46" t="s">
        <v>6026</v>
      </c>
      <c r="L2980" s="23" t="s">
        <v>6027</v>
      </c>
      <c r="M2980" s="47">
        <v>9763.7099999999991</v>
      </c>
      <c r="N2980" s="47">
        <v>0</v>
      </c>
      <c r="O2980" s="48">
        <v>41414</v>
      </c>
    </row>
    <row r="2981" spans="11:15">
      <c r="K2981" s="46" t="s">
        <v>6028</v>
      </c>
      <c r="L2981" s="23" t="s">
        <v>6029</v>
      </c>
      <c r="M2981" s="47">
        <v>9120.52</v>
      </c>
      <c r="N2981" s="47">
        <v>0</v>
      </c>
      <c r="O2981" s="48">
        <v>41414</v>
      </c>
    </row>
    <row r="2982" spans="11:15">
      <c r="K2982" s="46" t="s">
        <v>6030</v>
      </c>
      <c r="L2982" s="23" t="s">
        <v>6031</v>
      </c>
      <c r="M2982" s="47">
        <v>7522.45</v>
      </c>
      <c r="N2982" s="47">
        <v>0</v>
      </c>
      <c r="O2982" s="48">
        <v>41414</v>
      </c>
    </row>
    <row r="2983" spans="11:15">
      <c r="K2983" s="46" t="s">
        <v>6032</v>
      </c>
      <c r="L2983" s="23" t="s">
        <v>6033</v>
      </c>
      <c r="M2983" s="47">
        <v>7011.79</v>
      </c>
      <c r="N2983" s="47">
        <v>0</v>
      </c>
      <c r="O2983" s="48">
        <v>41414</v>
      </c>
    </row>
    <row r="2984" spans="11:15">
      <c r="K2984" s="46" t="s">
        <v>6034</v>
      </c>
      <c r="L2984" s="23" t="s">
        <v>6035</v>
      </c>
      <c r="M2984" s="47">
        <v>4606.26</v>
      </c>
      <c r="N2984" s="47">
        <v>0</v>
      </c>
      <c r="O2984" s="48">
        <v>41414</v>
      </c>
    </row>
    <row r="2985" spans="11:15">
      <c r="K2985" s="46" t="s">
        <v>6036</v>
      </c>
      <c r="L2985" s="23" t="s">
        <v>6037</v>
      </c>
      <c r="M2985" s="47">
        <v>4202.26</v>
      </c>
      <c r="N2985" s="47">
        <v>0</v>
      </c>
      <c r="O2985" s="48">
        <v>41414</v>
      </c>
    </row>
    <row r="2986" spans="11:15">
      <c r="K2986" s="46" t="s">
        <v>6038</v>
      </c>
      <c r="L2986" s="23" t="s">
        <v>6039</v>
      </c>
      <c r="M2986" s="47">
        <v>4018.21</v>
      </c>
      <c r="N2986" s="47">
        <v>0</v>
      </c>
      <c r="O2986" s="48">
        <v>41414</v>
      </c>
    </row>
    <row r="2987" spans="11:15">
      <c r="K2987" s="46" t="s">
        <v>6040</v>
      </c>
      <c r="L2987" s="23" t="s">
        <v>6041</v>
      </c>
      <c r="M2987" s="47">
        <v>3796.29</v>
      </c>
      <c r="N2987" s="47">
        <v>0</v>
      </c>
      <c r="O2987" s="48">
        <v>41414</v>
      </c>
    </row>
    <row r="2988" spans="11:15">
      <c r="K2988" s="46" t="s">
        <v>6042</v>
      </c>
      <c r="L2988" s="23" t="s">
        <v>6043</v>
      </c>
      <c r="M2988" s="47">
        <v>3392.18</v>
      </c>
      <c r="N2988" s="47">
        <v>0</v>
      </c>
      <c r="O2988" s="48">
        <v>41414</v>
      </c>
    </row>
    <row r="2989" spans="11:15">
      <c r="K2989" s="46" t="s">
        <v>6044</v>
      </c>
      <c r="L2989" s="23" t="s">
        <v>6045</v>
      </c>
      <c r="M2989" s="47">
        <v>2801.69</v>
      </c>
      <c r="N2989" s="47">
        <v>0</v>
      </c>
      <c r="O2989" s="48">
        <v>41414</v>
      </c>
    </row>
    <row r="2990" spans="11:15">
      <c r="K2990" s="46" t="s">
        <v>6046</v>
      </c>
      <c r="L2990" s="23" t="s">
        <v>6047</v>
      </c>
      <c r="M2990" s="47">
        <v>2683.94</v>
      </c>
      <c r="N2990" s="47">
        <v>0</v>
      </c>
      <c r="O2990" s="48">
        <v>41414</v>
      </c>
    </row>
    <row r="2991" spans="11:15">
      <c r="K2991" s="46" t="s">
        <v>6048</v>
      </c>
      <c r="L2991" s="23" t="s">
        <v>6049</v>
      </c>
      <c r="M2991" s="47">
        <v>2413.5700000000002</v>
      </c>
      <c r="N2991" s="47">
        <v>0</v>
      </c>
      <c r="O2991" s="48">
        <v>41414</v>
      </c>
    </row>
    <row r="2992" spans="11:15">
      <c r="K2992" s="46" t="s">
        <v>6050</v>
      </c>
      <c r="L2992" s="23" t="s">
        <v>6051</v>
      </c>
      <c r="M2992" s="47">
        <v>2024.83</v>
      </c>
      <c r="N2992" s="47">
        <v>0</v>
      </c>
      <c r="O2992" s="48">
        <v>41414</v>
      </c>
    </row>
    <row r="2993" spans="11:15">
      <c r="K2993" s="46" t="s">
        <v>6052</v>
      </c>
      <c r="L2993" s="23" t="s">
        <v>6053</v>
      </c>
      <c r="M2993" s="47">
        <v>1851.05</v>
      </c>
      <c r="N2993" s="47">
        <v>0</v>
      </c>
      <c r="O2993" s="48">
        <v>41414</v>
      </c>
    </row>
    <row r="2994" spans="11:15">
      <c r="K2994" s="46" t="s">
        <v>6054</v>
      </c>
      <c r="L2994" s="23" t="s">
        <v>6055</v>
      </c>
      <c r="M2994" s="47">
        <v>1247.44</v>
      </c>
      <c r="N2994" s="47">
        <v>0</v>
      </c>
      <c r="O2994" s="48">
        <v>41414</v>
      </c>
    </row>
    <row r="2995" spans="11:15">
      <c r="K2995" s="46" t="s">
        <v>6056</v>
      </c>
      <c r="L2995" s="23" t="s">
        <v>6057</v>
      </c>
      <c r="M2995" s="47">
        <v>1192.6300000000001</v>
      </c>
      <c r="N2995" s="47">
        <v>0</v>
      </c>
      <c r="O2995" s="48">
        <v>41414</v>
      </c>
    </row>
    <row r="2996" spans="11:15">
      <c r="K2996" s="46" t="s">
        <v>6058</v>
      </c>
      <c r="L2996" s="23" t="s">
        <v>6059</v>
      </c>
      <c r="M2996" s="47">
        <v>1173.74</v>
      </c>
      <c r="N2996" s="47">
        <v>0</v>
      </c>
      <c r="O2996" s="48">
        <v>41414</v>
      </c>
    </row>
    <row r="2997" spans="11:15">
      <c r="K2997" s="46" t="s">
        <v>6060</v>
      </c>
      <c r="L2997" s="23" t="s">
        <v>6061</v>
      </c>
      <c r="M2997" s="47">
        <v>1000.38</v>
      </c>
      <c r="N2997" s="47">
        <v>0</v>
      </c>
      <c r="O2997" s="48">
        <v>41414</v>
      </c>
    </row>
    <row r="2998" spans="11:15">
      <c r="K2998" s="46" t="s">
        <v>6062</v>
      </c>
      <c r="L2998" s="23" t="s">
        <v>6063</v>
      </c>
      <c r="M2998" s="47">
        <v>8579.32</v>
      </c>
      <c r="N2998" s="47">
        <v>0</v>
      </c>
      <c r="O2998" s="48">
        <v>41424</v>
      </c>
    </row>
    <row r="2999" spans="11:15">
      <c r="K2999" s="46" t="s">
        <v>6064</v>
      </c>
      <c r="L2999" s="23" t="s">
        <v>6065</v>
      </c>
      <c r="M2999" s="47">
        <v>8178.86</v>
      </c>
      <c r="N2999" s="47">
        <v>0</v>
      </c>
      <c r="O2999" s="48">
        <v>41431</v>
      </c>
    </row>
    <row r="3000" spans="11:15">
      <c r="K3000" s="46" t="s">
        <v>6066</v>
      </c>
      <c r="L3000" s="23" t="s">
        <v>6067</v>
      </c>
      <c r="M3000" s="47">
        <v>223086.47</v>
      </c>
      <c r="N3000" s="47">
        <v>0</v>
      </c>
      <c r="O3000" s="48">
        <v>41435</v>
      </c>
    </row>
    <row r="3001" spans="11:15">
      <c r="K3001" s="46" t="s">
        <v>6068</v>
      </c>
      <c r="L3001" s="23" t="s">
        <v>6069</v>
      </c>
      <c r="M3001" s="47">
        <v>62056.01</v>
      </c>
      <c r="N3001" s="47">
        <v>0</v>
      </c>
      <c r="O3001" s="48">
        <v>41435</v>
      </c>
    </row>
    <row r="3002" spans="11:15">
      <c r="K3002" s="46" t="s">
        <v>6070</v>
      </c>
      <c r="L3002" s="23" t="s">
        <v>6071</v>
      </c>
      <c r="M3002" s="47">
        <v>59003.26</v>
      </c>
      <c r="N3002" s="47">
        <v>0</v>
      </c>
      <c r="O3002" s="48">
        <v>41435</v>
      </c>
    </row>
    <row r="3003" spans="11:15">
      <c r="K3003" s="46" t="s">
        <v>6072</v>
      </c>
      <c r="L3003" s="23" t="s">
        <v>6073</v>
      </c>
      <c r="M3003" s="47">
        <v>44953.83</v>
      </c>
      <c r="N3003" s="47">
        <v>0</v>
      </c>
      <c r="O3003" s="48">
        <v>41435</v>
      </c>
    </row>
    <row r="3004" spans="11:15">
      <c r="K3004" s="46" t="s">
        <v>6074</v>
      </c>
      <c r="L3004" s="23" t="s">
        <v>6075</v>
      </c>
      <c r="M3004" s="47">
        <v>39634.339999999997</v>
      </c>
      <c r="N3004" s="47">
        <v>0</v>
      </c>
      <c r="O3004" s="48">
        <v>41435</v>
      </c>
    </row>
    <row r="3005" spans="11:15">
      <c r="K3005" s="46" t="s">
        <v>6076</v>
      </c>
      <c r="L3005" s="23" t="s">
        <v>6077</v>
      </c>
      <c r="M3005" s="47">
        <v>37781.980000000003</v>
      </c>
      <c r="N3005" s="47">
        <v>0</v>
      </c>
      <c r="O3005" s="48">
        <v>41435</v>
      </c>
    </row>
    <row r="3006" spans="11:15">
      <c r="K3006" s="46" t="s">
        <v>6078</v>
      </c>
      <c r="L3006" s="23" t="s">
        <v>6079</v>
      </c>
      <c r="M3006" s="47">
        <v>35496.370000000003</v>
      </c>
      <c r="N3006" s="47">
        <v>0</v>
      </c>
      <c r="O3006" s="48">
        <v>41435</v>
      </c>
    </row>
    <row r="3007" spans="11:15">
      <c r="K3007" s="46" t="s">
        <v>6080</v>
      </c>
      <c r="L3007" s="23" t="s">
        <v>6081</v>
      </c>
      <c r="M3007" s="47">
        <v>25995.34</v>
      </c>
      <c r="N3007" s="47">
        <v>0</v>
      </c>
      <c r="O3007" s="48">
        <v>41435</v>
      </c>
    </row>
    <row r="3008" spans="11:15">
      <c r="K3008" s="46" t="s">
        <v>6082</v>
      </c>
      <c r="L3008" s="23" t="s">
        <v>6083</v>
      </c>
      <c r="M3008" s="47">
        <v>23200.720000000001</v>
      </c>
      <c r="N3008" s="47">
        <v>0</v>
      </c>
      <c r="O3008" s="48">
        <v>41435</v>
      </c>
    </row>
    <row r="3009" spans="11:15">
      <c r="K3009" s="46" t="s">
        <v>6084</v>
      </c>
      <c r="L3009" s="23" t="s">
        <v>6085</v>
      </c>
      <c r="M3009" s="47">
        <v>21919.96</v>
      </c>
      <c r="N3009" s="47">
        <v>0</v>
      </c>
      <c r="O3009" s="48">
        <v>41435</v>
      </c>
    </row>
    <row r="3010" spans="11:15">
      <c r="K3010" s="46" t="s">
        <v>6086</v>
      </c>
      <c r="L3010" s="23" t="s">
        <v>6087</v>
      </c>
      <c r="M3010" s="47">
        <v>20395.66</v>
      </c>
      <c r="N3010" s="47">
        <v>0</v>
      </c>
      <c r="O3010" s="48">
        <v>41435</v>
      </c>
    </row>
    <row r="3011" spans="11:15">
      <c r="K3011" s="46" t="s">
        <v>6088</v>
      </c>
      <c r="L3011" s="23" t="s">
        <v>6089</v>
      </c>
      <c r="M3011" s="47">
        <v>15032.27</v>
      </c>
      <c r="N3011" s="47">
        <v>0</v>
      </c>
      <c r="O3011" s="48">
        <v>41435</v>
      </c>
    </row>
    <row r="3012" spans="11:15">
      <c r="K3012" s="46" t="s">
        <v>6090</v>
      </c>
      <c r="L3012" s="23" t="s">
        <v>6091</v>
      </c>
      <c r="M3012" s="47">
        <v>13089.23</v>
      </c>
      <c r="N3012" s="47">
        <v>0</v>
      </c>
      <c r="O3012" s="48">
        <v>41435</v>
      </c>
    </row>
    <row r="3013" spans="11:15">
      <c r="K3013" s="46" t="s">
        <v>6092</v>
      </c>
      <c r="L3013" s="23" t="s">
        <v>6093</v>
      </c>
      <c r="M3013" s="47">
        <v>12559.99</v>
      </c>
      <c r="N3013" s="47">
        <v>0</v>
      </c>
      <c r="O3013" s="48">
        <v>41435</v>
      </c>
    </row>
    <row r="3014" spans="11:15">
      <c r="K3014" s="46" t="s">
        <v>6094</v>
      </c>
      <c r="L3014" s="23" t="s">
        <v>6095</v>
      </c>
      <c r="M3014" s="47">
        <v>12300.27</v>
      </c>
      <c r="N3014" s="47">
        <v>0</v>
      </c>
      <c r="O3014" s="48">
        <v>41435</v>
      </c>
    </row>
    <row r="3015" spans="11:15">
      <c r="K3015" s="46" t="s">
        <v>6096</v>
      </c>
      <c r="L3015" s="23" t="s">
        <v>6097</v>
      </c>
      <c r="M3015" s="47">
        <v>10451.629999999999</v>
      </c>
      <c r="N3015" s="47">
        <v>0</v>
      </c>
      <c r="O3015" s="48">
        <v>41435</v>
      </c>
    </row>
    <row r="3016" spans="11:15">
      <c r="K3016" s="46" t="s">
        <v>6098</v>
      </c>
      <c r="L3016" s="23" t="s">
        <v>6099</v>
      </c>
      <c r="M3016" s="47">
        <v>10296.39</v>
      </c>
      <c r="N3016" s="47">
        <v>0</v>
      </c>
      <c r="O3016" s="48">
        <v>41435</v>
      </c>
    </row>
    <row r="3017" spans="11:15">
      <c r="K3017" s="46" t="s">
        <v>6100</v>
      </c>
      <c r="L3017" s="23" t="s">
        <v>6101</v>
      </c>
      <c r="M3017" s="47">
        <v>9270.31</v>
      </c>
      <c r="N3017" s="47">
        <v>0</v>
      </c>
      <c r="O3017" s="48">
        <v>41435</v>
      </c>
    </row>
    <row r="3018" spans="11:15">
      <c r="K3018" s="46" t="s">
        <v>6102</v>
      </c>
      <c r="L3018" s="23" t="s">
        <v>6103</v>
      </c>
      <c r="M3018" s="47">
        <v>7620.04</v>
      </c>
      <c r="N3018" s="47">
        <v>0</v>
      </c>
      <c r="O3018" s="48">
        <v>41435</v>
      </c>
    </row>
    <row r="3019" spans="11:15">
      <c r="K3019" s="46" t="s">
        <v>6104</v>
      </c>
      <c r="L3019" s="23" t="s">
        <v>6105</v>
      </c>
      <c r="M3019" s="47">
        <v>5883.79</v>
      </c>
      <c r="N3019" s="47">
        <v>0</v>
      </c>
      <c r="O3019" s="48">
        <v>41435</v>
      </c>
    </row>
    <row r="3020" spans="11:15">
      <c r="K3020" s="46" t="s">
        <v>6106</v>
      </c>
      <c r="L3020" s="23" t="s">
        <v>6107</v>
      </c>
      <c r="M3020" s="47">
        <v>5739.05</v>
      </c>
      <c r="N3020" s="47">
        <v>0</v>
      </c>
      <c r="O3020" s="48">
        <v>41435</v>
      </c>
    </row>
    <row r="3021" spans="11:15">
      <c r="K3021" s="46" t="s">
        <v>6108</v>
      </c>
      <c r="L3021" s="23" t="s">
        <v>6109</v>
      </c>
      <c r="M3021" s="47">
        <v>5372.92</v>
      </c>
      <c r="N3021" s="47">
        <v>0</v>
      </c>
      <c r="O3021" s="48">
        <v>41435</v>
      </c>
    </row>
    <row r="3022" spans="11:15">
      <c r="K3022" s="46" t="s">
        <v>6110</v>
      </c>
      <c r="L3022" s="23" t="s">
        <v>6111</v>
      </c>
      <c r="M3022" s="47">
        <v>4958.2299999999996</v>
      </c>
      <c r="N3022" s="47">
        <v>0</v>
      </c>
      <c r="O3022" s="48">
        <v>41435</v>
      </c>
    </row>
    <row r="3023" spans="11:15">
      <c r="K3023" s="46" t="s">
        <v>6112</v>
      </c>
      <c r="L3023" s="23" t="s">
        <v>6113</v>
      </c>
      <c r="M3023" s="47">
        <v>4168.45</v>
      </c>
      <c r="N3023" s="47">
        <v>0</v>
      </c>
      <c r="O3023" s="48">
        <v>41435</v>
      </c>
    </row>
    <row r="3024" spans="11:15">
      <c r="K3024" s="46" t="s">
        <v>6114</v>
      </c>
      <c r="L3024" s="23" t="s">
        <v>6115</v>
      </c>
      <c r="M3024" s="47">
        <v>3780.52</v>
      </c>
      <c r="N3024" s="47">
        <v>0</v>
      </c>
      <c r="O3024" s="48">
        <v>41435</v>
      </c>
    </row>
    <row r="3025" spans="11:15">
      <c r="K3025" s="46" t="s">
        <v>6116</v>
      </c>
      <c r="L3025" s="23" t="s">
        <v>6117</v>
      </c>
      <c r="M3025" s="47">
        <v>3644.29</v>
      </c>
      <c r="N3025" s="47">
        <v>0</v>
      </c>
      <c r="O3025" s="48">
        <v>41435</v>
      </c>
    </row>
    <row r="3026" spans="11:15">
      <c r="K3026" s="46" t="s">
        <v>6118</v>
      </c>
      <c r="L3026" s="23" t="s">
        <v>6119</v>
      </c>
      <c r="M3026" s="47">
        <v>3578.93</v>
      </c>
      <c r="N3026" s="47">
        <v>0</v>
      </c>
      <c r="O3026" s="48">
        <v>41435</v>
      </c>
    </row>
    <row r="3027" spans="11:15">
      <c r="K3027" s="46" t="s">
        <v>6120</v>
      </c>
      <c r="L3027" s="23" t="s">
        <v>6121</v>
      </c>
      <c r="M3027" s="47">
        <v>3205.71</v>
      </c>
      <c r="N3027" s="47">
        <v>0</v>
      </c>
      <c r="O3027" s="48">
        <v>41435</v>
      </c>
    </row>
    <row r="3028" spans="11:15">
      <c r="K3028" s="46" t="s">
        <v>6122</v>
      </c>
      <c r="L3028" s="23" t="s">
        <v>6123</v>
      </c>
      <c r="M3028" s="47">
        <v>2969.14</v>
      </c>
      <c r="N3028" s="47">
        <v>0</v>
      </c>
      <c r="O3028" s="48">
        <v>41435</v>
      </c>
    </row>
    <row r="3029" spans="11:15">
      <c r="K3029" s="46" t="s">
        <v>6124</v>
      </c>
      <c r="L3029" s="23" t="s">
        <v>6125</v>
      </c>
      <c r="M3029" s="47">
        <v>2469.06</v>
      </c>
      <c r="N3029" s="47">
        <v>0</v>
      </c>
      <c r="O3029" s="48">
        <v>41435</v>
      </c>
    </row>
    <row r="3030" spans="11:15">
      <c r="K3030" s="46" t="s">
        <v>6126</v>
      </c>
      <c r="L3030" s="23" t="s">
        <v>6127</v>
      </c>
      <c r="M3030" s="47">
        <v>2440.1999999999998</v>
      </c>
      <c r="N3030" s="47">
        <v>0</v>
      </c>
      <c r="O3030" s="48">
        <v>41435</v>
      </c>
    </row>
    <row r="3031" spans="11:15">
      <c r="K3031" s="46" t="s">
        <v>6128</v>
      </c>
      <c r="L3031" s="23" t="s">
        <v>6129</v>
      </c>
      <c r="M3031" s="47">
        <v>2434.4499999999998</v>
      </c>
      <c r="N3031" s="47">
        <v>0</v>
      </c>
      <c r="O3031" s="48">
        <v>41435</v>
      </c>
    </row>
    <row r="3032" spans="11:15">
      <c r="K3032" s="46" t="s">
        <v>6130</v>
      </c>
      <c r="L3032" s="23" t="s">
        <v>6131</v>
      </c>
      <c r="M3032" s="47">
        <v>2237.7800000000002</v>
      </c>
      <c r="N3032" s="47">
        <v>0</v>
      </c>
      <c r="O3032" s="48">
        <v>41435</v>
      </c>
    </row>
    <row r="3033" spans="11:15">
      <c r="K3033" s="46" t="s">
        <v>6132</v>
      </c>
      <c r="L3033" s="23" t="s">
        <v>6133</v>
      </c>
      <c r="M3033" s="47">
        <v>1677.77</v>
      </c>
      <c r="N3033" s="47">
        <v>0</v>
      </c>
      <c r="O3033" s="48">
        <v>41435</v>
      </c>
    </row>
    <row r="3034" spans="11:15">
      <c r="K3034" s="46" t="s">
        <v>6134</v>
      </c>
      <c r="L3034" s="23" t="s">
        <v>6135</v>
      </c>
      <c r="M3034" s="47">
        <v>1096.6400000000001</v>
      </c>
      <c r="N3034" s="47">
        <v>0</v>
      </c>
      <c r="O3034" s="48">
        <v>41435</v>
      </c>
    </row>
    <row r="3035" spans="11:15">
      <c r="K3035" s="46" t="s">
        <v>6136</v>
      </c>
      <c r="L3035" s="23" t="s">
        <v>6137</v>
      </c>
      <c r="M3035" s="47">
        <v>1065.76</v>
      </c>
      <c r="N3035" s="47">
        <v>0</v>
      </c>
      <c r="O3035" s="48">
        <v>41435</v>
      </c>
    </row>
    <row r="3036" spans="11:15">
      <c r="K3036" s="46" t="s">
        <v>6138</v>
      </c>
      <c r="L3036" s="23" t="s">
        <v>6139</v>
      </c>
      <c r="M3036" s="47">
        <v>1380435.14</v>
      </c>
      <c r="N3036" s="47">
        <v>0</v>
      </c>
      <c r="O3036" s="48">
        <v>41442</v>
      </c>
    </row>
    <row r="3037" spans="11:15">
      <c r="K3037" s="46" t="s">
        <v>6140</v>
      </c>
      <c r="L3037" s="23" t="s">
        <v>6141</v>
      </c>
      <c r="M3037" s="47">
        <v>63001.599999999999</v>
      </c>
      <c r="N3037" s="47">
        <v>0</v>
      </c>
      <c r="O3037" s="48">
        <v>41445</v>
      </c>
    </row>
    <row r="3038" spans="11:15">
      <c r="K3038" s="46" t="s">
        <v>6142</v>
      </c>
      <c r="L3038" s="23" t="s">
        <v>6143</v>
      </c>
      <c r="M3038" s="47">
        <v>54346.89</v>
      </c>
      <c r="N3038" s="47">
        <v>0</v>
      </c>
      <c r="O3038" s="48">
        <v>41445</v>
      </c>
    </row>
    <row r="3039" spans="11:15">
      <c r="K3039" s="46" t="s">
        <v>6144</v>
      </c>
      <c r="L3039" s="23" t="s">
        <v>6145</v>
      </c>
      <c r="M3039" s="47">
        <v>34285.19</v>
      </c>
      <c r="N3039" s="47">
        <v>0</v>
      </c>
      <c r="O3039" s="48">
        <v>41445</v>
      </c>
    </row>
    <row r="3040" spans="11:15">
      <c r="K3040" s="46" t="s">
        <v>6146</v>
      </c>
      <c r="L3040" s="23" t="s">
        <v>6147</v>
      </c>
      <c r="M3040" s="47">
        <v>21586.25</v>
      </c>
      <c r="N3040" s="47">
        <v>0</v>
      </c>
      <c r="O3040" s="48">
        <v>41445</v>
      </c>
    </row>
    <row r="3041" spans="11:15">
      <c r="K3041" s="46" t="s">
        <v>6148</v>
      </c>
      <c r="L3041" s="23" t="s">
        <v>6149</v>
      </c>
      <c r="M3041" s="47">
        <v>19777.52</v>
      </c>
      <c r="N3041" s="47">
        <v>0</v>
      </c>
      <c r="O3041" s="48">
        <v>41445</v>
      </c>
    </row>
    <row r="3042" spans="11:15">
      <c r="K3042" s="46" t="s">
        <v>6150</v>
      </c>
      <c r="L3042" s="23" t="s">
        <v>6151</v>
      </c>
      <c r="M3042" s="47">
        <v>19108.61</v>
      </c>
      <c r="N3042" s="47">
        <v>0</v>
      </c>
      <c r="O3042" s="48">
        <v>41445</v>
      </c>
    </row>
    <row r="3043" spans="11:15">
      <c r="K3043" s="46" t="s">
        <v>6152</v>
      </c>
      <c r="L3043" s="23" t="s">
        <v>6153</v>
      </c>
      <c r="M3043" s="47">
        <v>15867.16</v>
      </c>
      <c r="N3043" s="47">
        <v>0</v>
      </c>
      <c r="O3043" s="48">
        <v>41445</v>
      </c>
    </row>
    <row r="3044" spans="11:15">
      <c r="K3044" s="46" t="s">
        <v>6154</v>
      </c>
      <c r="L3044" s="23" t="s">
        <v>6155</v>
      </c>
      <c r="M3044" s="47">
        <v>15215.2</v>
      </c>
      <c r="N3044" s="47">
        <v>0</v>
      </c>
      <c r="O3044" s="48">
        <v>41445</v>
      </c>
    </row>
    <row r="3045" spans="11:15">
      <c r="K3045" s="46" t="s">
        <v>6156</v>
      </c>
      <c r="L3045" s="23" t="s">
        <v>6157</v>
      </c>
      <c r="M3045" s="47">
        <v>10613.79</v>
      </c>
      <c r="N3045" s="47">
        <v>0</v>
      </c>
      <c r="O3045" s="48">
        <v>41445</v>
      </c>
    </row>
    <row r="3046" spans="11:15">
      <c r="K3046" s="46" t="s">
        <v>6158</v>
      </c>
      <c r="L3046" s="23" t="s">
        <v>6159</v>
      </c>
      <c r="M3046" s="47">
        <v>9904.8700000000008</v>
      </c>
      <c r="N3046" s="47">
        <v>0</v>
      </c>
      <c r="O3046" s="48">
        <v>41445</v>
      </c>
    </row>
    <row r="3047" spans="11:15">
      <c r="K3047" s="46" t="s">
        <v>6160</v>
      </c>
      <c r="L3047" s="23" t="s">
        <v>6161</v>
      </c>
      <c r="M3047" s="47">
        <v>9390.5400000000009</v>
      </c>
      <c r="N3047" s="47">
        <v>0</v>
      </c>
      <c r="O3047" s="48">
        <v>41445</v>
      </c>
    </row>
    <row r="3048" spans="11:15">
      <c r="K3048" s="46" t="s">
        <v>6162</v>
      </c>
      <c r="L3048" s="23" t="s">
        <v>6163</v>
      </c>
      <c r="M3048" s="47">
        <v>9128.44</v>
      </c>
      <c r="N3048" s="47">
        <v>0</v>
      </c>
      <c r="O3048" s="48">
        <v>41445</v>
      </c>
    </row>
    <row r="3049" spans="11:15">
      <c r="K3049" s="46" t="s">
        <v>6164</v>
      </c>
      <c r="L3049" s="23" t="s">
        <v>6165</v>
      </c>
      <c r="M3049" s="47">
        <v>8784.56</v>
      </c>
      <c r="N3049" s="47">
        <v>0</v>
      </c>
      <c r="O3049" s="48">
        <v>41445</v>
      </c>
    </row>
    <row r="3050" spans="11:15">
      <c r="K3050" s="46" t="s">
        <v>6166</v>
      </c>
      <c r="L3050" s="23" t="s">
        <v>6167</v>
      </c>
      <c r="M3050" s="47">
        <v>8434</v>
      </c>
      <c r="N3050" s="47">
        <v>0</v>
      </c>
      <c r="O3050" s="48">
        <v>41445</v>
      </c>
    </row>
    <row r="3051" spans="11:15">
      <c r="K3051" s="46" t="s">
        <v>6168</v>
      </c>
      <c r="L3051" s="23" t="s">
        <v>6169</v>
      </c>
      <c r="M3051" s="47">
        <v>8317.93</v>
      </c>
      <c r="N3051" s="47">
        <v>0</v>
      </c>
      <c r="O3051" s="48">
        <v>41445</v>
      </c>
    </row>
    <row r="3052" spans="11:15">
      <c r="K3052" s="46" t="s">
        <v>6170</v>
      </c>
      <c r="L3052" s="23" t="s">
        <v>6171</v>
      </c>
      <c r="M3052" s="47">
        <v>8015.64</v>
      </c>
      <c r="N3052" s="47">
        <v>0</v>
      </c>
      <c r="O3052" s="48">
        <v>41445</v>
      </c>
    </row>
    <row r="3053" spans="11:15">
      <c r="K3053" s="46" t="s">
        <v>6172</v>
      </c>
      <c r="L3053" s="23" t="s">
        <v>6173</v>
      </c>
      <c r="M3053" s="47">
        <v>7210.21</v>
      </c>
      <c r="N3053" s="47">
        <v>0</v>
      </c>
      <c r="O3053" s="48">
        <v>41445</v>
      </c>
    </row>
    <row r="3054" spans="11:15">
      <c r="K3054" s="46" t="s">
        <v>6174</v>
      </c>
      <c r="L3054" s="23" t="s">
        <v>6175</v>
      </c>
      <c r="M3054" s="47">
        <v>5294.23</v>
      </c>
      <c r="N3054" s="47">
        <v>0</v>
      </c>
      <c r="O3054" s="48">
        <v>41445</v>
      </c>
    </row>
    <row r="3055" spans="11:15">
      <c r="K3055" s="46" t="s">
        <v>6176</v>
      </c>
      <c r="L3055" s="23" t="s">
        <v>6177</v>
      </c>
      <c r="M3055" s="47">
        <v>4342.22</v>
      </c>
      <c r="N3055" s="47">
        <v>0</v>
      </c>
      <c r="O3055" s="48">
        <v>41445</v>
      </c>
    </row>
    <row r="3056" spans="11:15">
      <c r="K3056" s="46" t="s">
        <v>6178</v>
      </c>
      <c r="L3056" s="23" t="s">
        <v>6179</v>
      </c>
      <c r="M3056" s="47">
        <v>4209.4799999999996</v>
      </c>
      <c r="N3056" s="47">
        <v>0</v>
      </c>
      <c r="O3056" s="48">
        <v>41445</v>
      </c>
    </row>
    <row r="3057" spans="11:15">
      <c r="K3057" s="46" t="s">
        <v>6180</v>
      </c>
      <c r="L3057" s="23" t="s">
        <v>6181</v>
      </c>
      <c r="M3057" s="47">
        <v>3967.25</v>
      </c>
      <c r="N3057" s="47">
        <v>0</v>
      </c>
      <c r="O3057" s="48">
        <v>41445</v>
      </c>
    </row>
    <row r="3058" spans="11:15">
      <c r="K3058" s="46" t="s">
        <v>6182</v>
      </c>
      <c r="L3058" s="23" t="s">
        <v>6183</v>
      </c>
      <c r="M3058" s="47">
        <v>3776.27</v>
      </c>
      <c r="N3058" s="47">
        <v>0</v>
      </c>
      <c r="O3058" s="48">
        <v>41445</v>
      </c>
    </row>
    <row r="3059" spans="11:15">
      <c r="K3059" s="46" t="s">
        <v>6184</v>
      </c>
      <c r="L3059" s="23" t="s">
        <v>6185</v>
      </c>
      <c r="M3059" s="47">
        <v>2764.58</v>
      </c>
      <c r="N3059" s="47">
        <v>0</v>
      </c>
      <c r="O3059" s="48">
        <v>41445</v>
      </c>
    </row>
    <row r="3060" spans="11:15">
      <c r="K3060" s="46" t="s">
        <v>6186</v>
      </c>
      <c r="L3060" s="23" t="s">
        <v>6187</v>
      </c>
      <c r="M3060" s="47">
        <v>2737.2</v>
      </c>
      <c r="N3060" s="47">
        <v>0</v>
      </c>
      <c r="O3060" s="48">
        <v>41445</v>
      </c>
    </row>
    <row r="3061" spans="11:15">
      <c r="K3061" s="46" t="s">
        <v>6188</v>
      </c>
      <c r="L3061" s="23" t="s">
        <v>6189</v>
      </c>
      <c r="M3061" s="47">
        <v>2343.1799999999998</v>
      </c>
      <c r="N3061" s="47">
        <v>0</v>
      </c>
      <c r="O3061" s="48">
        <v>41445</v>
      </c>
    </row>
    <row r="3062" spans="11:15">
      <c r="K3062" s="46" t="s">
        <v>6190</v>
      </c>
      <c r="L3062" s="23" t="s">
        <v>6191</v>
      </c>
      <c r="M3062" s="47">
        <v>1929.5</v>
      </c>
      <c r="N3062" s="47">
        <v>0</v>
      </c>
      <c r="O3062" s="48">
        <v>41445</v>
      </c>
    </row>
    <row r="3063" spans="11:15">
      <c r="K3063" s="46" t="s">
        <v>6192</v>
      </c>
      <c r="L3063" s="23" t="s">
        <v>6193</v>
      </c>
      <c r="M3063" s="47">
        <v>1675.93</v>
      </c>
      <c r="N3063" s="47">
        <v>0</v>
      </c>
      <c r="O3063" s="48">
        <v>41445</v>
      </c>
    </row>
    <row r="3064" spans="11:15">
      <c r="K3064" s="46" t="s">
        <v>6194</v>
      </c>
      <c r="L3064" s="23" t="s">
        <v>6195</v>
      </c>
      <c r="M3064" s="47">
        <v>1572.72</v>
      </c>
      <c r="N3064" s="47">
        <v>0</v>
      </c>
      <c r="O3064" s="48">
        <v>41445</v>
      </c>
    </row>
    <row r="3065" spans="11:15">
      <c r="K3065" s="46" t="s">
        <v>6196</v>
      </c>
      <c r="L3065" s="23" t="s">
        <v>6197</v>
      </c>
      <c r="M3065" s="47">
        <v>1482.9</v>
      </c>
      <c r="N3065" s="47">
        <v>0</v>
      </c>
      <c r="O3065" s="48">
        <v>41445</v>
      </c>
    </row>
    <row r="3066" spans="11:15">
      <c r="K3066" s="46" t="s">
        <v>6198</v>
      </c>
      <c r="L3066" s="23" t="s">
        <v>6199</v>
      </c>
      <c r="M3066" s="47">
        <v>1377.48</v>
      </c>
      <c r="N3066" s="47">
        <v>0</v>
      </c>
      <c r="O3066" s="48">
        <v>41445</v>
      </c>
    </row>
    <row r="3067" spans="11:15">
      <c r="K3067" s="46" t="s">
        <v>6200</v>
      </c>
      <c r="L3067" s="23" t="s">
        <v>6201</v>
      </c>
      <c r="M3067" s="47">
        <v>220398.66</v>
      </c>
      <c r="N3067" s="47">
        <v>0</v>
      </c>
      <c r="O3067" s="48">
        <v>41465</v>
      </c>
    </row>
    <row r="3068" spans="11:15">
      <c r="K3068" s="46" t="s">
        <v>6202</v>
      </c>
      <c r="L3068" s="23" t="s">
        <v>6203</v>
      </c>
      <c r="M3068" s="47">
        <v>44579.49</v>
      </c>
      <c r="N3068" s="47">
        <v>0</v>
      </c>
      <c r="O3068" s="48">
        <v>41465</v>
      </c>
    </row>
    <row r="3069" spans="11:15">
      <c r="K3069" s="46" t="s">
        <v>6204</v>
      </c>
      <c r="L3069" s="23" t="s">
        <v>6205</v>
      </c>
      <c r="M3069" s="47">
        <v>39422.160000000003</v>
      </c>
      <c r="N3069" s="47">
        <v>0</v>
      </c>
      <c r="O3069" s="48">
        <v>41465</v>
      </c>
    </row>
    <row r="3070" spans="11:15">
      <c r="K3070" s="46" t="s">
        <v>6206</v>
      </c>
      <c r="L3070" s="23" t="s">
        <v>6207</v>
      </c>
      <c r="M3070" s="47">
        <v>29919.5</v>
      </c>
      <c r="N3070" s="47">
        <v>0</v>
      </c>
      <c r="O3070" s="48">
        <v>41465</v>
      </c>
    </row>
    <row r="3071" spans="11:15">
      <c r="K3071" s="46" t="s">
        <v>6208</v>
      </c>
      <c r="L3071" s="23" t="s">
        <v>6209</v>
      </c>
      <c r="M3071" s="47">
        <v>29307.58</v>
      </c>
      <c r="N3071" s="47">
        <v>0</v>
      </c>
      <c r="O3071" s="48">
        <v>41465</v>
      </c>
    </row>
    <row r="3072" spans="11:15">
      <c r="K3072" s="46" t="s">
        <v>6210</v>
      </c>
      <c r="L3072" s="23" t="s">
        <v>6211</v>
      </c>
      <c r="M3072" s="47">
        <v>24122.59</v>
      </c>
      <c r="N3072" s="47">
        <v>0</v>
      </c>
      <c r="O3072" s="48">
        <v>41465</v>
      </c>
    </row>
    <row r="3073" spans="11:15">
      <c r="K3073" s="46" t="s">
        <v>6212</v>
      </c>
      <c r="L3073" s="23" t="s">
        <v>6213</v>
      </c>
      <c r="M3073" s="47">
        <v>23793.040000000001</v>
      </c>
      <c r="N3073" s="47">
        <v>0</v>
      </c>
      <c r="O3073" s="48">
        <v>41465</v>
      </c>
    </row>
    <row r="3074" spans="11:15">
      <c r="K3074" s="46" t="s">
        <v>6214</v>
      </c>
      <c r="L3074" s="23" t="s">
        <v>6215</v>
      </c>
      <c r="M3074" s="47">
        <v>23620.75</v>
      </c>
      <c r="N3074" s="47">
        <v>0</v>
      </c>
      <c r="O3074" s="48">
        <v>41465</v>
      </c>
    </row>
    <row r="3075" spans="11:15">
      <c r="K3075" s="46" t="s">
        <v>6216</v>
      </c>
      <c r="L3075" s="23" t="s">
        <v>6217</v>
      </c>
      <c r="M3075" s="47">
        <v>22463.29</v>
      </c>
      <c r="N3075" s="47">
        <v>0</v>
      </c>
      <c r="O3075" s="48">
        <v>41465</v>
      </c>
    </row>
    <row r="3076" spans="11:15">
      <c r="K3076" s="46" t="s">
        <v>6218</v>
      </c>
      <c r="L3076" s="23" t="s">
        <v>6219</v>
      </c>
      <c r="M3076" s="47">
        <v>21189.14</v>
      </c>
      <c r="N3076" s="47">
        <v>0</v>
      </c>
      <c r="O3076" s="48">
        <v>41465</v>
      </c>
    </row>
    <row r="3077" spans="11:15">
      <c r="K3077" s="46" t="s">
        <v>6220</v>
      </c>
      <c r="L3077" s="23" t="s">
        <v>6221</v>
      </c>
      <c r="M3077" s="47">
        <v>17659</v>
      </c>
      <c r="N3077" s="47">
        <v>0</v>
      </c>
      <c r="O3077" s="48">
        <v>41465</v>
      </c>
    </row>
    <row r="3078" spans="11:15">
      <c r="K3078" s="46" t="s">
        <v>6222</v>
      </c>
      <c r="L3078" s="23" t="s">
        <v>6223</v>
      </c>
      <c r="M3078" s="47">
        <v>15582.71</v>
      </c>
      <c r="N3078" s="47">
        <v>0</v>
      </c>
      <c r="O3078" s="48">
        <v>41465</v>
      </c>
    </row>
    <row r="3079" spans="11:15">
      <c r="K3079" s="46" t="s">
        <v>6224</v>
      </c>
      <c r="L3079" s="23" t="s">
        <v>6225</v>
      </c>
      <c r="M3079" s="47">
        <v>13112.28</v>
      </c>
      <c r="N3079" s="47">
        <v>0</v>
      </c>
      <c r="O3079" s="48">
        <v>41465</v>
      </c>
    </row>
    <row r="3080" spans="11:15">
      <c r="K3080" s="46" t="s">
        <v>6226</v>
      </c>
      <c r="L3080" s="23" t="s">
        <v>6227</v>
      </c>
      <c r="M3080" s="47">
        <v>12694.29</v>
      </c>
      <c r="N3080" s="47">
        <v>0</v>
      </c>
      <c r="O3080" s="48">
        <v>41465</v>
      </c>
    </row>
    <row r="3081" spans="11:15">
      <c r="K3081" s="46" t="s">
        <v>6228</v>
      </c>
      <c r="L3081" s="23" t="s">
        <v>6229</v>
      </c>
      <c r="M3081" s="47">
        <v>11469.1</v>
      </c>
      <c r="N3081" s="47">
        <v>0</v>
      </c>
      <c r="O3081" s="48">
        <v>41465</v>
      </c>
    </row>
    <row r="3082" spans="11:15">
      <c r="K3082" s="46" t="s">
        <v>6230</v>
      </c>
      <c r="L3082" s="23" t="s">
        <v>6231</v>
      </c>
      <c r="M3082" s="47">
        <v>10036.57</v>
      </c>
      <c r="N3082" s="47">
        <v>0</v>
      </c>
      <c r="O3082" s="48">
        <v>41465</v>
      </c>
    </row>
    <row r="3083" spans="11:15">
      <c r="K3083" s="46" t="s">
        <v>6232</v>
      </c>
      <c r="L3083" s="23" t="s">
        <v>6233</v>
      </c>
      <c r="M3083" s="47">
        <v>8256.89</v>
      </c>
      <c r="N3083" s="47">
        <v>0</v>
      </c>
      <c r="O3083" s="48">
        <v>41465</v>
      </c>
    </row>
    <row r="3084" spans="11:15">
      <c r="K3084" s="46" t="s">
        <v>6234</v>
      </c>
      <c r="L3084" s="23" t="s">
        <v>6235</v>
      </c>
      <c r="M3084" s="47">
        <v>5807.15</v>
      </c>
      <c r="N3084" s="47">
        <v>0</v>
      </c>
      <c r="O3084" s="48">
        <v>41465</v>
      </c>
    </row>
    <row r="3085" spans="11:15">
      <c r="K3085" s="46" t="s">
        <v>6236</v>
      </c>
      <c r="L3085" s="23" t="s">
        <v>6237</v>
      </c>
      <c r="M3085" s="47">
        <v>5528.6</v>
      </c>
      <c r="N3085" s="47">
        <v>0</v>
      </c>
      <c r="O3085" s="48">
        <v>41465</v>
      </c>
    </row>
    <row r="3086" spans="11:15">
      <c r="K3086" s="46" t="s">
        <v>6238</v>
      </c>
      <c r="L3086" s="23" t="s">
        <v>6239</v>
      </c>
      <c r="M3086" s="47">
        <v>4910.62</v>
      </c>
      <c r="N3086" s="47">
        <v>0</v>
      </c>
      <c r="O3086" s="48">
        <v>41465</v>
      </c>
    </row>
    <row r="3087" spans="11:15">
      <c r="K3087" s="46" t="s">
        <v>6240</v>
      </c>
      <c r="L3087" s="23" t="s">
        <v>6241</v>
      </c>
      <c r="M3087" s="47">
        <v>4300.57</v>
      </c>
      <c r="N3087" s="47">
        <v>0</v>
      </c>
      <c r="O3087" s="48">
        <v>41465</v>
      </c>
    </row>
    <row r="3088" spans="11:15">
      <c r="K3088" s="46" t="s">
        <v>6242</v>
      </c>
      <c r="L3088" s="23" t="s">
        <v>6243</v>
      </c>
      <c r="M3088" s="47">
        <v>4266.1400000000003</v>
      </c>
      <c r="N3088" s="47">
        <v>0</v>
      </c>
      <c r="O3088" s="48">
        <v>41465</v>
      </c>
    </row>
    <row r="3089" spans="11:15">
      <c r="K3089" s="46" t="s">
        <v>6244</v>
      </c>
      <c r="L3089" s="23" t="s">
        <v>6245</v>
      </c>
      <c r="M3089" s="47">
        <v>3844.27</v>
      </c>
      <c r="N3089" s="47">
        <v>0</v>
      </c>
      <c r="O3089" s="48">
        <v>41465</v>
      </c>
    </row>
    <row r="3090" spans="11:15">
      <c r="K3090" s="46" t="s">
        <v>6246</v>
      </c>
      <c r="L3090" s="23" t="s">
        <v>6247</v>
      </c>
      <c r="M3090" s="47">
        <v>3662.92</v>
      </c>
      <c r="N3090" s="47">
        <v>0</v>
      </c>
      <c r="O3090" s="48">
        <v>41465</v>
      </c>
    </row>
    <row r="3091" spans="11:15">
      <c r="K3091" s="46" t="s">
        <v>6248</v>
      </c>
      <c r="L3091" s="23" t="s">
        <v>6249</v>
      </c>
      <c r="M3091" s="47">
        <v>3292.06</v>
      </c>
      <c r="N3091" s="47">
        <v>0</v>
      </c>
      <c r="O3091" s="48">
        <v>41465</v>
      </c>
    </row>
    <row r="3092" spans="11:15">
      <c r="K3092" s="46" t="s">
        <v>6250</v>
      </c>
      <c r="L3092" s="23" t="s">
        <v>6251</v>
      </c>
      <c r="M3092" s="47">
        <v>2584.2600000000002</v>
      </c>
      <c r="N3092" s="47">
        <v>0</v>
      </c>
      <c r="O3092" s="48">
        <v>41465</v>
      </c>
    </row>
    <row r="3093" spans="11:15">
      <c r="K3093" s="46" t="s">
        <v>6252</v>
      </c>
      <c r="L3093" s="23" t="s">
        <v>6253</v>
      </c>
      <c r="M3093" s="47">
        <v>2391.71</v>
      </c>
      <c r="N3093" s="47">
        <v>0</v>
      </c>
      <c r="O3093" s="48">
        <v>41465</v>
      </c>
    </row>
    <row r="3094" spans="11:15">
      <c r="K3094" s="46" t="s">
        <v>6254</v>
      </c>
      <c r="L3094" s="23" t="s">
        <v>6255</v>
      </c>
      <c r="M3094" s="47">
        <v>1984.81</v>
      </c>
      <c r="N3094" s="47">
        <v>0</v>
      </c>
      <c r="O3094" s="48">
        <v>41465</v>
      </c>
    </row>
    <row r="3095" spans="11:15">
      <c r="K3095" s="46" t="s">
        <v>6256</v>
      </c>
      <c r="L3095" s="23" t="s">
        <v>6257</v>
      </c>
      <c r="M3095" s="47">
        <v>1922.43</v>
      </c>
      <c r="N3095" s="47">
        <v>0</v>
      </c>
      <c r="O3095" s="48">
        <v>41465</v>
      </c>
    </row>
    <row r="3096" spans="11:15">
      <c r="K3096" s="46" t="s">
        <v>6258</v>
      </c>
      <c r="L3096" s="23" t="s">
        <v>6259</v>
      </c>
      <c r="M3096" s="47">
        <v>1659.1</v>
      </c>
      <c r="N3096" s="47">
        <v>0</v>
      </c>
      <c r="O3096" s="48">
        <v>41465</v>
      </c>
    </row>
    <row r="3097" spans="11:15">
      <c r="K3097" s="46" t="s">
        <v>6260</v>
      </c>
      <c r="L3097" s="23" t="s">
        <v>6261</v>
      </c>
      <c r="M3097" s="47">
        <v>1317.7</v>
      </c>
      <c r="N3097" s="47">
        <v>0</v>
      </c>
      <c r="O3097" s="48">
        <v>41465</v>
      </c>
    </row>
    <row r="3098" spans="11:15">
      <c r="K3098" s="46" t="s">
        <v>6262</v>
      </c>
      <c r="L3098" s="23" t="s">
        <v>6263</v>
      </c>
      <c r="M3098" s="47">
        <v>1292.29</v>
      </c>
      <c r="N3098" s="47">
        <v>0</v>
      </c>
      <c r="O3098" s="48">
        <v>41465</v>
      </c>
    </row>
    <row r="3099" spans="11:15">
      <c r="K3099" s="46" t="s">
        <v>6264</v>
      </c>
      <c r="L3099" s="23" t="s">
        <v>6265</v>
      </c>
      <c r="M3099" s="47">
        <v>1229.8399999999999</v>
      </c>
      <c r="N3099" s="47">
        <v>0</v>
      </c>
      <c r="O3099" s="48">
        <v>41465</v>
      </c>
    </row>
    <row r="3100" spans="11:15">
      <c r="K3100" s="46" t="s">
        <v>6266</v>
      </c>
      <c r="L3100" s="23" t="s">
        <v>6267</v>
      </c>
      <c r="M3100" s="47">
        <v>1167.31</v>
      </c>
      <c r="N3100" s="47">
        <v>0</v>
      </c>
      <c r="O3100" s="48">
        <v>41465</v>
      </c>
    </row>
    <row r="3101" spans="11:15">
      <c r="K3101" s="46" t="s">
        <v>6268</v>
      </c>
      <c r="L3101" s="23" t="s">
        <v>6269</v>
      </c>
      <c r="M3101" s="47">
        <v>1161.8699999999999</v>
      </c>
      <c r="N3101" s="47">
        <v>0</v>
      </c>
      <c r="O3101" s="48">
        <v>41465</v>
      </c>
    </row>
    <row r="3102" spans="11:15">
      <c r="K3102" s="46" t="s">
        <v>6270</v>
      </c>
      <c r="L3102" s="23" t="s">
        <v>6271</v>
      </c>
      <c r="M3102" s="47">
        <v>38337.129999999997</v>
      </c>
      <c r="N3102" s="47">
        <v>0</v>
      </c>
      <c r="O3102" s="48">
        <v>41473</v>
      </c>
    </row>
    <row r="3103" spans="11:15">
      <c r="K3103" s="46" t="s">
        <v>6272</v>
      </c>
      <c r="L3103" s="23" t="s">
        <v>6273</v>
      </c>
      <c r="M3103" s="47">
        <v>630093.6</v>
      </c>
      <c r="N3103" s="47">
        <v>0</v>
      </c>
      <c r="O3103" s="48">
        <v>41477</v>
      </c>
    </row>
    <row r="3104" spans="11:15">
      <c r="K3104" s="46" t="s">
        <v>6274</v>
      </c>
      <c r="L3104" s="23" t="s">
        <v>6275</v>
      </c>
      <c r="M3104" s="47">
        <v>144649.99</v>
      </c>
      <c r="N3104" s="47">
        <v>0</v>
      </c>
      <c r="O3104" s="48">
        <v>41477</v>
      </c>
    </row>
    <row r="3105" spans="11:15">
      <c r="K3105" s="46" t="s">
        <v>6276</v>
      </c>
      <c r="L3105" s="23" t="s">
        <v>6277</v>
      </c>
      <c r="M3105" s="47">
        <v>82457.36</v>
      </c>
      <c r="N3105" s="47">
        <v>0</v>
      </c>
      <c r="O3105" s="48">
        <v>41477</v>
      </c>
    </row>
    <row r="3106" spans="11:15">
      <c r="K3106" s="46" t="s">
        <v>6278</v>
      </c>
      <c r="L3106" s="23" t="s">
        <v>6279</v>
      </c>
      <c r="M3106" s="47">
        <v>58352.26</v>
      </c>
      <c r="N3106" s="47">
        <v>0</v>
      </c>
      <c r="O3106" s="48">
        <v>41477</v>
      </c>
    </row>
    <row r="3107" spans="11:15">
      <c r="K3107" s="46" t="s">
        <v>6280</v>
      </c>
      <c r="L3107" s="23" t="s">
        <v>6281</v>
      </c>
      <c r="M3107" s="47">
        <v>22771.48</v>
      </c>
      <c r="N3107" s="47">
        <v>0</v>
      </c>
      <c r="O3107" s="48">
        <v>41477</v>
      </c>
    </row>
    <row r="3108" spans="11:15">
      <c r="K3108" s="46" t="s">
        <v>6282</v>
      </c>
      <c r="L3108" s="23" t="s">
        <v>6283</v>
      </c>
      <c r="M3108" s="47">
        <v>21628.71</v>
      </c>
      <c r="N3108" s="47">
        <v>0</v>
      </c>
      <c r="O3108" s="48">
        <v>41477</v>
      </c>
    </row>
    <row r="3109" spans="11:15">
      <c r="K3109" s="46" t="s">
        <v>6284</v>
      </c>
      <c r="L3109" s="23" t="s">
        <v>6285</v>
      </c>
      <c r="M3109" s="47">
        <v>15860.37</v>
      </c>
      <c r="N3109" s="47">
        <v>0</v>
      </c>
      <c r="O3109" s="48">
        <v>41477</v>
      </c>
    </row>
    <row r="3110" spans="11:15">
      <c r="K3110" s="46" t="s">
        <v>6286</v>
      </c>
      <c r="L3110" s="23" t="s">
        <v>6287</v>
      </c>
      <c r="M3110" s="47">
        <v>15246.04</v>
      </c>
      <c r="N3110" s="47">
        <v>0</v>
      </c>
      <c r="O3110" s="48">
        <v>41477</v>
      </c>
    </row>
    <row r="3111" spans="11:15">
      <c r="K3111" s="46" t="s">
        <v>6288</v>
      </c>
      <c r="L3111" s="23" t="s">
        <v>6289</v>
      </c>
      <c r="M3111" s="47">
        <v>13505.97</v>
      </c>
      <c r="N3111" s="47">
        <v>0</v>
      </c>
      <c r="O3111" s="48">
        <v>41477</v>
      </c>
    </row>
    <row r="3112" spans="11:15">
      <c r="K3112" s="46" t="s">
        <v>6290</v>
      </c>
      <c r="L3112" s="23" t="s">
        <v>6291</v>
      </c>
      <c r="M3112" s="47">
        <v>9170.65</v>
      </c>
      <c r="N3112" s="47">
        <v>0</v>
      </c>
      <c r="O3112" s="48">
        <v>41477</v>
      </c>
    </row>
    <row r="3113" spans="11:15">
      <c r="K3113" s="46" t="s">
        <v>6292</v>
      </c>
      <c r="L3113" s="23" t="s">
        <v>6293</v>
      </c>
      <c r="M3113" s="47">
        <v>8848.39</v>
      </c>
      <c r="N3113" s="47">
        <v>0</v>
      </c>
      <c r="O3113" s="48">
        <v>41477</v>
      </c>
    </row>
    <row r="3114" spans="11:15">
      <c r="K3114" s="46" t="s">
        <v>6294</v>
      </c>
      <c r="L3114" s="23" t="s">
        <v>6295</v>
      </c>
      <c r="M3114" s="47">
        <v>8150.51</v>
      </c>
      <c r="N3114" s="47">
        <v>0</v>
      </c>
      <c r="O3114" s="48">
        <v>41477</v>
      </c>
    </row>
    <row r="3115" spans="11:15">
      <c r="K3115" s="46" t="s">
        <v>6296</v>
      </c>
      <c r="L3115" s="23" t="s">
        <v>6297</v>
      </c>
      <c r="M3115" s="47">
        <v>7994.03</v>
      </c>
      <c r="N3115" s="47">
        <v>0</v>
      </c>
      <c r="O3115" s="48">
        <v>41477</v>
      </c>
    </row>
    <row r="3116" spans="11:15">
      <c r="K3116" s="46" t="s">
        <v>6298</v>
      </c>
      <c r="L3116" s="23" t="s">
        <v>6299</v>
      </c>
      <c r="M3116" s="47">
        <v>7858.99</v>
      </c>
      <c r="N3116" s="47">
        <v>0</v>
      </c>
      <c r="O3116" s="48">
        <v>41477</v>
      </c>
    </row>
    <row r="3117" spans="11:15">
      <c r="K3117" s="46" t="s">
        <v>6300</v>
      </c>
      <c r="L3117" s="23" t="s">
        <v>6301</v>
      </c>
      <c r="M3117" s="47">
        <v>7108.66</v>
      </c>
      <c r="N3117" s="47">
        <v>0</v>
      </c>
      <c r="O3117" s="48">
        <v>41477</v>
      </c>
    </row>
    <row r="3118" spans="11:15">
      <c r="K3118" s="46" t="s">
        <v>6302</v>
      </c>
      <c r="L3118" s="23" t="s">
        <v>6303</v>
      </c>
      <c r="M3118" s="47">
        <v>6881.84</v>
      </c>
      <c r="N3118" s="47">
        <v>0</v>
      </c>
      <c r="O3118" s="48">
        <v>41477</v>
      </c>
    </row>
    <row r="3119" spans="11:15">
      <c r="K3119" s="46" t="s">
        <v>6304</v>
      </c>
      <c r="L3119" s="23" t="s">
        <v>6305</v>
      </c>
      <c r="M3119" s="47">
        <v>5565.57</v>
      </c>
      <c r="N3119" s="47">
        <v>0</v>
      </c>
      <c r="O3119" s="48">
        <v>41477</v>
      </c>
    </row>
    <row r="3120" spans="11:15">
      <c r="K3120" s="46" t="s">
        <v>6306</v>
      </c>
      <c r="L3120" s="23" t="s">
        <v>6307</v>
      </c>
      <c r="M3120" s="47">
        <v>5331.8</v>
      </c>
      <c r="N3120" s="47">
        <v>0</v>
      </c>
      <c r="O3120" s="48">
        <v>41477</v>
      </c>
    </row>
    <row r="3121" spans="11:15">
      <c r="K3121" s="46" t="s">
        <v>6308</v>
      </c>
      <c r="L3121" s="23" t="s">
        <v>6309</v>
      </c>
      <c r="M3121" s="47">
        <v>5241.43</v>
      </c>
      <c r="N3121" s="47">
        <v>0</v>
      </c>
      <c r="O3121" s="48">
        <v>41477</v>
      </c>
    </row>
    <row r="3122" spans="11:15">
      <c r="K3122" s="46" t="s">
        <v>6310</v>
      </c>
      <c r="L3122" s="23" t="s">
        <v>6311</v>
      </c>
      <c r="M3122" s="47">
        <v>5003.74</v>
      </c>
      <c r="N3122" s="47">
        <v>0</v>
      </c>
      <c r="O3122" s="48">
        <v>41477</v>
      </c>
    </row>
    <row r="3123" spans="11:15">
      <c r="K3123" s="46" t="s">
        <v>6312</v>
      </c>
      <c r="L3123" s="23" t="s">
        <v>6313</v>
      </c>
      <c r="M3123" s="47">
        <v>4794.05</v>
      </c>
      <c r="N3123" s="47">
        <v>0</v>
      </c>
      <c r="O3123" s="48">
        <v>41477</v>
      </c>
    </row>
    <row r="3124" spans="11:15">
      <c r="K3124" s="46" t="s">
        <v>6314</v>
      </c>
      <c r="L3124" s="23" t="s">
        <v>6315</v>
      </c>
      <c r="M3124" s="47">
        <v>4183.8999999999996</v>
      </c>
      <c r="N3124" s="47">
        <v>0</v>
      </c>
      <c r="O3124" s="48">
        <v>41477</v>
      </c>
    </row>
    <row r="3125" spans="11:15">
      <c r="K3125" s="46" t="s">
        <v>6316</v>
      </c>
      <c r="L3125" s="23" t="s">
        <v>6317</v>
      </c>
      <c r="M3125" s="47">
        <v>3495.38</v>
      </c>
      <c r="N3125" s="47">
        <v>0</v>
      </c>
      <c r="O3125" s="48">
        <v>41477</v>
      </c>
    </row>
    <row r="3126" spans="11:15">
      <c r="K3126" s="46" t="s">
        <v>6318</v>
      </c>
      <c r="L3126" s="23" t="s">
        <v>6319</v>
      </c>
      <c r="M3126" s="47">
        <v>3170.56</v>
      </c>
      <c r="N3126" s="47">
        <v>0</v>
      </c>
      <c r="O3126" s="48">
        <v>41477</v>
      </c>
    </row>
    <row r="3127" spans="11:15">
      <c r="K3127" s="46" t="s">
        <v>6320</v>
      </c>
      <c r="L3127" s="23" t="s">
        <v>6321</v>
      </c>
      <c r="M3127" s="47">
        <v>2957.21</v>
      </c>
      <c r="N3127" s="47">
        <v>0</v>
      </c>
      <c r="O3127" s="48">
        <v>41477</v>
      </c>
    </row>
    <row r="3128" spans="11:15">
      <c r="K3128" s="46" t="s">
        <v>6322</v>
      </c>
      <c r="L3128" s="23" t="s">
        <v>6323</v>
      </c>
      <c r="M3128" s="47">
        <v>2649.92</v>
      </c>
      <c r="N3128" s="47">
        <v>200</v>
      </c>
      <c r="O3128" s="48">
        <v>41477</v>
      </c>
    </row>
    <row r="3129" spans="11:15">
      <c r="K3129" s="46" t="s">
        <v>6324</v>
      </c>
      <c r="L3129" s="23" t="s">
        <v>6325</v>
      </c>
      <c r="M3129" s="47">
        <v>2377.1999999999998</v>
      </c>
      <c r="N3129" s="47">
        <v>0</v>
      </c>
      <c r="O3129" s="48">
        <v>41477</v>
      </c>
    </row>
    <row r="3130" spans="11:15">
      <c r="K3130" s="46" t="s">
        <v>6326</v>
      </c>
      <c r="L3130" s="23" t="s">
        <v>6327</v>
      </c>
      <c r="M3130" s="47">
        <v>2044.9</v>
      </c>
      <c r="N3130" s="47">
        <v>0</v>
      </c>
      <c r="O3130" s="48">
        <v>41477</v>
      </c>
    </row>
    <row r="3131" spans="11:15">
      <c r="K3131" s="46" t="s">
        <v>6328</v>
      </c>
      <c r="L3131" s="23" t="s">
        <v>6329</v>
      </c>
      <c r="M3131" s="47">
        <v>2012.99</v>
      </c>
      <c r="N3131" s="47">
        <v>0</v>
      </c>
      <c r="O3131" s="48">
        <v>41477</v>
      </c>
    </row>
    <row r="3132" spans="11:15">
      <c r="K3132" s="46" t="s">
        <v>6330</v>
      </c>
      <c r="L3132" s="23" t="s">
        <v>6331</v>
      </c>
      <c r="M3132" s="47">
        <v>1886.91</v>
      </c>
      <c r="N3132" s="47">
        <v>0</v>
      </c>
      <c r="O3132" s="48">
        <v>41477</v>
      </c>
    </row>
    <row r="3133" spans="11:15">
      <c r="K3133" s="46" t="s">
        <v>6332</v>
      </c>
      <c r="L3133" s="23" t="s">
        <v>6333</v>
      </c>
      <c r="M3133" s="47">
        <v>1522.32</v>
      </c>
      <c r="N3133" s="47">
        <v>0</v>
      </c>
      <c r="O3133" s="48">
        <v>41477</v>
      </c>
    </row>
    <row r="3134" spans="11:15">
      <c r="K3134" s="46" t="s">
        <v>6334</v>
      </c>
      <c r="L3134" s="23" t="s">
        <v>6335</v>
      </c>
      <c r="M3134" s="47">
        <v>1352.83</v>
      </c>
      <c r="N3134" s="47">
        <v>0</v>
      </c>
      <c r="O3134" s="48">
        <v>41477</v>
      </c>
    </row>
    <row r="3135" spans="11:15">
      <c r="K3135" s="46" t="s">
        <v>6336</v>
      </c>
      <c r="L3135" s="23" t="s">
        <v>6337</v>
      </c>
      <c r="M3135" s="47">
        <v>1057.07</v>
      </c>
      <c r="N3135" s="47">
        <v>0</v>
      </c>
      <c r="O3135" s="48">
        <v>41477</v>
      </c>
    </row>
    <row r="3136" spans="11:15">
      <c r="K3136" s="46" t="s">
        <v>6338</v>
      </c>
      <c r="L3136" s="23" t="s">
        <v>6339</v>
      </c>
      <c r="M3136" s="47">
        <v>92707.99</v>
      </c>
      <c r="N3136" s="47">
        <v>0</v>
      </c>
      <c r="O3136" s="48">
        <v>41498</v>
      </c>
    </row>
    <row r="3137" spans="11:15">
      <c r="K3137" s="46" t="s">
        <v>6340</v>
      </c>
      <c r="L3137" s="23" t="s">
        <v>6341</v>
      </c>
      <c r="M3137" s="47">
        <v>66347.7</v>
      </c>
      <c r="N3137" s="47">
        <v>0</v>
      </c>
      <c r="O3137" s="48">
        <v>41498</v>
      </c>
    </row>
    <row r="3138" spans="11:15">
      <c r="K3138" s="46" t="s">
        <v>6342</v>
      </c>
      <c r="L3138" s="23" t="s">
        <v>6343</v>
      </c>
      <c r="M3138" s="47">
        <v>34881.74</v>
      </c>
      <c r="N3138" s="47">
        <v>0</v>
      </c>
      <c r="O3138" s="48">
        <v>41498</v>
      </c>
    </row>
    <row r="3139" spans="11:15">
      <c r="K3139" s="46" t="s">
        <v>6344</v>
      </c>
      <c r="L3139" s="23" t="s">
        <v>6345</v>
      </c>
      <c r="M3139" s="47">
        <v>33815.4</v>
      </c>
      <c r="N3139" s="47">
        <v>0</v>
      </c>
      <c r="O3139" s="48">
        <v>41498</v>
      </c>
    </row>
    <row r="3140" spans="11:15">
      <c r="K3140" s="46" t="s">
        <v>6346</v>
      </c>
      <c r="L3140" s="23" t="s">
        <v>6347</v>
      </c>
      <c r="M3140" s="47">
        <v>31285.119999999999</v>
      </c>
      <c r="N3140" s="47">
        <v>0</v>
      </c>
      <c r="O3140" s="48">
        <v>41498</v>
      </c>
    </row>
    <row r="3141" spans="11:15">
      <c r="K3141" s="46" t="s">
        <v>6348</v>
      </c>
      <c r="L3141" s="23" t="s">
        <v>6349</v>
      </c>
      <c r="M3141" s="47">
        <v>27799.21</v>
      </c>
      <c r="N3141" s="47">
        <v>0</v>
      </c>
      <c r="O3141" s="48">
        <v>41498</v>
      </c>
    </row>
    <row r="3142" spans="11:15">
      <c r="K3142" s="46" t="s">
        <v>6350</v>
      </c>
      <c r="L3142" s="23" t="s">
        <v>6351</v>
      </c>
      <c r="M3142" s="47">
        <v>24389.99</v>
      </c>
      <c r="N3142" s="47">
        <v>0</v>
      </c>
      <c r="O3142" s="48">
        <v>41498</v>
      </c>
    </row>
    <row r="3143" spans="11:15">
      <c r="K3143" s="46" t="s">
        <v>6352</v>
      </c>
      <c r="L3143" s="23" t="s">
        <v>6353</v>
      </c>
      <c r="M3143" s="47">
        <v>20424.580000000002</v>
      </c>
      <c r="N3143" s="47">
        <v>0</v>
      </c>
      <c r="O3143" s="48">
        <v>41498</v>
      </c>
    </row>
    <row r="3144" spans="11:15">
      <c r="K3144" s="46" t="s">
        <v>6354</v>
      </c>
      <c r="L3144" s="23" t="s">
        <v>6355</v>
      </c>
      <c r="M3144" s="47">
        <v>20415.400000000001</v>
      </c>
      <c r="N3144" s="47">
        <v>0</v>
      </c>
      <c r="O3144" s="48">
        <v>41498</v>
      </c>
    </row>
    <row r="3145" spans="11:15">
      <c r="K3145" s="46" t="s">
        <v>6356</v>
      </c>
      <c r="L3145" s="23" t="s">
        <v>6357</v>
      </c>
      <c r="M3145" s="47">
        <v>17002.45</v>
      </c>
      <c r="N3145" s="47">
        <v>0</v>
      </c>
      <c r="O3145" s="48">
        <v>41498</v>
      </c>
    </row>
    <row r="3146" spans="11:15">
      <c r="K3146" s="46" t="s">
        <v>6358</v>
      </c>
      <c r="L3146" s="23" t="s">
        <v>6359</v>
      </c>
      <c r="M3146" s="47">
        <v>14361.41</v>
      </c>
      <c r="N3146" s="47">
        <v>0</v>
      </c>
      <c r="O3146" s="48">
        <v>41498</v>
      </c>
    </row>
    <row r="3147" spans="11:15">
      <c r="K3147" s="46" t="s">
        <v>6360</v>
      </c>
      <c r="L3147" s="23" t="s">
        <v>6361</v>
      </c>
      <c r="M3147" s="47">
        <v>12416.87</v>
      </c>
      <c r="N3147" s="47">
        <v>0</v>
      </c>
      <c r="O3147" s="48">
        <v>41498</v>
      </c>
    </row>
    <row r="3148" spans="11:15">
      <c r="K3148" s="46" t="s">
        <v>6362</v>
      </c>
      <c r="L3148" s="23" t="s">
        <v>6363</v>
      </c>
      <c r="M3148" s="47">
        <v>11682.13</v>
      </c>
      <c r="N3148" s="47">
        <v>0</v>
      </c>
      <c r="O3148" s="48">
        <v>41498</v>
      </c>
    </row>
    <row r="3149" spans="11:15">
      <c r="K3149" s="46" t="s">
        <v>6364</v>
      </c>
      <c r="L3149" s="23" t="s">
        <v>6365</v>
      </c>
      <c r="M3149" s="47">
        <v>11350.17</v>
      </c>
      <c r="N3149" s="47">
        <v>0</v>
      </c>
      <c r="O3149" s="48">
        <v>41498</v>
      </c>
    </row>
    <row r="3150" spans="11:15">
      <c r="K3150" s="46" t="s">
        <v>6366</v>
      </c>
      <c r="L3150" s="23" t="s">
        <v>6367</v>
      </c>
      <c r="M3150" s="47">
        <v>11020.74</v>
      </c>
      <c r="N3150" s="47">
        <v>0</v>
      </c>
      <c r="O3150" s="48">
        <v>41498</v>
      </c>
    </row>
    <row r="3151" spans="11:15">
      <c r="K3151" s="46" t="s">
        <v>6368</v>
      </c>
      <c r="L3151" s="23" t="s">
        <v>6369</v>
      </c>
      <c r="M3151" s="47">
        <v>10865.77</v>
      </c>
      <c r="N3151" s="47">
        <v>0</v>
      </c>
      <c r="O3151" s="48">
        <v>41498</v>
      </c>
    </row>
    <row r="3152" spans="11:15">
      <c r="K3152" s="46" t="s">
        <v>6370</v>
      </c>
      <c r="L3152" s="23" t="s">
        <v>6371</v>
      </c>
      <c r="M3152" s="47">
        <v>8975.4599999999991</v>
      </c>
      <c r="N3152" s="47">
        <v>0</v>
      </c>
      <c r="O3152" s="48">
        <v>41498</v>
      </c>
    </row>
    <row r="3153" spans="11:15">
      <c r="K3153" s="46" t="s">
        <v>6372</v>
      </c>
      <c r="L3153" s="23" t="s">
        <v>6373</v>
      </c>
      <c r="M3153" s="47">
        <v>6735.65</v>
      </c>
      <c r="N3153" s="47">
        <v>0</v>
      </c>
      <c r="O3153" s="48">
        <v>41498</v>
      </c>
    </row>
    <row r="3154" spans="11:15">
      <c r="K3154" s="46" t="s">
        <v>6374</v>
      </c>
      <c r="L3154" s="23" t="s">
        <v>6375</v>
      </c>
      <c r="M3154" s="47">
        <v>6037.68</v>
      </c>
      <c r="N3154" s="47">
        <v>0</v>
      </c>
      <c r="O3154" s="48">
        <v>41498</v>
      </c>
    </row>
    <row r="3155" spans="11:15">
      <c r="K3155" s="46" t="s">
        <v>6376</v>
      </c>
      <c r="L3155" s="23" t="s">
        <v>6377</v>
      </c>
      <c r="M3155" s="47">
        <v>5734.9</v>
      </c>
      <c r="N3155" s="47">
        <v>0</v>
      </c>
      <c r="O3155" s="48">
        <v>41498</v>
      </c>
    </row>
    <row r="3156" spans="11:15">
      <c r="K3156" s="46" t="s">
        <v>6378</v>
      </c>
      <c r="L3156" s="23" t="s">
        <v>6379</v>
      </c>
      <c r="M3156" s="47">
        <v>5627.6</v>
      </c>
      <c r="N3156" s="47">
        <v>0</v>
      </c>
      <c r="O3156" s="48">
        <v>41498</v>
      </c>
    </row>
    <row r="3157" spans="11:15">
      <c r="K3157" s="46" t="s">
        <v>6380</v>
      </c>
      <c r="L3157" s="23" t="s">
        <v>6381</v>
      </c>
      <c r="M3157" s="47">
        <v>5439.14</v>
      </c>
      <c r="N3157" s="47">
        <v>0</v>
      </c>
      <c r="O3157" s="48">
        <v>41498</v>
      </c>
    </row>
    <row r="3158" spans="11:15">
      <c r="K3158" s="46" t="s">
        <v>6382</v>
      </c>
      <c r="L3158" s="23" t="s">
        <v>6383</v>
      </c>
      <c r="M3158" s="47">
        <v>5161.5</v>
      </c>
      <c r="N3158" s="47">
        <v>0</v>
      </c>
      <c r="O3158" s="48">
        <v>41498</v>
      </c>
    </row>
    <row r="3159" spans="11:15">
      <c r="K3159" s="46" t="s">
        <v>6384</v>
      </c>
      <c r="L3159" s="23" t="s">
        <v>6385</v>
      </c>
      <c r="M3159" s="47">
        <v>4927.6400000000003</v>
      </c>
      <c r="N3159" s="47">
        <v>0</v>
      </c>
      <c r="O3159" s="48">
        <v>41498</v>
      </c>
    </row>
    <row r="3160" spans="11:15">
      <c r="K3160" s="46" t="s">
        <v>6386</v>
      </c>
      <c r="L3160" s="23" t="s">
        <v>6387</v>
      </c>
      <c r="M3160" s="47">
        <v>4769.4799999999996</v>
      </c>
      <c r="N3160" s="47">
        <v>0</v>
      </c>
      <c r="O3160" s="48">
        <v>41498</v>
      </c>
    </row>
    <row r="3161" spans="11:15">
      <c r="K3161" s="46" t="s">
        <v>6388</v>
      </c>
      <c r="L3161" s="23" t="s">
        <v>6389</v>
      </c>
      <c r="M3161" s="47">
        <v>4654</v>
      </c>
      <c r="N3161" s="47">
        <v>0</v>
      </c>
      <c r="O3161" s="48">
        <v>41498</v>
      </c>
    </row>
    <row r="3162" spans="11:15">
      <c r="K3162" s="46" t="s">
        <v>6390</v>
      </c>
      <c r="L3162" s="23" t="s">
        <v>6391</v>
      </c>
      <c r="M3162" s="47">
        <v>4442.51</v>
      </c>
      <c r="N3162" s="47">
        <v>0</v>
      </c>
      <c r="O3162" s="48">
        <v>41498</v>
      </c>
    </row>
    <row r="3163" spans="11:15">
      <c r="K3163" s="46" t="s">
        <v>6392</v>
      </c>
      <c r="L3163" s="23" t="s">
        <v>6393</v>
      </c>
      <c r="M3163" s="47">
        <v>4308.24</v>
      </c>
      <c r="N3163" s="47">
        <v>0</v>
      </c>
      <c r="O3163" s="48">
        <v>41498</v>
      </c>
    </row>
    <row r="3164" spans="11:15">
      <c r="K3164" s="46" t="s">
        <v>6394</v>
      </c>
      <c r="L3164" s="23" t="s">
        <v>6395</v>
      </c>
      <c r="M3164" s="47">
        <v>4253.12</v>
      </c>
      <c r="N3164" s="47">
        <v>0</v>
      </c>
      <c r="O3164" s="48">
        <v>41498</v>
      </c>
    </row>
    <row r="3165" spans="11:15">
      <c r="K3165" s="46" t="s">
        <v>6396</v>
      </c>
      <c r="L3165" s="23" t="s">
        <v>6397</v>
      </c>
      <c r="M3165" s="47">
        <v>3520.2</v>
      </c>
      <c r="N3165" s="47">
        <v>0</v>
      </c>
      <c r="O3165" s="48">
        <v>41498</v>
      </c>
    </row>
    <row r="3166" spans="11:15">
      <c r="K3166" s="46" t="s">
        <v>6398</v>
      </c>
      <c r="L3166" s="23" t="s">
        <v>6399</v>
      </c>
      <c r="M3166" s="47">
        <v>3238.92</v>
      </c>
      <c r="N3166" s="47">
        <v>0</v>
      </c>
      <c r="O3166" s="48">
        <v>41498</v>
      </c>
    </row>
    <row r="3167" spans="11:15">
      <c r="K3167" s="46" t="s">
        <v>6400</v>
      </c>
      <c r="L3167" s="23" t="s">
        <v>6401</v>
      </c>
      <c r="M3167" s="47">
        <v>3019.49</v>
      </c>
      <c r="N3167" s="47">
        <v>0</v>
      </c>
      <c r="O3167" s="48">
        <v>41498</v>
      </c>
    </row>
    <row r="3168" spans="11:15">
      <c r="K3168" s="46" t="s">
        <v>6402</v>
      </c>
      <c r="L3168" s="23" t="s">
        <v>6403</v>
      </c>
      <c r="M3168" s="47">
        <v>2502.87</v>
      </c>
      <c r="N3168" s="47">
        <v>0</v>
      </c>
      <c r="O3168" s="48">
        <v>41498</v>
      </c>
    </row>
    <row r="3169" spans="11:15">
      <c r="K3169" s="46" t="s">
        <v>6404</v>
      </c>
      <c r="L3169" s="23" t="s">
        <v>6405</v>
      </c>
      <c r="M3169" s="47">
        <v>2063.52</v>
      </c>
      <c r="N3169" s="47">
        <v>0</v>
      </c>
      <c r="O3169" s="48">
        <v>41498</v>
      </c>
    </row>
    <row r="3170" spans="11:15">
      <c r="K3170" s="46" t="s">
        <v>6406</v>
      </c>
      <c r="L3170" s="23" t="s">
        <v>6407</v>
      </c>
      <c r="M3170" s="47">
        <v>1877.75</v>
      </c>
      <c r="N3170" s="47">
        <v>0</v>
      </c>
      <c r="O3170" s="48">
        <v>41498</v>
      </c>
    </row>
    <row r="3171" spans="11:15">
      <c r="K3171" s="46" t="s">
        <v>6408</v>
      </c>
      <c r="L3171" s="23" t="s">
        <v>6409</v>
      </c>
      <c r="M3171" s="47">
        <v>1528.58</v>
      </c>
      <c r="N3171" s="47">
        <v>0</v>
      </c>
      <c r="O3171" s="48">
        <v>41498</v>
      </c>
    </row>
    <row r="3172" spans="11:15">
      <c r="K3172" s="46" t="s">
        <v>6410</v>
      </c>
      <c r="L3172" s="23" t="s">
        <v>6411</v>
      </c>
      <c r="M3172" s="47">
        <v>87182.63</v>
      </c>
      <c r="N3172" s="47">
        <v>0</v>
      </c>
      <c r="O3172" s="48">
        <v>41507</v>
      </c>
    </row>
    <row r="3173" spans="11:15">
      <c r="K3173" s="46" t="s">
        <v>6412</v>
      </c>
      <c r="L3173" s="23" t="s">
        <v>6413</v>
      </c>
      <c r="M3173" s="47">
        <v>84117.99</v>
      </c>
      <c r="N3173" s="47">
        <v>0</v>
      </c>
      <c r="O3173" s="48">
        <v>41507</v>
      </c>
    </row>
    <row r="3174" spans="11:15">
      <c r="K3174" s="46" t="s">
        <v>6414</v>
      </c>
      <c r="L3174" s="23" t="s">
        <v>6415</v>
      </c>
      <c r="M3174" s="47">
        <v>62492.85</v>
      </c>
      <c r="N3174" s="47">
        <v>0</v>
      </c>
      <c r="O3174" s="48">
        <v>41507</v>
      </c>
    </row>
    <row r="3175" spans="11:15">
      <c r="K3175" s="46" t="s">
        <v>6416</v>
      </c>
      <c r="L3175" s="23" t="s">
        <v>6417</v>
      </c>
      <c r="M3175" s="47">
        <v>48776.2</v>
      </c>
      <c r="N3175" s="47">
        <v>0</v>
      </c>
      <c r="O3175" s="48">
        <v>41507</v>
      </c>
    </row>
    <row r="3176" spans="11:15">
      <c r="K3176" s="46" t="s">
        <v>6418</v>
      </c>
      <c r="L3176" s="23" t="s">
        <v>6419</v>
      </c>
      <c r="M3176" s="47">
        <v>40006.15</v>
      </c>
      <c r="N3176" s="47">
        <v>0</v>
      </c>
      <c r="O3176" s="48">
        <v>41507</v>
      </c>
    </row>
    <row r="3177" spans="11:15">
      <c r="K3177" s="46" t="s">
        <v>6420</v>
      </c>
      <c r="L3177" s="23" t="s">
        <v>6421</v>
      </c>
      <c r="M3177" s="47">
        <v>38631.160000000003</v>
      </c>
      <c r="N3177" s="47">
        <v>0</v>
      </c>
      <c r="O3177" s="48">
        <v>41507</v>
      </c>
    </row>
    <row r="3178" spans="11:15">
      <c r="K3178" s="46" t="s">
        <v>6422</v>
      </c>
      <c r="L3178" s="23" t="s">
        <v>6423</v>
      </c>
      <c r="M3178" s="47">
        <v>38625.74</v>
      </c>
      <c r="N3178" s="47">
        <v>0</v>
      </c>
      <c r="O3178" s="48">
        <v>41507</v>
      </c>
    </row>
    <row r="3179" spans="11:15">
      <c r="K3179" s="46" t="s">
        <v>6424</v>
      </c>
      <c r="L3179" s="23" t="s">
        <v>6425</v>
      </c>
      <c r="M3179" s="47">
        <v>34416.51</v>
      </c>
      <c r="N3179" s="47">
        <v>0</v>
      </c>
      <c r="O3179" s="48">
        <v>41507</v>
      </c>
    </row>
    <row r="3180" spans="11:15">
      <c r="K3180" s="46" t="s">
        <v>6426</v>
      </c>
      <c r="L3180" s="23" t="s">
        <v>6427</v>
      </c>
      <c r="M3180" s="47">
        <v>30923.69</v>
      </c>
      <c r="N3180" s="47">
        <v>0</v>
      </c>
      <c r="O3180" s="48">
        <v>41507</v>
      </c>
    </row>
    <row r="3181" spans="11:15">
      <c r="K3181" s="46" t="s">
        <v>6428</v>
      </c>
      <c r="L3181" s="23" t="s">
        <v>6429</v>
      </c>
      <c r="M3181" s="47">
        <v>30546.560000000001</v>
      </c>
      <c r="N3181" s="47">
        <v>0</v>
      </c>
      <c r="O3181" s="48">
        <v>41507</v>
      </c>
    </row>
    <row r="3182" spans="11:15">
      <c r="K3182" s="46" t="s">
        <v>6430</v>
      </c>
      <c r="L3182" s="23" t="s">
        <v>6431</v>
      </c>
      <c r="M3182" s="47">
        <v>28538.6</v>
      </c>
      <c r="N3182" s="47">
        <v>0</v>
      </c>
      <c r="O3182" s="48">
        <v>41507</v>
      </c>
    </row>
    <row r="3183" spans="11:15">
      <c r="K3183" s="46" t="s">
        <v>6432</v>
      </c>
      <c r="L3183" s="23" t="s">
        <v>6433</v>
      </c>
      <c r="M3183" s="47">
        <v>26801.43</v>
      </c>
      <c r="N3183" s="47">
        <v>0</v>
      </c>
      <c r="O3183" s="48">
        <v>41507</v>
      </c>
    </row>
    <row r="3184" spans="11:15">
      <c r="K3184" s="46" t="s">
        <v>6434</v>
      </c>
      <c r="L3184" s="23" t="s">
        <v>6435</v>
      </c>
      <c r="M3184" s="47">
        <v>24905.24</v>
      </c>
      <c r="N3184" s="47">
        <v>0</v>
      </c>
      <c r="O3184" s="48">
        <v>41507</v>
      </c>
    </row>
    <row r="3185" spans="11:15">
      <c r="K3185" s="46" t="s">
        <v>6436</v>
      </c>
      <c r="L3185" s="23" t="s">
        <v>6437</v>
      </c>
      <c r="M3185" s="47">
        <v>19203.77</v>
      </c>
      <c r="N3185" s="47">
        <v>0</v>
      </c>
      <c r="O3185" s="48">
        <v>41507</v>
      </c>
    </row>
    <row r="3186" spans="11:15">
      <c r="K3186" s="46" t="s">
        <v>6438</v>
      </c>
      <c r="L3186" s="23" t="s">
        <v>6439</v>
      </c>
      <c r="M3186" s="47">
        <v>12425.22</v>
      </c>
      <c r="N3186" s="47">
        <v>0</v>
      </c>
      <c r="O3186" s="48">
        <v>41507</v>
      </c>
    </row>
    <row r="3187" spans="11:15">
      <c r="K3187" s="46" t="s">
        <v>6440</v>
      </c>
      <c r="L3187" s="23" t="s">
        <v>6441</v>
      </c>
      <c r="M3187" s="47">
        <v>12247.95</v>
      </c>
      <c r="N3187" s="47">
        <v>0</v>
      </c>
      <c r="O3187" s="48">
        <v>41507</v>
      </c>
    </row>
    <row r="3188" spans="11:15">
      <c r="K3188" s="46" t="s">
        <v>6442</v>
      </c>
      <c r="L3188" s="23" t="s">
        <v>6443</v>
      </c>
      <c r="M3188" s="47">
        <v>10837.39</v>
      </c>
      <c r="N3188" s="47">
        <v>0</v>
      </c>
      <c r="O3188" s="48">
        <v>41507</v>
      </c>
    </row>
    <row r="3189" spans="11:15">
      <c r="K3189" s="46" t="s">
        <v>6444</v>
      </c>
      <c r="L3189" s="23" t="s">
        <v>6445</v>
      </c>
      <c r="M3189" s="47">
        <v>9072.89</v>
      </c>
      <c r="N3189" s="47">
        <v>0</v>
      </c>
      <c r="O3189" s="48">
        <v>41507</v>
      </c>
    </row>
    <row r="3190" spans="11:15">
      <c r="K3190" s="46" t="s">
        <v>6446</v>
      </c>
      <c r="L3190" s="23" t="s">
        <v>6447</v>
      </c>
      <c r="M3190" s="47">
        <v>8797.81</v>
      </c>
      <c r="N3190" s="47">
        <v>0</v>
      </c>
      <c r="O3190" s="48">
        <v>41507</v>
      </c>
    </row>
    <row r="3191" spans="11:15">
      <c r="K3191" s="46" t="s">
        <v>6448</v>
      </c>
      <c r="L3191" s="23" t="s">
        <v>6449</v>
      </c>
      <c r="M3191" s="47">
        <v>8061.49</v>
      </c>
      <c r="N3191" s="47">
        <v>0</v>
      </c>
      <c r="O3191" s="48">
        <v>41507</v>
      </c>
    </row>
    <row r="3192" spans="11:15">
      <c r="K3192" s="46" t="s">
        <v>6450</v>
      </c>
      <c r="L3192" s="23" t="s">
        <v>6451</v>
      </c>
      <c r="M3192" s="47">
        <v>7377.65</v>
      </c>
      <c r="N3192" s="47">
        <v>0</v>
      </c>
      <c r="O3192" s="48">
        <v>41507</v>
      </c>
    </row>
    <row r="3193" spans="11:15">
      <c r="K3193" s="46" t="s">
        <v>6452</v>
      </c>
      <c r="L3193" s="23" t="s">
        <v>6453</v>
      </c>
      <c r="M3193" s="47">
        <v>7007.12</v>
      </c>
      <c r="N3193" s="47">
        <v>0</v>
      </c>
      <c r="O3193" s="48">
        <v>41507</v>
      </c>
    </row>
    <row r="3194" spans="11:15">
      <c r="K3194" s="46" t="s">
        <v>6454</v>
      </c>
      <c r="L3194" s="23" t="s">
        <v>6455</v>
      </c>
      <c r="M3194" s="47">
        <v>6380.34</v>
      </c>
      <c r="N3194" s="47">
        <v>0</v>
      </c>
      <c r="O3194" s="48">
        <v>41507</v>
      </c>
    </row>
    <row r="3195" spans="11:15">
      <c r="K3195" s="46" t="s">
        <v>6456</v>
      </c>
      <c r="L3195" s="23" t="s">
        <v>6457</v>
      </c>
      <c r="M3195" s="47">
        <v>6313.47</v>
      </c>
      <c r="N3195" s="47">
        <v>0</v>
      </c>
      <c r="O3195" s="48">
        <v>41507</v>
      </c>
    </row>
    <row r="3196" spans="11:15">
      <c r="K3196" s="46" t="s">
        <v>6458</v>
      </c>
      <c r="L3196" s="23" t="s">
        <v>6459</v>
      </c>
      <c r="M3196" s="47">
        <v>5604</v>
      </c>
      <c r="N3196" s="47">
        <v>0</v>
      </c>
      <c r="O3196" s="48">
        <v>41507</v>
      </c>
    </row>
    <row r="3197" spans="11:15">
      <c r="K3197" s="46" t="s">
        <v>6460</v>
      </c>
      <c r="L3197" s="23" t="s">
        <v>6461</v>
      </c>
      <c r="M3197" s="47">
        <v>4663.82</v>
      </c>
      <c r="N3197" s="47">
        <v>0</v>
      </c>
      <c r="O3197" s="48">
        <v>41507</v>
      </c>
    </row>
    <row r="3198" spans="11:15">
      <c r="K3198" s="46" t="s">
        <v>6462</v>
      </c>
      <c r="L3198" s="23" t="s">
        <v>6463</v>
      </c>
      <c r="M3198" s="47">
        <v>4125.2299999999996</v>
      </c>
      <c r="N3198" s="47">
        <v>0</v>
      </c>
      <c r="O3198" s="48">
        <v>41507</v>
      </c>
    </row>
    <row r="3199" spans="11:15">
      <c r="K3199" s="46" t="s">
        <v>6464</v>
      </c>
      <c r="L3199" s="23" t="s">
        <v>6465</v>
      </c>
      <c r="M3199" s="47">
        <v>3699.57</v>
      </c>
      <c r="N3199" s="47">
        <v>0</v>
      </c>
      <c r="O3199" s="48">
        <v>41507</v>
      </c>
    </row>
    <row r="3200" spans="11:15">
      <c r="K3200" s="46" t="s">
        <v>6466</v>
      </c>
      <c r="L3200" s="23" t="s">
        <v>6467</v>
      </c>
      <c r="M3200" s="47">
        <v>3421.21</v>
      </c>
      <c r="N3200" s="47">
        <v>0</v>
      </c>
      <c r="O3200" s="48">
        <v>41507</v>
      </c>
    </row>
    <row r="3201" spans="11:15">
      <c r="K3201" s="46" t="s">
        <v>6468</v>
      </c>
      <c r="L3201" s="23" t="s">
        <v>6469</v>
      </c>
      <c r="M3201" s="47">
        <v>3041.66</v>
      </c>
      <c r="N3201" s="47">
        <v>0</v>
      </c>
      <c r="O3201" s="48">
        <v>41507</v>
      </c>
    </row>
    <row r="3202" spans="11:15">
      <c r="K3202" s="46" t="s">
        <v>6470</v>
      </c>
      <c r="L3202" s="23" t="s">
        <v>6471</v>
      </c>
      <c r="M3202" s="47">
        <v>2936.08</v>
      </c>
      <c r="N3202" s="47">
        <v>0</v>
      </c>
      <c r="O3202" s="48">
        <v>41507</v>
      </c>
    </row>
    <row r="3203" spans="11:15">
      <c r="K3203" s="46" t="s">
        <v>6472</v>
      </c>
      <c r="L3203" s="23" t="s">
        <v>6473</v>
      </c>
      <c r="M3203" s="47">
        <v>2101.87</v>
      </c>
      <c r="N3203" s="47">
        <v>0</v>
      </c>
      <c r="O3203" s="48">
        <v>41507</v>
      </c>
    </row>
    <row r="3204" spans="11:15">
      <c r="K3204" s="46" t="s">
        <v>6474</v>
      </c>
      <c r="L3204" s="23" t="s">
        <v>6475</v>
      </c>
      <c r="M3204" s="47">
        <v>2008.29</v>
      </c>
      <c r="N3204" s="47">
        <v>0</v>
      </c>
      <c r="O3204" s="48">
        <v>41507</v>
      </c>
    </row>
    <row r="3205" spans="11:15">
      <c r="K3205" s="46" t="s">
        <v>6476</v>
      </c>
      <c r="L3205" s="23" t="s">
        <v>6477</v>
      </c>
      <c r="M3205" s="47">
        <v>1967.01</v>
      </c>
      <c r="N3205" s="47">
        <v>0</v>
      </c>
      <c r="O3205" s="48">
        <v>41507</v>
      </c>
    </row>
    <row r="3206" spans="11:15">
      <c r="K3206" s="46" t="s">
        <v>6478</v>
      </c>
      <c r="L3206" s="23" t="s">
        <v>6479</v>
      </c>
      <c r="M3206" s="47">
        <v>1792.88</v>
      </c>
      <c r="N3206" s="47">
        <v>0</v>
      </c>
      <c r="O3206" s="48">
        <v>41507</v>
      </c>
    </row>
    <row r="3207" spans="11:15">
      <c r="K3207" s="46" t="s">
        <v>6480</v>
      </c>
      <c r="L3207" s="23" t="s">
        <v>6481</v>
      </c>
      <c r="M3207" s="47">
        <v>1767.99</v>
      </c>
      <c r="N3207" s="47">
        <v>0</v>
      </c>
      <c r="O3207" s="48">
        <v>41507</v>
      </c>
    </row>
    <row r="3208" spans="11:15">
      <c r="K3208" s="46" t="s">
        <v>6482</v>
      </c>
      <c r="L3208" s="23" t="s">
        <v>6483</v>
      </c>
      <c r="M3208" s="47">
        <v>1702.06</v>
      </c>
      <c r="N3208" s="47">
        <v>0</v>
      </c>
      <c r="O3208" s="48">
        <v>41507</v>
      </c>
    </row>
    <row r="3209" spans="11:15">
      <c r="K3209" s="46" t="s">
        <v>6484</v>
      </c>
      <c r="L3209" s="23" t="s">
        <v>6485</v>
      </c>
      <c r="M3209" s="47">
        <v>1542.21</v>
      </c>
      <c r="N3209" s="47">
        <v>0</v>
      </c>
      <c r="O3209" s="48">
        <v>41507</v>
      </c>
    </row>
    <row r="3210" spans="11:15">
      <c r="K3210" s="46" t="s">
        <v>6486</v>
      </c>
      <c r="L3210" s="23" t="s">
        <v>6487</v>
      </c>
      <c r="M3210" s="47">
        <v>1417.98</v>
      </c>
      <c r="N3210" s="47">
        <v>0</v>
      </c>
      <c r="O3210" s="48">
        <v>41507</v>
      </c>
    </row>
    <row r="3211" spans="11:15">
      <c r="K3211" s="46" t="s">
        <v>6488</v>
      </c>
      <c r="L3211" s="23" t="s">
        <v>6489</v>
      </c>
      <c r="M3211" s="47">
        <v>1294.6099999999999</v>
      </c>
      <c r="N3211" s="47">
        <v>0</v>
      </c>
      <c r="O3211" s="48">
        <v>41507</v>
      </c>
    </row>
    <row r="3212" spans="11:15">
      <c r="K3212" s="46" t="s">
        <v>6490</v>
      </c>
      <c r="L3212" s="23" t="s">
        <v>6491</v>
      </c>
      <c r="M3212" s="47">
        <v>1271.7</v>
      </c>
      <c r="N3212" s="47">
        <v>0</v>
      </c>
      <c r="O3212" s="48">
        <v>41507</v>
      </c>
    </row>
    <row r="3213" spans="11:15">
      <c r="K3213" s="46" t="s">
        <v>6492</v>
      </c>
      <c r="L3213" s="23" t="s">
        <v>6493</v>
      </c>
      <c r="M3213" s="47">
        <v>1144.8800000000001</v>
      </c>
      <c r="N3213" s="47">
        <v>0</v>
      </c>
      <c r="O3213" s="48">
        <v>41507</v>
      </c>
    </row>
    <row r="3214" spans="11:15">
      <c r="K3214" s="46" t="s">
        <v>6494</v>
      </c>
      <c r="L3214" s="23" t="s">
        <v>6495</v>
      </c>
      <c r="M3214" s="47">
        <v>291392.78999999998</v>
      </c>
      <c r="N3214" s="47">
        <v>0</v>
      </c>
      <c r="O3214" s="48">
        <v>41527</v>
      </c>
    </row>
    <row r="3215" spans="11:15">
      <c r="K3215" s="46" t="s">
        <v>6496</v>
      </c>
      <c r="L3215" s="23" t="s">
        <v>6497</v>
      </c>
      <c r="M3215" s="47">
        <v>43526.14</v>
      </c>
      <c r="N3215" s="47">
        <v>0</v>
      </c>
      <c r="O3215" s="48">
        <v>41527</v>
      </c>
    </row>
    <row r="3216" spans="11:15">
      <c r="K3216" s="46" t="s">
        <v>6498</v>
      </c>
      <c r="L3216" s="23" t="s">
        <v>6499</v>
      </c>
      <c r="M3216" s="47">
        <v>23789.74</v>
      </c>
      <c r="N3216" s="47">
        <v>0</v>
      </c>
      <c r="O3216" s="48">
        <v>41527</v>
      </c>
    </row>
    <row r="3217" spans="11:15">
      <c r="K3217" s="46" t="s">
        <v>6500</v>
      </c>
      <c r="L3217" s="23" t="s">
        <v>6501</v>
      </c>
      <c r="M3217" s="47">
        <v>18634.91</v>
      </c>
      <c r="N3217" s="47">
        <v>0</v>
      </c>
      <c r="O3217" s="48">
        <v>41527</v>
      </c>
    </row>
    <row r="3218" spans="11:15">
      <c r="K3218" s="46" t="s">
        <v>6502</v>
      </c>
      <c r="L3218" s="23" t="s">
        <v>6503</v>
      </c>
      <c r="M3218" s="47">
        <v>15887.92</v>
      </c>
      <c r="N3218" s="47">
        <v>0</v>
      </c>
      <c r="O3218" s="48">
        <v>41527</v>
      </c>
    </row>
    <row r="3219" spans="11:15">
      <c r="K3219" s="46" t="s">
        <v>6504</v>
      </c>
      <c r="L3219" s="23" t="s">
        <v>6505</v>
      </c>
      <c r="M3219" s="47">
        <v>14341.53</v>
      </c>
      <c r="N3219" s="47">
        <v>0</v>
      </c>
      <c r="O3219" s="48">
        <v>41527</v>
      </c>
    </row>
    <row r="3220" spans="11:15">
      <c r="K3220" s="46" t="s">
        <v>6506</v>
      </c>
      <c r="L3220" s="23" t="s">
        <v>6507</v>
      </c>
      <c r="M3220" s="47">
        <v>11151.81</v>
      </c>
      <c r="N3220" s="47">
        <v>0</v>
      </c>
      <c r="O3220" s="48">
        <v>41527</v>
      </c>
    </row>
    <row r="3221" spans="11:15">
      <c r="K3221" s="46" t="s">
        <v>6508</v>
      </c>
      <c r="L3221" s="23" t="s">
        <v>6509</v>
      </c>
      <c r="M3221" s="47">
        <v>9453.52</v>
      </c>
      <c r="N3221" s="47">
        <v>0</v>
      </c>
      <c r="O3221" s="48">
        <v>41527</v>
      </c>
    </row>
    <row r="3222" spans="11:15">
      <c r="K3222" s="46" t="s">
        <v>6510</v>
      </c>
      <c r="L3222" s="23" t="s">
        <v>6511</v>
      </c>
      <c r="M3222" s="47">
        <v>9399.77</v>
      </c>
      <c r="N3222" s="47">
        <v>0</v>
      </c>
      <c r="O3222" s="48">
        <v>41527</v>
      </c>
    </row>
    <row r="3223" spans="11:15">
      <c r="K3223" s="46" t="s">
        <v>6512</v>
      </c>
      <c r="L3223" s="23" t="s">
        <v>6513</v>
      </c>
      <c r="M3223" s="47">
        <v>9247.7099999999991</v>
      </c>
      <c r="N3223" s="47">
        <v>0</v>
      </c>
      <c r="O3223" s="48">
        <v>41527</v>
      </c>
    </row>
    <row r="3224" spans="11:15">
      <c r="K3224" s="46" t="s">
        <v>6514</v>
      </c>
      <c r="L3224" s="23" t="s">
        <v>6515</v>
      </c>
      <c r="M3224" s="47">
        <v>9242.01</v>
      </c>
      <c r="N3224" s="47">
        <v>0</v>
      </c>
      <c r="O3224" s="48">
        <v>41527</v>
      </c>
    </row>
    <row r="3225" spans="11:15">
      <c r="K3225" s="46" t="s">
        <v>6516</v>
      </c>
      <c r="L3225" s="23" t="s">
        <v>6517</v>
      </c>
      <c r="M3225" s="47">
        <v>8675.94</v>
      </c>
      <c r="N3225" s="47">
        <v>8675.94</v>
      </c>
      <c r="O3225" s="48">
        <v>41527</v>
      </c>
    </row>
    <row r="3226" spans="11:15">
      <c r="K3226" s="46" t="s">
        <v>6518</v>
      </c>
      <c r="L3226" s="23" t="s">
        <v>6519</v>
      </c>
      <c r="M3226" s="47">
        <v>8479.98</v>
      </c>
      <c r="N3226" s="47">
        <v>0</v>
      </c>
      <c r="O3226" s="48">
        <v>41527</v>
      </c>
    </row>
    <row r="3227" spans="11:15">
      <c r="K3227" s="46" t="s">
        <v>6520</v>
      </c>
      <c r="L3227" s="23" t="s">
        <v>6521</v>
      </c>
      <c r="M3227" s="47">
        <v>8148</v>
      </c>
      <c r="N3227" s="47">
        <v>8148</v>
      </c>
      <c r="O3227" s="48">
        <v>41527</v>
      </c>
    </row>
    <row r="3228" spans="11:15">
      <c r="K3228" s="46" t="s">
        <v>6522</v>
      </c>
      <c r="L3228" s="23" t="s">
        <v>6523</v>
      </c>
      <c r="M3228" s="47">
        <v>7898.73</v>
      </c>
      <c r="N3228" s="47">
        <v>0</v>
      </c>
      <c r="O3228" s="48">
        <v>41527</v>
      </c>
    </row>
    <row r="3229" spans="11:15">
      <c r="K3229" s="46" t="s">
        <v>6524</v>
      </c>
      <c r="L3229" s="23" t="s">
        <v>6525</v>
      </c>
      <c r="M3229" s="47">
        <v>7708</v>
      </c>
      <c r="N3229" s="47">
        <v>0</v>
      </c>
      <c r="O3229" s="48">
        <v>41527</v>
      </c>
    </row>
    <row r="3230" spans="11:15">
      <c r="K3230" s="46" t="s">
        <v>6526</v>
      </c>
      <c r="L3230" s="23" t="s">
        <v>6527</v>
      </c>
      <c r="M3230" s="47">
        <v>7261.71</v>
      </c>
      <c r="N3230" s="47">
        <v>0</v>
      </c>
      <c r="O3230" s="48">
        <v>41527</v>
      </c>
    </row>
    <row r="3231" spans="11:15">
      <c r="K3231" s="46" t="s">
        <v>6528</v>
      </c>
      <c r="L3231" s="23" t="s">
        <v>6529</v>
      </c>
      <c r="M3231" s="47">
        <v>5105.1400000000003</v>
      </c>
      <c r="N3231" s="47">
        <v>0</v>
      </c>
      <c r="O3231" s="48">
        <v>41527</v>
      </c>
    </row>
    <row r="3232" spans="11:15">
      <c r="K3232" s="46" t="s">
        <v>6530</v>
      </c>
      <c r="L3232" s="23" t="s">
        <v>6531</v>
      </c>
      <c r="M3232" s="47">
        <v>4921.1000000000004</v>
      </c>
      <c r="N3232" s="47">
        <v>0</v>
      </c>
      <c r="O3232" s="48">
        <v>41527</v>
      </c>
    </row>
    <row r="3233" spans="11:15">
      <c r="K3233" s="46" t="s">
        <v>6532</v>
      </c>
      <c r="L3233" s="23" t="s">
        <v>6533</v>
      </c>
      <c r="M3233" s="47">
        <v>3714.17</v>
      </c>
      <c r="N3233" s="47">
        <v>0</v>
      </c>
      <c r="O3233" s="48">
        <v>41527</v>
      </c>
    </row>
    <row r="3234" spans="11:15">
      <c r="K3234" s="46" t="s">
        <v>6534</v>
      </c>
      <c r="L3234" s="23" t="s">
        <v>6535</v>
      </c>
      <c r="M3234" s="47">
        <v>3682.61</v>
      </c>
      <c r="N3234" s="47">
        <v>0</v>
      </c>
      <c r="O3234" s="48">
        <v>41527</v>
      </c>
    </row>
    <row r="3235" spans="11:15">
      <c r="K3235" s="46" t="s">
        <v>6536</v>
      </c>
      <c r="L3235" s="23" t="s">
        <v>6537</v>
      </c>
      <c r="M3235" s="47">
        <v>3560.86</v>
      </c>
      <c r="N3235" s="47">
        <v>0</v>
      </c>
      <c r="O3235" s="48">
        <v>41527</v>
      </c>
    </row>
    <row r="3236" spans="11:15">
      <c r="K3236" s="46" t="s">
        <v>6538</v>
      </c>
      <c r="L3236" s="23" t="s">
        <v>6539</v>
      </c>
      <c r="M3236" s="47">
        <v>3537.4</v>
      </c>
      <c r="N3236" s="47">
        <v>0</v>
      </c>
      <c r="O3236" s="48">
        <v>41527</v>
      </c>
    </row>
    <row r="3237" spans="11:15">
      <c r="K3237" s="46" t="s">
        <v>6540</v>
      </c>
      <c r="L3237" s="23" t="s">
        <v>6541</v>
      </c>
      <c r="M3237" s="47">
        <v>3463.56</v>
      </c>
      <c r="N3237" s="47">
        <v>0</v>
      </c>
      <c r="O3237" s="48">
        <v>41527</v>
      </c>
    </row>
    <row r="3238" spans="11:15">
      <c r="K3238" s="46" t="s">
        <v>6542</v>
      </c>
      <c r="L3238" s="23" t="s">
        <v>6543</v>
      </c>
      <c r="M3238" s="47">
        <v>3417.68</v>
      </c>
      <c r="N3238" s="47">
        <v>0</v>
      </c>
      <c r="O3238" s="48">
        <v>41527</v>
      </c>
    </row>
    <row r="3239" spans="11:15">
      <c r="K3239" s="46" t="s">
        <v>6544</v>
      </c>
      <c r="L3239" s="23" t="s">
        <v>6545</v>
      </c>
      <c r="M3239" s="47">
        <v>2737.19</v>
      </c>
      <c r="N3239" s="47">
        <v>0</v>
      </c>
      <c r="O3239" s="48">
        <v>41527</v>
      </c>
    </row>
    <row r="3240" spans="11:15">
      <c r="K3240" s="46" t="s">
        <v>6546</v>
      </c>
      <c r="L3240" s="23" t="s">
        <v>6547</v>
      </c>
      <c r="M3240" s="47">
        <v>2668.31</v>
      </c>
      <c r="N3240" s="47">
        <v>0</v>
      </c>
      <c r="O3240" s="48">
        <v>41527</v>
      </c>
    </row>
    <row r="3241" spans="11:15">
      <c r="K3241" s="46" t="s">
        <v>6548</v>
      </c>
      <c r="L3241" s="23" t="s">
        <v>6549</v>
      </c>
      <c r="M3241" s="47">
        <v>2341.8000000000002</v>
      </c>
      <c r="N3241" s="47">
        <v>0</v>
      </c>
      <c r="O3241" s="48">
        <v>41527</v>
      </c>
    </row>
    <row r="3242" spans="11:15">
      <c r="K3242" s="46" t="s">
        <v>6550</v>
      </c>
      <c r="L3242" s="23" t="s">
        <v>6551</v>
      </c>
      <c r="M3242" s="47">
        <v>2221.4299999999998</v>
      </c>
      <c r="N3242" s="47">
        <v>0</v>
      </c>
      <c r="O3242" s="48">
        <v>41527</v>
      </c>
    </row>
    <row r="3243" spans="11:15">
      <c r="K3243" s="46" t="s">
        <v>6552</v>
      </c>
      <c r="L3243" s="23" t="s">
        <v>6553</v>
      </c>
      <c r="M3243" s="47">
        <v>1675.49</v>
      </c>
      <c r="N3243" s="47">
        <v>0</v>
      </c>
      <c r="O3243" s="48">
        <v>41527</v>
      </c>
    </row>
    <row r="3244" spans="11:15">
      <c r="K3244" s="46" t="s">
        <v>6554</v>
      </c>
      <c r="L3244" s="23" t="s">
        <v>6555</v>
      </c>
      <c r="M3244" s="47">
        <v>1571.1</v>
      </c>
      <c r="N3244" s="47">
        <v>0</v>
      </c>
      <c r="O3244" s="48">
        <v>41527</v>
      </c>
    </row>
    <row r="3245" spans="11:15">
      <c r="K3245" s="46" t="s">
        <v>6556</v>
      </c>
      <c r="L3245" s="23" t="s">
        <v>6557</v>
      </c>
      <c r="M3245" s="47">
        <v>1492.46</v>
      </c>
      <c r="N3245" s="47">
        <v>0</v>
      </c>
      <c r="O3245" s="48">
        <v>41527</v>
      </c>
    </row>
    <row r="3246" spans="11:15">
      <c r="K3246" s="46" t="s">
        <v>6558</v>
      </c>
      <c r="L3246" s="23" t="s">
        <v>6559</v>
      </c>
      <c r="M3246" s="47">
        <v>1481.7</v>
      </c>
      <c r="N3246" s="47">
        <v>0</v>
      </c>
      <c r="O3246" s="48">
        <v>41527</v>
      </c>
    </row>
    <row r="3247" spans="11:15">
      <c r="K3247" s="46" t="s">
        <v>6560</v>
      </c>
      <c r="L3247" s="23" t="s">
        <v>6561</v>
      </c>
      <c r="M3247" s="47">
        <v>1227.5</v>
      </c>
      <c r="N3247" s="47">
        <v>0</v>
      </c>
      <c r="O3247" s="48">
        <v>41527</v>
      </c>
    </row>
    <row r="3248" spans="11:15">
      <c r="K3248" s="46" t="s">
        <v>6562</v>
      </c>
      <c r="L3248" s="23" t="s">
        <v>6563</v>
      </c>
      <c r="M3248" s="47">
        <v>1158.6600000000001</v>
      </c>
      <c r="N3248" s="47">
        <v>0</v>
      </c>
      <c r="O3248" s="48">
        <v>41527</v>
      </c>
    </row>
    <row r="3249" spans="11:15">
      <c r="K3249" s="46" t="s">
        <v>6564</v>
      </c>
      <c r="L3249" s="23" t="s">
        <v>6565</v>
      </c>
      <c r="M3249" s="47">
        <v>1065.95</v>
      </c>
      <c r="N3249" s="47">
        <v>0</v>
      </c>
      <c r="O3249" s="48">
        <v>41527</v>
      </c>
    </row>
    <row r="3250" spans="11:15">
      <c r="K3250" s="46" t="s">
        <v>6566</v>
      </c>
      <c r="L3250" s="23" t="s">
        <v>6567</v>
      </c>
      <c r="M3250" s="47">
        <v>1061.3599999999999</v>
      </c>
      <c r="N3250" s="47">
        <v>0</v>
      </c>
      <c r="O3250" s="48">
        <v>41527</v>
      </c>
    </row>
    <row r="3251" spans="11:15">
      <c r="K3251" s="46" t="s">
        <v>6568</v>
      </c>
      <c r="L3251" s="23" t="s">
        <v>6569</v>
      </c>
      <c r="M3251" s="47">
        <v>1007.07</v>
      </c>
      <c r="N3251" s="47">
        <v>0</v>
      </c>
      <c r="O3251" s="48">
        <v>41527</v>
      </c>
    </row>
    <row r="3252" spans="11:15">
      <c r="K3252" s="46" t="s">
        <v>6570</v>
      </c>
      <c r="L3252" s="23" t="s">
        <v>6571</v>
      </c>
      <c r="M3252" s="47">
        <v>271173.03999999998</v>
      </c>
      <c r="N3252" s="47">
        <v>0</v>
      </c>
      <c r="O3252" s="48">
        <v>41537</v>
      </c>
    </row>
    <row r="3253" spans="11:15">
      <c r="K3253" s="46" t="s">
        <v>6572</v>
      </c>
      <c r="L3253" s="23" t="s">
        <v>6573</v>
      </c>
      <c r="M3253" s="47">
        <v>137218.62</v>
      </c>
      <c r="N3253" s="47">
        <v>0</v>
      </c>
      <c r="O3253" s="48">
        <v>41537</v>
      </c>
    </row>
    <row r="3254" spans="11:15">
      <c r="K3254" s="46" t="s">
        <v>6574</v>
      </c>
      <c r="L3254" s="23" t="s">
        <v>6575</v>
      </c>
      <c r="M3254" s="47">
        <v>40129.35</v>
      </c>
      <c r="N3254" s="47">
        <v>0</v>
      </c>
      <c r="O3254" s="48">
        <v>41537</v>
      </c>
    </row>
    <row r="3255" spans="11:15">
      <c r="K3255" s="46" t="s">
        <v>6576</v>
      </c>
      <c r="L3255" s="23" t="s">
        <v>6577</v>
      </c>
      <c r="M3255" s="47">
        <v>25756.23</v>
      </c>
      <c r="N3255" s="47">
        <v>0</v>
      </c>
      <c r="O3255" s="48">
        <v>41537</v>
      </c>
    </row>
    <row r="3256" spans="11:15">
      <c r="K3256" s="46" t="s">
        <v>6578</v>
      </c>
      <c r="L3256" s="23" t="s">
        <v>6579</v>
      </c>
      <c r="M3256" s="47">
        <v>20751.599999999999</v>
      </c>
      <c r="N3256" s="47">
        <v>0</v>
      </c>
      <c r="O3256" s="48">
        <v>41537</v>
      </c>
    </row>
    <row r="3257" spans="11:15">
      <c r="K3257" s="46" t="s">
        <v>6580</v>
      </c>
      <c r="L3257" s="23" t="s">
        <v>6581</v>
      </c>
      <c r="M3257" s="47">
        <v>18778.03</v>
      </c>
      <c r="N3257" s="47">
        <v>0</v>
      </c>
      <c r="O3257" s="48">
        <v>41537</v>
      </c>
    </row>
    <row r="3258" spans="11:15">
      <c r="K3258" s="46" t="s">
        <v>6582</v>
      </c>
      <c r="L3258" s="23" t="s">
        <v>6583</v>
      </c>
      <c r="M3258" s="47">
        <v>18056.27</v>
      </c>
      <c r="N3258" s="47">
        <v>0</v>
      </c>
      <c r="O3258" s="48">
        <v>41537</v>
      </c>
    </row>
    <row r="3259" spans="11:15">
      <c r="K3259" s="46" t="s">
        <v>6584</v>
      </c>
      <c r="L3259" s="23" t="s">
        <v>6585</v>
      </c>
      <c r="M3259" s="47">
        <v>16152.05</v>
      </c>
      <c r="N3259" s="47">
        <v>0</v>
      </c>
      <c r="O3259" s="48">
        <v>41537</v>
      </c>
    </row>
    <row r="3260" spans="11:15">
      <c r="K3260" s="46" t="s">
        <v>6586</v>
      </c>
      <c r="L3260" s="23" t="s">
        <v>6587</v>
      </c>
      <c r="M3260" s="47">
        <v>14471.63</v>
      </c>
      <c r="N3260" s="47">
        <v>0</v>
      </c>
      <c r="O3260" s="48">
        <v>41537</v>
      </c>
    </row>
    <row r="3261" spans="11:15">
      <c r="K3261" s="46" t="s">
        <v>6588</v>
      </c>
      <c r="L3261" s="23" t="s">
        <v>6589</v>
      </c>
      <c r="M3261" s="47">
        <v>14313.09</v>
      </c>
      <c r="N3261" s="47">
        <v>0</v>
      </c>
      <c r="O3261" s="48">
        <v>41537</v>
      </c>
    </row>
    <row r="3262" spans="11:15">
      <c r="K3262" s="46" t="s">
        <v>6590</v>
      </c>
      <c r="L3262" s="23" t="s">
        <v>6591</v>
      </c>
      <c r="M3262" s="47">
        <v>12585.63</v>
      </c>
      <c r="N3262" s="47">
        <v>0</v>
      </c>
      <c r="O3262" s="48">
        <v>41537</v>
      </c>
    </row>
    <row r="3263" spans="11:15">
      <c r="K3263" s="46" t="s">
        <v>6592</v>
      </c>
      <c r="L3263" s="23" t="s">
        <v>6593</v>
      </c>
      <c r="M3263" s="47">
        <v>8424.43</v>
      </c>
      <c r="N3263" s="47">
        <v>0</v>
      </c>
      <c r="O3263" s="48">
        <v>41537</v>
      </c>
    </row>
    <row r="3264" spans="11:15">
      <c r="K3264" s="46" t="s">
        <v>6594</v>
      </c>
      <c r="L3264" s="23" t="s">
        <v>6595</v>
      </c>
      <c r="M3264" s="47">
        <v>7433.57</v>
      </c>
      <c r="N3264" s="47">
        <v>0</v>
      </c>
      <c r="O3264" s="48">
        <v>41537</v>
      </c>
    </row>
    <row r="3265" spans="11:15">
      <c r="K3265" s="46" t="s">
        <v>6596</v>
      </c>
      <c r="L3265" s="23" t="s">
        <v>6597</v>
      </c>
      <c r="M3265" s="47">
        <v>5374.52</v>
      </c>
      <c r="N3265" s="47">
        <v>0</v>
      </c>
      <c r="O3265" s="48">
        <v>41537</v>
      </c>
    </row>
    <row r="3266" spans="11:15">
      <c r="K3266" s="46" t="s">
        <v>6598</v>
      </c>
      <c r="L3266" s="23" t="s">
        <v>6599</v>
      </c>
      <c r="M3266" s="47">
        <v>5004.55</v>
      </c>
      <c r="N3266" s="47">
        <v>0</v>
      </c>
      <c r="O3266" s="48">
        <v>41537</v>
      </c>
    </row>
    <row r="3267" spans="11:15">
      <c r="K3267" s="46" t="s">
        <v>6600</v>
      </c>
      <c r="L3267" s="23" t="s">
        <v>6601</v>
      </c>
      <c r="M3267" s="47">
        <v>4104.1400000000003</v>
      </c>
      <c r="N3267" s="47">
        <v>0</v>
      </c>
      <c r="O3267" s="48">
        <v>41537</v>
      </c>
    </row>
    <row r="3268" spans="11:15">
      <c r="K3268" s="46" t="s">
        <v>6602</v>
      </c>
      <c r="L3268" s="23" t="s">
        <v>6603</v>
      </c>
      <c r="M3268" s="47">
        <v>3980.7</v>
      </c>
      <c r="N3268" s="47">
        <v>0</v>
      </c>
      <c r="O3268" s="48">
        <v>41537</v>
      </c>
    </row>
    <row r="3269" spans="11:15">
      <c r="K3269" s="46" t="s">
        <v>6604</v>
      </c>
      <c r="L3269" s="23" t="s">
        <v>6605</v>
      </c>
      <c r="M3269" s="47">
        <v>3891.05</v>
      </c>
      <c r="N3269" s="47">
        <v>0</v>
      </c>
      <c r="O3269" s="48">
        <v>41537</v>
      </c>
    </row>
    <row r="3270" spans="11:15">
      <c r="K3270" s="46" t="s">
        <v>6606</v>
      </c>
      <c r="L3270" s="23" t="s">
        <v>6607</v>
      </c>
      <c r="M3270" s="47">
        <v>3633.56</v>
      </c>
      <c r="N3270" s="47">
        <v>0</v>
      </c>
      <c r="O3270" s="48">
        <v>41537</v>
      </c>
    </row>
    <row r="3271" spans="11:15">
      <c r="K3271" s="46" t="s">
        <v>6608</v>
      </c>
      <c r="L3271" s="23" t="s">
        <v>6609</v>
      </c>
      <c r="M3271" s="47">
        <v>3506.21</v>
      </c>
      <c r="N3271" s="47">
        <v>0</v>
      </c>
      <c r="O3271" s="48">
        <v>41537</v>
      </c>
    </row>
    <row r="3272" spans="11:15">
      <c r="K3272" s="46" t="s">
        <v>6610</v>
      </c>
      <c r="L3272" s="23" t="s">
        <v>6611</v>
      </c>
      <c r="M3272" s="47">
        <v>2962.31</v>
      </c>
      <c r="N3272" s="47">
        <v>0</v>
      </c>
      <c r="O3272" s="48">
        <v>41537</v>
      </c>
    </row>
    <row r="3273" spans="11:15">
      <c r="K3273" s="46" t="s">
        <v>6612</v>
      </c>
      <c r="L3273" s="23" t="s">
        <v>6613</v>
      </c>
      <c r="M3273" s="47">
        <v>2778.9</v>
      </c>
      <c r="N3273" s="47">
        <v>0</v>
      </c>
      <c r="O3273" s="48">
        <v>41537</v>
      </c>
    </row>
    <row r="3274" spans="11:15">
      <c r="K3274" s="46" t="s">
        <v>6614</v>
      </c>
      <c r="L3274" s="23" t="s">
        <v>6615</v>
      </c>
      <c r="M3274" s="47">
        <v>2710.73</v>
      </c>
      <c r="N3274" s="47">
        <v>0</v>
      </c>
      <c r="O3274" s="48">
        <v>41537</v>
      </c>
    </row>
    <row r="3275" spans="11:15">
      <c r="K3275" s="46" t="s">
        <v>6616</v>
      </c>
      <c r="L3275" s="23" t="s">
        <v>6617</v>
      </c>
      <c r="M3275" s="47">
        <v>2367.86</v>
      </c>
      <c r="N3275" s="47">
        <v>0</v>
      </c>
      <c r="O3275" s="48">
        <v>41537</v>
      </c>
    </row>
    <row r="3276" spans="11:15">
      <c r="K3276" s="46" t="s">
        <v>6618</v>
      </c>
      <c r="L3276" s="23" t="s">
        <v>6619</v>
      </c>
      <c r="M3276" s="47">
        <v>2326.64</v>
      </c>
      <c r="N3276" s="47">
        <v>0</v>
      </c>
      <c r="O3276" s="48">
        <v>41537</v>
      </c>
    </row>
    <row r="3277" spans="11:15">
      <c r="K3277" s="46" t="s">
        <v>6620</v>
      </c>
      <c r="L3277" s="23" t="s">
        <v>6621</v>
      </c>
      <c r="M3277" s="47">
        <v>2087.13</v>
      </c>
      <c r="N3277" s="47">
        <v>0</v>
      </c>
      <c r="O3277" s="48">
        <v>41537</v>
      </c>
    </row>
    <row r="3278" spans="11:15">
      <c r="K3278" s="46" t="s">
        <v>6622</v>
      </c>
      <c r="L3278" s="23" t="s">
        <v>6623</v>
      </c>
      <c r="M3278" s="47">
        <v>1949.63</v>
      </c>
      <c r="N3278" s="47">
        <v>0</v>
      </c>
      <c r="O3278" s="48">
        <v>41537</v>
      </c>
    </row>
    <row r="3279" spans="11:15">
      <c r="K3279" s="46" t="s">
        <v>6624</v>
      </c>
      <c r="L3279" s="23" t="s">
        <v>6625</v>
      </c>
      <c r="M3279" s="47">
        <v>1832.39</v>
      </c>
      <c r="N3279" s="47">
        <v>0</v>
      </c>
      <c r="O3279" s="48">
        <v>41537</v>
      </c>
    </row>
    <row r="3280" spans="11:15">
      <c r="K3280" s="46" t="s">
        <v>6626</v>
      </c>
      <c r="L3280" s="23" t="s">
        <v>6627</v>
      </c>
      <c r="M3280" s="47">
        <v>1741.95</v>
      </c>
      <c r="N3280" s="47">
        <v>0</v>
      </c>
      <c r="O3280" s="48">
        <v>41537</v>
      </c>
    </row>
    <row r="3281" spans="11:15">
      <c r="K3281" s="46" t="s">
        <v>6628</v>
      </c>
      <c r="L3281" s="23" t="s">
        <v>6629</v>
      </c>
      <c r="M3281" s="47">
        <v>1638.29</v>
      </c>
      <c r="N3281" s="47">
        <v>0</v>
      </c>
      <c r="O3281" s="48">
        <v>41537</v>
      </c>
    </row>
    <row r="3282" spans="11:15">
      <c r="K3282" s="46" t="s">
        <v>6630</v>
      </c>
      <c r="L3282" s="23" t="s">
        <v>6631</v>
      </c>
      <c r="M3282" s="47">
        <v>34292.06</v>
      </c>
      <c r="N3282" s="47">
        <v>0</v>
      </c>
      <c r="O3282" s="48">
        <v>41548</v>
      </c>
    </row>
    <row r="3283" spans="11:15">
      <c r="K3283" s="46" t="s">
        <v>6632</v>
      </c>
      <c r="L3283" s="23" t="s">
        <v>6633</v>
      </c>
      <c r="M3283" s="47">
        <v>10574.15</v>
      </c>
      <c r="N3283" s="47">
        <v>0</v>
      </c>
      <c r="O3283" s="48">
        <v>41548</v>
      </c>
    </row>
    <row r="3284" spans="11:15">
      <c r="K3284" s="46" t="s">
        <v>6634</v>
      </c>
      <c r="L3284" s="23" t="s">
        <v>6635</v>
      </c>
      <c r="M3284" s="47">
        <v>4823.6400000000003</v>
      </c>
      <c r="N3284" s="47">
        <v>0</v>
      </c>
      <c r="O3284" s="48">
        <v>41548</v>
      </c>
    </row>
    <row r="3285" spans="11:15">
      <c r="K3285" s="46" t="s">
        <v>6636</v>
      </c>
      <c r="L3285" s="23" t="s">
        <v>6637</v>
      </c>
      <c r="M3285" s="47">
        <v>3431.27</v>
      </c>
      <c r="N3285" s="47">
        <v>0</v>
      </c>
      <c r="O3285" s="48">
        <v>41548</v>
      </c>
    </row>
    <row r="3286" spans="11:15">
      <c r="K3286" s="46" t="s">
        <v>6638</v>
      </c>
      <c r="L3286" s="23" t="s">
        <v>6639</v>
      </c>
      <c r="M3286" s="47">
        <v>1952.83</v>
      </c>
      <c r="N3286" s="47">
        <v>0</v>
      </c>
      <c r="O3286" s="48">
        <v>41548</v>
      </c>
    </row>
    <row r="3287" spans="11:15">
      <c r="K3287" s="46" t="s">
        <v>6640</v>
      </c>
      <c r="L3287" s="23" t="s">
        <v>6641</v>
      </c>
      <c r="M3287" s="47">
        <v>1119.3499999999999</v>
      </c>
      <c r="N3287" s="47">
        <v>0</v>
      </c>
      <c r="O3287" s="48">
        <v>41548</v>
      </c>
    </row>
    <row r="3288" spans="11:15">
      <c r="K3288" s="46" t="s">
        <v>6642</v>
      </c>
      <c r="L3288" s="23" t="s">
        <v>6643</v>
      </c>
      <c r="M3288" s="47">
        <v>1040.6300000000001</v>
      </c>
      <c r="N3288" s="47">
        <v>0</v>
      </c>
      <c r="O3288" s="48">
        <v>41548</v>
      </c>
    </row>
    <row r="3289" spans="11:15">
      <c r="K3289" s="46" t="s">
        <v>6644</v>
      </c>
      <c r="L3289" s="23" t="s">
        <v>6645</v>
      </c>
      <c r="M3289" s="47">
        <v>98732.38</v>
      </c>
      <c r="N3289" s="47">
        <v>0</v>
      </c>
      <c r="O3289" s="48">
        <v>41557</v>
      </c>
    </row>
    <row r="3290" spans="11:15">
      <c r="K3290" s="46" t="s">
        <v>6646</v>
      </c>
      <c r="L3290" s="23" t="s">
        <v>6647</v>
      </c>
      <c r="M3290" s="47">
        <v>50068.68</v>
      </c>
      <c r="N3290" s="47">
        <v>0</v>
      </c>
      <c r="O3290" s="48">
        <v>41557</v>
      </c>
    </row>
    <row r="3291" spans="11:15">
      <c r="K3291" s="46" t="s">
        <v>6648</v>
      </c>
      <c r="L3291" s="23" t="s">
        <v>6649</v>
      </c>
      <c r="M3291" s="47">
        <v>27855.52</v>
      </c>
      <c r="N3291" s="47">
        <v>0</v>
      </c>
      <c r="O3291" s="48">
        <v>41557</v>
      </c>
    </row>
    <row r="3292" spans="11:15">
      <c r="K3292" s="46" t="s">
        <v>6650</v>
      </c>
      <c r="L3292" s="23" t="s">
        <v>6651</v>
      </c>
      <c r="M3292" s="47">
        <v>22964.74</v>
      </c>
      <c r="N3292" s="47">
        <v>0</v>
      </c>
      <c r="O3292" s="48">
        <v>41557</v>
      </c>
    </row>
    <row r="3293" spans="11:15">
      <c r="K3293" s="46" t="s">
        <v>6652</v>
      </c>
      <c r="L3293" s="23" t="s">
        <v>6653</v>
      </c>
      <c r="M3293" s="47">
        <v>15206.09</v>
      </c>
      <c r="N3293" s="47">
        <v>0</v>
      </c>
      <c r="O3293" s="48">
        <v>41557</v>
      </c>
    </row>
    <row r="3294" spans="11:15">
      <c r="K3294" s="46" t="s">
        <v>6654</v>
      </c>
      <c r="L3294" s="23" t="s">
        <v>6655</v>
      </c>
      <c r="M3294" s="47">
        <v>11313.96</v>
      </c>
      <c r="N3294" s="47">
        <v>0</v>
      </c>
      <c r="O3294" s="48">
        <v>41557</v>
      </c>
    </row>
    <row r="3295" spans="11:15">
      <c r="K3295" s="46" t="s">
        <v>6656</v>
      </c>
      <c r="L3295" s="23" t="s">
        <v>6657</v>
      </c>
      <c r="M3295" s="47">
        <v>11192.63</v>
      </c>
      <c r="N3295" s="47">
        <v>0</v>
      </c>
      <c r="O3295" s="48">
        <v>41557</v>
      </c>
    </row>
    <row r="3296" spans="11:15">
      <c r="K3296" s="46" t="s">
        <v>6658</v>
      </c>
      <c r="L3296" s="23" t="s">
        <v>6659</v>
      </c>
      <c r="M3296" s="47">
        <v>10419.959999999999</v>
      </c>
      <c r="N3296" s="47">
        <v>0</v>
      </c>
      <c r="O3296" s="48">
        <v>41557</v>
      </c>
    </row>
    <row r="3297" spans="11:15">
      <c r="K3297" s="46" t="s">
        <v>6660</v>
      </c>
      <c r="L3297" s="23" t="s">
        <v>6661</v>
      </c>
      <c r="M3297" s="47">
        <v>8934.32</v>
      </c>
      <c r="N3297" s="47">
        <v>0</v>
      </c>
      <c r="O3297" s="48">
        <v>41557</v>
      </c>
    </row>
    <row r="3298" spans="11:15">
      <c r="K3298" s="46" t="s">
        <v>6662</v>
      </c>
      <c r="L3298" s="23" t="s">
        <v>6663</v>
      </c>
      <c r="M3298" s="47">
        <v>7825.43</v>
      </c>
      <c r="N3298" s="47">
        <v>0</v>
      </c>
      <c r="O3298" s="48">
        <v>41557</v>
      </c>
    </row>
    <row r="3299" spans="11:15">
      <c r="K3299" s="46" t="s">
        <v>6664</v>
      </c>
      <c r="L3299" s="23" t="s">
        <v>6665</v>
      </c>
      <c r="M3299" s="47">
        <v>7400.02</v>
      </c>
      <c r="N3299" s="47">
        <v>0</v>
      </c>
      <c r="O3299" s="48">
        <v>41557</v>
      </c>
    </row>
    <row r="3300" spans="11:15">
      <c r="K3300" s="46" t="s">
        <v>6666</v>
      </c>
      <c r="L3300" s="23" t="s">
        <v>6667</v>
      </c>
      <c r="M3300" s="47">
        <v>5660.58</v>
      </c>
      <c r="N3300" s="47">
        <v>0</v>
      </c>
      <c r="O3300" s="48">
        <v>41557</v>
      </c>
    </row>
    <row r="3301" spans="11:15">
      <c r="K3301" s="46" t="s">
        <v>6668</v>
      </c>
      <c r="L3301" s="23" t="s">
        <v>6669</v>
      </c>
      <c r="M3301" s="47">
        <v>5653.29</v>
      </c>
      <c r="N3301" s="47">
        <v>0</v>
      </c>
      <c r="O3301" s="48">
        <v>41557</v>
      </c>
    </row>
    <row r="3302" spans="11:15">
      <c r="K3302" s="46" t="s">
        <v>6670</v>
      </c>
      <c r="L3302" s="23" t="s">
        <v>6671</v>
      </c>
      <c r="M3302" s="47">
        <v>5344.91</v>
      </c>
      <c r="N3302" s="47">
        <v>4900.71</v>
      </c>
      <c r="O3302" s="48">
        <v>41557</v>
      </c>
    </row>
    <row r="3303" spans="11:15">
      <c r="K3303" s="46" t="s">
        <v>6672</v>
      </c>
      <c r="L3303" s="23" t="s">
        <v>6673</v>
      </c>
      <c r="M3303" s="47">
        <v>5315.1</v>
      </c>
      <c r="N3303" s="47">
        <v>0</v>
      </c>
      <c r="O3303" s="48">
        <v>41557</v>
      </c>
    </row>
    <row r="3304" spans="11:15">
      <c r="K3304" s="46" t="s">
        <v>6674</v>
      </c>
      <c r="L3304" s="23" t="s">
        <v>6675</v>
      </c>
      <c r="M3304" s="47">
        <v>5059.1000000000004</v>
      </c>
      <c r="N3304" s="47">
        <v>0</v>
      </c>
      <c r="O3304" s="48">
        <v>41557</v>
      </c>
    </row>
    <row r="3305" spans="11:15">
      <c r="K3305" s="46" t="s">
        <v>6676</v>
      </c>
      <c r="L3305" s="23" t="s">
        <v>6677</v>
      </c>
      <c r="M3305" s="47">
        <v>4877.6499999999996</v>
      </c>
      <c r="N3305" s="47">
        <v>0</v>
      </c>
      <c r="O3305" s="48">
        <v>41557</v>
      </c>
    </row>
    <row r="3306" spans="11:15">
      <c r="K3306" s="46" t="s">
        <v>6678</v>
      </c>
      <c r="L3306" s="23" t="s">
        <v>6679</v>
      </c>
      <c r="M3306" s="47">
        <v>4367.6499999999996</v>
      </c>
      <c r="N3306" s="47">
        <v>0</v>
      </c>
      <c r="O3306" s="48">
        <v>41557</v>
      </c>
    </row>
    <row r="3307" spans="11:15">
      <c r="K3307" s="46" t="s">
        <v>6680</v>
      </c>
      <c r="L3307" s="23" t="s">
        <v>6681</v>
      </c>
      <c r="M3307" s="47">
        <v>4304.5200000000004</v>
      </c>
      <c r="N3307" s="47">
        <v>0</v>
      </c>
      <c r="O3307" s="48">
        <v>41557</v>
      </c>
    </row>
    <row r="3308" spans="11:15">
      <c r="K3308" s="46" t="s">
        <v>6682</v>
      </c>
      <c r="L3308" s="23" t="s">
        <v>6683</v>
      </c>
      <c r="M3308" s="47">
        <v>4115.26</v>
      </c>
      <c r="N3308" s="47">
        <v>0</v>
      </c>
      <c r="O3308" s="48">
        <v>41557</v>
      </c>
    </row>
    <row r="3309" spans="11:15">
      <c r="K3309" s="46" t="s">
        <v>6684</v>
      </c>
      <c r="L3309" s="23" t="s">
        <v>6685</v>
      </c>
      <c r="M3309" s="47">
        <v>4059.08</v>
      </c>
      <c r="N3309" s="47">
        <v>0</v>
      </c>
      <c r="O3309" s="48">
        <v>41557</v>
      </c>
    </row>
    <row r="3310" spans="11:15">
      <c r="K3310" s="46" t="s">
        <v>6686</v>
      </c>
      <c r="L3310" s="23" t="s">
        <v>6687</v>
      </c>
      <c r="M3310" s="47">
        <v>2873.3</v>
      </c>
      <c r="N3310" s="47">
        <v>0</v>
      </c>
      <c r="O3310" s="48">
        <v>41557</v>
      </c>
    </row>
    <row r="3311" spans="11:15">
      <c r="K3311" s="46" t="s">
        <v>6688</v>
      </c>
      <c r="L3311" s="23" t="s">
        <v>6689</v>
      </c>
      <c r="M3311" s="47">
        <v>2695.91</v>
      </c>
      <c r="N3311" s="47">
        <v>0</v>
      </c>
      <c r="O3311" s="48">
        <v>41557</v>
      </c>
    </row>
    <row r="3312" spans="11:15">
      <c r="K3312" s="46" t="s">
        <v>6690</v>
      </c>
      <c r="L3312" s="23" t="s">
        <v>6691</v>
      </c>
      <c r="M3312" s="47">
        <v>2521.1</v>
      </c>
      <c r="N3312" s="47">
        <v>0</v>
      </c>
      <c r="O3312" s="48">
        <v>41557</v>
      </c>
    </row>
    <row r="3313" spans="11:15">
      <c r="K3313" s="46" t="s">
        <v>6692</v>
      </c>
      <c r="L3313" s="23" t="s">
        <v>6693</v>
      </c>
      <c r="M3313" s="47">
        <v>1835.03</v>
      </c>
      <c r="N3313" s="47">
        <v>0</v>
      </c>
      <c r="O3313" s="48">
        <v>41557</v>
      </c>
    </row>
    <row r="3314" spans="11:15">
      <c r="K3314" s="46" t="s">
        <v>6694</v>
      </c>
      <c r="L3314" s="23" t="s">
        <v>6695</v>
      </c>
      <c r="M3314" s="47">
        <v>1527.79</v>
      </c>
      <c r="N3314" s="47">
        <v>0</v>
      </c>
      <c r="O3314" s="48">
        <v>41557</v>
      </c>
    </row>
    <row r="3315" spans="11:15">
      <c r="K3315" s="46" t="s">
        <v>6696</v>
      </c>
      <c r="L3315" s="23" t="s">
        <v>6697</v>
      </c>
      <c r="M3315" s="47">
        <v>1195.8</v>
      </c>
      <c r="N3315" s="47">
        <v>0</v>
      </c>
      <c r="O3315" s="48">
        <v>41557</v>
      </c>
    </row>
    <row r="3316" spans="11:15">
      <c r="K3316" s="46" t="s">
        <v>6698</v>
      </c>
      <c r="L3316" s="23" t="s">
        <v>6699</v>
      </c>
      <c r="M3316" s="47">
        <v>31135.07</v>
      </c>
      <c r="N3316" s="47">
        <v>0</v>
      </c>
      <c r="O3316" s="48">
        <v>41568</v>
      </c>
    </row>
    <row r="3317" spans="11:15">
      <c r="K3317" s="46" t="s">
        <v>6700</v>
      </c>
      <c r="L3317" s="23" t="s">
        <v>6701</v>
      </c>
      <c r="M3317" s="47">
        <v>30948.44</v>
      </c>
      <c r="N3317" s="47">
        <v>0</v>
      </c>
      <c r="O3317" s="48">
        <v>41568</v>
      </c>
    </row>
    <row r="3318" spans="11:15">
      <c r="K3318" s="46" t="s">
        <v>6702</v>
      </c>
      <c r="L3318" s="23" t="s">
        <v>6703</v>
      </c>
      <c r="M3318" s="47">
        <v>27117.66</v>
      </c>
      <c r="N3318" s="47">
        <v>0</v>
      </c>
      <c r="O3318" s="48">
        <v>41568</v>
      </c>
    </row>
    <row r="3319" spans="11:15">
      <c r="K3319" s="46" t="s">
        <v>6704</v>
      </c>
      <c r="L3319" s="23" t="s">
        <v>6705</v>
      </c>
      <c r="M3319" s="47">
        <v>18956.400000000001</v>
      </c>
      <c r="N3319" s="47">
        <v>0</v>
      </c>
      <c r="O3319" s="48">
        <v>41568</v>
      </c>
    </row>
    <row r="3320" spans="11:15">
      <c r="K3320" s="46" t="s">
        <v>6706</v>
      </c>
      <c r="L3320" s="23" t="s">
        <v>6707</v>
      </c>
      <c r="M3320" s="47">
        <v>18482.66</v>
      </c>
      <c r="N3320" s="47">
        <v>0</v>
      </c>
      <c r="O3320" s="48">
        <v>41568</v>
      </c>
    </row>
    <row r="3321" spans="11:15">
      <c r="K3321" s="46" t="s">
        <v>6708</v>
      </c>
      <c r="L3321" s="23" t="s">
        <v>6709</v>
      </c>
      <c r="M3321" s="47">
        <v>17001.46</v>
      </c>
      <c r="N3321" s="47">
        <v>0</v>
      </c>
      <c r="O3321" s="48">
        <v>41568</v>
      </c>
    </row>
    <row r="3322" spans="11:15">
      <c r="K3322" s="46" t="s">
        <v>6710</v>
      </c>
      <c r="L3322" s="23" t="s">
        <v>6711</v>
      </c>
      <c r="M3322" s="47">
        <v>16472.099999999999</v>
      </c>
      <c r="N3322" s="47">
        <v>0</v>
      </c>
      <c r="O3322" s="48">
        <v>41568</v>
      </c>
    </row>
    <row r="3323" spans="11:15">
      <c r="K3323" s="46" t="s">
        <v>6712</v>
      </c>
      <c r="L3323" s="23" t="s">
        <v>6713</v>
      </c>
      <c r="M3323" s="47">
        <v>11390.04</v>
      </c>
      <c r="N3323" s="47">
        <v>0</v>
      </c>
      <c r="O3323" s="48">
        <v>41568</v>
      </c>
    </row>
    <row r="3324" spans="11:15">
      <c r="K3324" s="46" t="s">
        <v>6714</v>
      </c>
      <c r="L3324" s="23" t="s">
        <v>6715</v>
      </c>
      <c r="M3324" s="47">
        <v>9823.27</v>
      </c>
      <c r="N3324" s="47">
        <v>8226.39</v>
      </c>
      <c r="O3324" s="48">
        <v>41568</v>
      </c>
    </row>
    <row r="3325" spans="11:15">
      <c r="K3325" s="46" t="s">
        <v>6716</v>
      </c>
      <c r="L3325" s="23" t="s">
        <v>6717</v>
      </c>
      <c r="M3325" s="47">
        <v>9033.4699999999993</v>
      </c>
      <c r="N3325" s="47">
        <v>0</v>
      </c>
      <c r="O3325" s="48">
        <v>41568</v>
      </c>
    </row>
    <row r="3326" spans="11:15">
      <c r="K3326" s="46" t="s">
        <v>6718</v>
      </c>
      <c r="L3326" s="23" t="s">
        <v>6719</v>
      </c>
      <c r="M3326" s="47">
        <v>7252.26</v>
      </c>
      <c r="N3326" s="47">
        <v>0</v>
      </c>
      <c r="O3326" s="48">
        <v>41568</v>
      </c>
    </row>
    <row r="3327" spans="11:15">
      <c r="K3327" s="46" t="s">
        <v>6720</v>
      </c>
      <c r="L3327" s="23" t="s">
        <v>6721</v>
      </c>
      <c r="M3327" s="47">
        <v>6622.77</v>
      </c>
      <c r="N3327" s="47">
        <v>0</v>
      </c>
      <c r="O3327" s="48">
        <v>41568</v>
      </c>
    </row>
    <row r="3328" spans="11:15">
      <c r="K3328" s="46" t="s">
        <v>6722</v>
      </c>
      <c r="L3328" s="23" t="s">
        <v>6723</v>
      </c>
      <c r="M3328" s="47">
        <v>6412.75</v>
      </c>
      <c r="N3328" s="47">
        <v>0</v>
      </c>
      <c r="O3328" s="48">
        <v>41568</v>
      </c>
    </row>
    <row r="3329" spans="11:15">
      <c r="K3329" s="46" t="s">
        <v>6724</v>
      </c>
      <c r="L3329" s="23" t="s">
        <v>6725</v>
      </c>
      <c r="M3329" s="47">
        <v>4482.57</v>
      </c>
      <c r="N3329" s="47">
        <v>0</v>
      </c>
      <c r="O3329" s="48">
        <v>41568</v>
      </c>
    </row>
    <row r="3330" spans="11:15">
      <c r="K3330" s="46" t="s">
        <v>6726</v>
      </c>
      <c r="L3330" s="23" t="s">
        <v>6727</v>
      </c>
      <c r="M3330" s="47">
        <v>3947.51</v>
      </c>
      <c r="N3330" s="47">
        <v>0</v>
      </c>
      <c r="O3330" s="48">
        <v>41568</v>
      </c>
    </row>
    <row r="3331" spans="11:15">
      <c r="K3331" s="46" t="s">
        <v>6728</v>
      </c>
      <c r="L3331" s="23" t="s">
        <v>6729</v>
      </c>
      <c r="M3331" s="47">
        <v>3569.97</v>
      </c>
      <c r="N3331" s="47">
        <v>0</v>
      </c>
      <c r="O3331" s="48">
        <v>41568</v>
      </c>
    </row>
    <row r="3332" spans="11:15">
      <c r="K3332" s="46" t="s">
        <v>6730</v>
      </c>
      <c r="L3332" s="23" t="s">
        <v>6731</v>
      </c>
      <c r="M3332" s="47">
        <v>3543.38</v>
      </c>
      <c r="N3332" s="47">
        <v>0</v>
      </c>
      <c r="O3332" s="48">
        <v>41568</v>
      </c>
    </row>
    <row r="3333" spans="11:15">
      <c r="K3333" s="46" t="s">
        <v>6732</v>
      </c>
      <c r="L3333" s="23" t="s">
        <v>6733</v>
      </c>
      <c r="M3333" s="47">
        <v>3212.35</v>
      </c>
      <c r="N3333" s="47">
        <v>0</v>
      </c>
      <c r="O3333" s="48">
        <v>41568</v>
      </c>
    </row>
    <row r="3334" spans="11:15">
      <c r="K3334" s="46" t="s">
        <v>6734</v>
      </c>
      <c r="L3334" s="23" t="s">
        <v>6735</v>
      </c>
      <c r="M3334" s="47">
        <v>3152.82</v>
      </c>
      <c r="N3334" s="47">
        <v>0</v>
      </c>
      <c r="O3334" s="48">
        <v>41568</v>
      </c>
    </row>
    <row r="3335" spans="11:15">
      <c r="K3335" s="46" t="s">
        <v>6736</v>
      </c>
      <c r="L3335" s="23" t="s">
        <v>6737</v>
      </c>
      <c r="M3335" s="47">
        <v>2951.48</v>
      </c>
      <c r="N3335" s="47">
        <v>0</v>
      </c>
      <c r="O3335" s="48">
        <v>41568</v>
      </c>
    </row>
    <row r="3336" spans="11:15">
      <c r="K3336" s="46" t="s">
        <v>6738</v>
      </c>
      <c r="L3336" s="23" t="s">
        <v>6739</v>
      </c>
      <c r="M3336" s="47">
        <v>2884.66</v>
      </c>
      <c r="N3336" s="47">
        <v>0</v>
      </c>
      <c r="O3336" s="48">
        <v>41568</v>
      </c>
    </row>
    <row r="3337" spans="11:15">
      <c r="K3337" s="46" t="s">
        <v>6740</v>
      </c>
      <c r="L3337" s="23" t="s">
        <v>6741</v>
      </c>
      <c r="M3337" s="47">
        <v>2408.59</v>
      </c>
      <c r="N3337" s="47">
        <v>0</v>
      </c>
      <c r="O3337" s="48">
        <v>41568</v>
      </c>
    </row>
    <row r="3338" spans="11:15">
      <c r="K3338" s="46" t="s">
        <v>6742</v>
      </c>
      <c r="L3338" s="23" t="s">
        <v>6743</v>
      </c>
      <c r="M3338" s="47">
        <v>2315.3200000000002</v>
      </c>
      <c r="N3338" s="47">
        <v>0</v>
      </c>
      <c r="O3338" s="48">
        <v>41568</v>
      </c>
    </row>
    <row r="3339" spans="11:15">
      <c r="K3339" s="46" t="s">
        <v>6744</v>
      </c>
      <c r="L3339" s="23" t="s">
        <v>6745</v>
      </c>
      <c r="M3339" s="47">
        <v>2229.5500000000002</v>
      </c>
      <c r="N3339" s="47">
        <v>0</v>
      </c>
      <c r="O3339" s="48">
        <v>41568</v>
      </c>
    </row>
    <row r="3340" spans="11:15">
      <c r="K3340" s="46" t="s">
        <v>6746</v>
      </c>
      <c r="L3340" s="23" t="s">
        <v>6747</v>
      </c>
      <c r="M3340" s="47">
        <v>2112.1999999999998</v>
      </c>
      <c r="N3340" s="47">
        <v>0</v>
      </c>
      <c r="O3340" s="48">
        <v>41568</v>
      </c>
    </row>
    <row r="3341" spans="11:15">
      <c r="K3341" s="46" t="s">
        <v>6748</v>
      </c>
      <c r="L3341" s="23" t="s">
        <v>6749</v>
      </c>
      <c r="M3341" s="47">
        <v>2002.95</v>
      </c>
      <c r="N3341" s="47">
        <v>0</v>
      </c>
      <c r="O3341" s="48">
        <v>41568</v>
      </c>
    </row>
    <row r="3342" spans="11:15">
      <c r="K3342" s="46" t="s">
        <v>6750</v>
      </c>
      <c r="L3342" s="23" t="s">
        <v>6751</v>
      </c>
      <c r="M3342" s="47">
        <v>1656.89</v>
      </c>
      <c r="N3342" s="47">
        <v>0</v>
      </c>
      <c r="O3342" s="48">
        <v>41568</v>
      </c>
    </row>
    <row r="3343" spans="11:15">
      <c r="K3343" s="46" t="s">
        <v>6752</v>
      </c>
      <c r="L3343" s="23" t="s">
        <v>6753</v>
      </c>
      <c r="M3343" s="47">
        <v>1638.89</v>
      </c>
      <c r="N3343" s="47">
        <v>0</v>
      </c>
      <c r="O3343" s="48">
        <v>41568</v>
      </c>
    </row>
    <row r="3344" spans="11:15">
      <c r="K3344" s="46" t="s">
        <v>6754</v>
      </c>
      <c r="L3344" s="23" t="s">
        <v>6755</v>
      </c>
      <c r="M3344" s="47">
        <v>1624.29</v>
      </c>
      <c r="N3344" s="47">
        <v>0</v>
      </c>
      <c r="O3344" s="48">
        <v>41568</v>
      </c>
    </row>
    <row r="3345" spans="11:15">
      <c r="K3345" s="46" t="s">
        <v>6756</v>
      </c>
      <c r="L3345" s="23" t="s">
        <v>6757</v>
      </c>
      <c r="M3345" s="47">
        <v>1502.34</v>
      </c>
      <c r="N3345" s="47">
        <v>0</v>
      </c>
      <c r="O3345" s="48">
        <v>41568</v>
      </c>
    </row>
    <row r="3346" spans="11:15">
      <c r="K3346" s="46" t="s">
        <v>6758</v>
      </c>
      <c r="L3346" s="23" t="s">
        <v>6759</v>
      </c>
      <c r="M3346" s="47">
        <v>1329.51</v>
      </c>
      <c r="N3346" s="47">
        <v>0</v>
      </c>
      <c r="O3346" s="48">
        <v>41568</v>
      </c>
    </row>
    <row r="3347" spans="11:15">
      <c r="K3347" s="46" t="s">
        <v>6760</v>
      </c>
      <c r="L3347" s="23" t="s">
        <v>6761</v>
      </c>
      <c r="M3347" s="47">
        <v>1096.49</v>
      </c>
      <c r="N3347" s="47">
        <v>0</v>
      </c>
      <c r="O3347" s="48">
        <v>41568</v>
      </c>
    </row>
    <row r="3348" spans="11:15">
      <c r="K3348" s="46" t="s">
        <v>6762</v>
      </c>
      <c r="L3348" s="23" t="s">
        <v>6763</v>
      </c>
      <c r="M3348" s="47">
        <v>1068.98</v>
      </c>
      <c r="N3348" s="47">
        <v>0</v>
      </c>
      <c r="O3348" s="48">
        <v>41568</v>
      </c>
    </row>
    <row r="3349" spans="11:15">
      <c r="K3349" s="46" t="s">
        <v>6764</v>
      </c>
      <c r="L3349" s="23" t="s">
        <v>6765</v>
      </c>
      <c r="M3349" s="47">
        <v>1015.83</v>
      </c>
      <c r="N3349" s="47">
        <v>0</v>
      </c>
      <c r="O3349" s="48">
        <v>41568</v>
      </c>
    </row>
    <row r="3350" spans="11:15">
      <c r="K3350" s="46" t="s">
        <v>6766</v>
      </c>
      <c r="L3350" s="23" t="s">
        <v>6767</v>
      </c>
      <c r="M3350" s="47">
        <v>248590.81</v>
      </c>
      <c r="N3350" s="47">
        <v>0</v>
      </c>
      <c r="O3350" s="48">
        <v>41589</v>
      </c>
    </row>
    <row r="3351" spans="11:15">
      <c r="K3351" s="46" t="s">
        <v>6768</v>
      </c>
      <c r="L3351" s="23" t="s">
        <v>6769</v>
      </c>
      <c r="M3351" s="47">
        <v>23050.51</v>
      </c>
      <c r="N3351" s="47">
        <v>0</v>
      </c>
      <c r="O3351" s="48">
        <v>41589</v>
      </c>
    </row>
    <row r="3352" spans="11:15">
      <c r="K3352" s="46" t="s">
        <v>6770</v>
      </c>
      <c r="L3352" s="23" t="s">
        <v>6771</v>
      </c>
      <c r="M3352" s="47">
        <v>22840.42</v>
      </c>
      <c r="N3352" s="47">
        <v>0</v>
      </c>
      <c r="O3352" s="48">
        <v>41589</v>
      </c>
    </row>
    <row r="3353" spans="11:15">
      <c r="K3353" s="46" t="s">
        <v>6772</v>
      </c>
      <c r="L3353" s="23" t="s">
        <v>6773</v>
      </c>
      <c r="M3353" s="47">
        <v>22378.14</v>
      </c>
      <c r="N3353" s="47">
        <v>0</v>
      </c>
      <c r="O3353" s="48">
        <v>41589</v>
      </c>
    </row>
    <row r="3354" spans="11:15">
      <c r="K3354" s="46" t="s">
        <v>6774</v>
      </c>
      <c r="L3354" s="23" t="s">
        <v>6775</v>
      </c>
      <c r="M3354" s="47">
        <v>16421.73</v>
      </c>
      <c r="N3354" s="47">
        <v>0</v>
      </c>
      <c r="O3354" s="48">
        <v>41589</v>
      </c>
    </row>
    <row r="3355" spans="11:15">
      <c r="K3355" s="46" t="s">
        <v>6776</v>
      </c>
      <c r="L3355" s="23" t="s">
        <v>6777</v>
      </c>
      <c r="M3355" s="47">
        <v>13750.96</v>
      </c>
      <c r="N3355" s="47">
        <v>0</v>
      </c>
      <c r="O3355" s="48">
        <v>41589</v>
      </c>
    </row>
    <row r="3356" spans="11:15">
      <c r="K3356" s="46" t="s">
        <v>6778</v>
      </c>
      <c r="L3356" s="23" t="s">
        <v>6779</v>
      </c>
      <c r="M3356" s="47">
        <v>12885.52</v>
      </c>
      <c r="N3356" s="47">
        <v>0</v>
      </c>
      <c r="O3356" s="48">
        <v>41589</v>
      </c>
    </row>
    <row r="3357" spans="11:15">
      <c r="K3357" s="46" t="s">
        <v>6780</v>
      </c>
      <c r="L3357" s="23" t="s">
        <v>6781</v>
      </c>
      <c r="M3357" s="47">
        <v>11281.21</v>
      </c>
      <c r="N3357" s="47">
        <v>0</v>
      </c>
      <c r="O3357" s="48">
        <v>41589</v>
      </c>
    </row>
    <row r="3358" spans="11:15">
      <c r="K3358" s="46" t="s">
        <v>6782</v>
      </c>
      <c r="L3358" s="23" t="s">
        <v>6783</v>
      </c>
      <c r="M3358" s="47">
        <v>8879.8700000000008</v>
      </c>
      <c r="N3358" s="47">
        <v>0</v>
      </c>
      <c r="O3358" s="48">
        <v>41589</v>
      </c>
    </row>
    <row r="3359" spans="11:15">
      <c r="K3359" s="46" t="s">
        <v>6784</v>
      </c>
      <c r="L3359" s="23" t="s">
        <v>6785</v>
      </c>
      <c r="M3359" s="47">
        <v>8609.27</v>
      </c>
      <c r="N3359" s="47">
        <v>0</v>
      </c>
      <c r="O3359" s="48">
        <v>41589</v>
      </c>
    </row>
    <row r="3360" spans="11:15">
      <c r="K3360" s="46" t="s">
        <v>6786</v>
      </c>
      <c r="L3360" s="23" t="s">
        <v>6787</v>
      </c>
      <c r="M3360" s="47">
        <v>7498.05</v>
      </c>
      <c r="N3360" s="47">
        <v>0</v>
      </c>
      <c r="O3360" s="48">
        <v>41589</v>
      </c>
    </row>
    <row r="3361" spans="11:15">
      <c r="K3361" s="46" t="s">
        <v>6788</v>
      </c>
      <c r="L3361" s="23" t="s">
        <v>6789</v>
      </c>
      <c r="M3361" s="47">
        <v>7435.99</v>
      </c>
      <c r="N3361" s="47">
        <v>0</v>
      </c>
      <c r="O3361" s="48">
        <v>41589</v>
      </c>
    </row>
    <row r="3362" spans="11:15">
      <c r="K3362" s="46" t="s">
        <v>6790</v>
      </c>
      <c r="L3362" s="23" t="s">
        <v>6791</v>
      </c>
      <c r="M3362" s="47">
        <v>5516.5</v>
      </c>
      <c r="N3362" s="47">
        <v>0</v>
      </c>
      <c r="O3362" s="48">
        <v>41589</v>
      </c>
    </row>
    <row r="3363" spans="11:15">
      <c r="K3363" s="46" t="s">
        <v>6792</v>
      </c>
      <c r="L3363" s="23" t="s">
        <v>6793</v>
      </c>
      <c r="M3363" s="47">
        <v>5122.83</v>
      </c>
      <c r="N3363" s="47">
        <v>0</v>
      </c>
      <c r="O3363" s="48">
        <v>41589</v>
      </c>
    </row>
    <row r="3364" spans="11:15">
      <c r="K3364" s="46" t="s">
        <v>6794</v>
      </c>
      <c r="L3364" s="23" t="s">
        <v>6795</v>
      </c>
      <c r="M3364" s="47">
        <v>4291.1499999999996</v>
      </c>
      <c r="N3364" s="47">
        <v>0</v>
      </c>
      <c r="O3364" s="48">
        <v>41589</v>
      </c>
    </row>
    <row r="3365" spans="11:15">
      <c r="K3365" s="46" t="s">
        <v>6796</v>
      </c>
      <c r="L3365" s="23" t="s">
        <v>6797</v>
      </c>
      <c r="M3365" s="47">
        <v>4132.01</v>
      </c>
      <c r="N3365" s="47">
        <v>0</v>
      </c>
      <c r="O3365" s="48">
        <v>41589</v>
      </c>
    </row>
    <row r="3366" spans="11:15">
      <c r="K3366" s="46" t="s">
        <v>6798</v>
      </c>
      <c r="L3366" s="23" t="s">
        <v>6799</v>
      </c>
      <c r="M3366" s="47">
        <v>3863.67</v>
      </c>
      <c r="N3366" s="47">
        <v>0</v>
      </c>
      <c r="O3366" s="48">
        <v>41589</v>
      </c>
    </row>
    <row r="3367" spans="11:15">
      <c r="K3367" s="46" t="s">
        <v>6800</v>
      </c>
      <c r="L3367" s="23" t="s">
        <v>6801</v>
      </c>
      <c r="M3367" s="47">
        <v>2859.53</v>
      </c>
      <c r="N3367" s="47">
        <v>0</v>
      </c>
      <c r="O3367" s="48">
        <v>41589</v>
      </c>
    </row>
    <row r="3368" spans="11:15">
      <c r="K3368" s="46" t="s">
        <v>6802</v>
      </c>
      <c r="L3368" s="23" t="s">
        <v>6803</v>
      </c>
      <c r="M3368" s="47">
        <v>2727.57</v>
      </c>
      <c r="N3368" s="47">
        <v>0</v>
      </c>
      <c r="O3368" s="48">
        <v>41589</v>
      </c>
    </row>
    <row r="3369" spans="11:15">
      <c r="K3369" s="46" t="s">
        <v>6804</v>
      </c>
      <c r="L3369" s="23" t="s">
        <v>6805</v>
      </c>
      <c r="M3369" s="47">
        <v>2236.25</v>
      </c>
      <c r="N3369" s="47">
        <v>0</v>
      </c>
      <c r="O3369" s="48">
        <v>41589</v>
      </c>
    </row>
    <row r="3370" spans="11:15">
      <c r="K3370" s="46" t="s">
        <v>6806</v>
      </c>
      <c r="L3370" s="23" t="s">
        <v>6807</v>
      </c>
      <c r="M3370" s="47">
        <v>1775.71</v>
      </c>
      <c r="N3370" s="47">
        <v>0</v>
      </c>
      <c r="O3370" s="48">
        <v>41589</v>
      </c>
    </row>
    <row r="3371" spans="11:15">
      <c r="K3371" s="46" t="s">
        <v>6808</v>
      </c>
      <c r="L3371" s="23" t="s">
        <v>6809</v>
      </c>
      <c r="M3371" s="47">
        <v>1490.9</v>
      </c>
      <c r="N3371" s="47">
        <v>0</v>
      </c>
      <c r="O3371" s="48">
        <v>41589</v>
      </c>
    </row>
    <row r="3372" spans="11:15">
      <c r="K3372" s="46" t="s">
        <v>6810</v>
      </c>
      <c r="L3372" s="23" t="s">
        <v>6811</v>
      </c>
      <c r="M3372" s="47">
        <v>1428.98</v>
      </c>
      <c r="N3372" s="47">
        <v>0</v>
      </c>
      <c r="O3372" s="48">
        <v>41589</v>
      </c>
    </row>
    <row r="3373" spans="11:15">
      <c r="K3373" s="46" t="s">
        <v>6812</v>
      </c>
      <c r="L3373" s="23" t="s">
        <v>6813</v>
      </c>
      <c r="M3373" s="47">
        <v>1028.49</v>
      </c>
      <c r="N3373" s="47">
        <v>0</v>
      </c>
      <c r="O3373" s="48">
        <v>41589</v>
      </c>
    </row>
    <row r="3374" spans="11:15">
      <c r="K3374" s="46" t="s">
        <v>6814</v>
      </c>
      <c r="L3374" s="23" t="s">
        <v>6815</v>
      </c>
      <c r="M3374" s="47">
        <v>75852.679999999993</v>
      </c>
      <c r="N3374" s="47">
        <v>0</v>
      </c>
      <c r="O3374" s="48">
        <v>41598</v>
      </c>
    </row>
    <row r="3375" spans="11:15">
      <c r="K3375" s="46" t="s">
        <v>6816</v>
      </c>
      <c r="L3375" s="23" t="s">
        <v>6817</v>
      </c>
      <c r="M3375" s="47">
        <v>55255.78</v>
      </c>
      <c r="N3375" s="47">
        <v>0</v>
      </c>
      <c r="O3375" s="48">
        <v>41598</v>
      </c>
    </row>
    <row r="3376" spans="11:15">
      <c r="K3376" s="46" t="s">
        <v>6818</v>
      </c>
      <c r="L3376" s="23" t="s">
        <v>6819</v>
      </c>
      <c r="M3376" s="47">
        <v>26703.46</v>
      </c>
      <c r="N3376" s="47">
        <v>0</v>
      </c>
      <c r="O3376" s="48">
        <v>41598</v>
      </c>
    </row>
    <row r="3377" spans="11:15">
      <c r="K3377" s="46" t="s">
        <v>6820</v>
      </c>
      <c r="L3377" s="23" t="s">
        <v>6821</v>
      </c>
      <c r="M3377" s="47">
        <v>20180.87</v>
      </c>
      <c r="N3377" s="47">
        <v>0</v>
      </c>
      <c r="O3377" s="48">
        <v>41598</v>
      </c>
    </row>
    <row r="3378" spans="11:15">
      <c r="K3378" s="46" t="s">
        <v>6822</v>
      </c>
      <c r="L3378" s="23" t="s">
        <v>6823</v>
      </c>
      <c r="M3378" s="47">
        <v>19902.04</v>
      </c>
      <c r="N3378" s="47">
        <v>0</v>
      </c>
      <c r="O3378" s="48">
        <v>41598</v>
      </c>
    </row>
    <row r="3379" spans="11:15">
      <c r="K3379" s="46" t="s">
        <v>6824</v>
      </c>
      <c r="L3379" s="23" t="s">
        <v>6825</v>
      </c>
      <c r="M3379" s="47">
        <v>18469.23</v>
      </c>
      <c r="N3379" s="47">
        <v>0</v>
      </c>
      <c r="O3379" s="48">
        <v>41598</v>
      </c>
    </row>
    <row r="3380" spans="11:15">
      <c r="K3380" s="46" t="s">
        <v>6826</v>
      </c>
      <c r="L3380" s="23" t="s">
        <v>6827</v>
      </c>
      <c r="M3380" s="47">
        <v>17194.169999999998</v>
      </c>
      <c r="N3380" s="47">
        <v>0</v>
      </c>
      <c r="O3380" s="48">
        <v>41598</v>
      </c>
    </row>
    <row r="3381" spans="11:15">
      <c r="K3381" s="46" t="s">
        <v>6828</v>
      </c>
      <c r="L3381" s="23" t="s">
        <v>6829</v>
      </c>
      <c r="M3381" s="47">
        <v>13760.88</v>
      </c>
      <c r="N3381" s="47">
        <v>0</v>
      </c>
      <c r="O3381" s="48">
        <v>41598</v>
      </c>
    </row>
    <row r="3382" spans="11:15">
      <c r="K3382" s="46" t="s">
        <v>6830</v>
      </c>
      <c r="L3382" s="23" t="s">
        <v>6831</v>
      </c>
      <c r="M3382" s="47">
        <v>13279.57</v>
      </c>
      <c r="N3382" s="47">
        <v>0</v>
      </c>
      <c r="O3382" s="48">
        <v>41598</v>
      </c>
    </row>
    <row r="3383" spans="11:15">
      <c r="K3383" s="46" t="s">
        <v>6832</v>
      </c>
      <c r="L3383" s="23" t="s">
        <v>6833</v>
      </c>
      <c r="M3383" s="47">
        <v>12427.75</v>
      </c>
      <c r="N3383" s="47">
        <v>0</v>
      </c>
      <c r="O3383" s="48">
        <v>41598</v>
      </c>
    </row>
    <row r="3384" spans="11:15">
      <c r="K3384" s="46" t="s">
        <v>6834</v>
      </c>
      <c r="L3384" s="23" t="s">
        <v>6835</v>
      </c>
      <c r="M3384" s="47">
        <v>10833.72</v>
      </c>
      <c r="N3384" s="47">
        <v>0</v>
      </c>
      <c r="O3384" s="48">
        <v>41598</v>
      </c>
    </row>
    <row r="3385" spans="11:15">
      <c r="K3385" s="46" t="s">
        <v>6836</v>
      </c>
      <c r="L3385" s="23" t="s">
        <v>6837</v>
      </c>
      <c r="M3385" s="47">
        <v>10671.06</v>
      </c>
      <c r="N3385" s="47">
        <v>0</v>
      </c>
      <c r="O3385" s="48">
        <v>41598</v>
      </c>
    </row>
    <row r="3386" spans="11:15">
      <c r="K3386" s="46" t="s">
        <v>6838</v>
      </c>
      <c r="L3386" s="23" t="s">
        <v>6839</v>
      </c>
      <c r="M3386" s="47">
        <v>10405.57</v>
      </c>
      <c r="N3386" s="47">
        <v>0</v>
      </c>
      <c r="O3386" s="48">
        <v>41598</v>
      </c>
    </row>
    <row r="3387" spans="11:15">
      <c r="K3387" s="46" t="s">
        <v>6840</v>
      </c>
      <c r="L3387" s="23" t="s">
        <v>6841</v>
      </c>
      <c r="M3387" s="47">
        <v>8531.94</v>
      </c>
      <c r="N3387" s="47">
        <v>0</v>
      </c>
      <c r="O3387" s="48">
        <v>41598</v>
      </c>
    </row>
    <row r="3388" spans="11:15">
      <c r="K3388" s="46" t="s">
        <v>6842</v>
      </c>
      <c r="L3388" s="23" t="s">
        <v>6843</v>
      </c>
      <c r="M3388" s="47">
        <v>8474.09</v>
      </c>
      <c r="N3388" s="47">
        <v>0</v>
      </c>
      <c r="O3388" s="48">
        <v>41598</v>
      </c>
    </row>
    <row r="3389" spans="11:15">
      <c r="K3389" s="46" t="s">
        <v>6844</v>
      </c>
      <c r="L3389" s="23" t="s">
        <v>6845</v>
      </c>
      <c r="M3389" s="47">
        <v>7928.7</v>
      </c>
      <c r="N3389" s="47">
        <v>0</v>
      </c>
      <c r="O3389" s="48">
        <v>41598</v>
      </c>
    </row>
    <row r="3390" spans="11:15">
      <c r="K3390" s="46" t="s">
        <v>6846</v>
      </c>
      <c r="L3390" s="23" t="s">
        <v>6847</v>
      </c>
      <c r="M3390" s="47">
        <v>7742.72</v>
      </c>
      <c r="N3390" s="47">
        <v>0</v>
      </c>
      <c r="O3390" s="48">
        <v>41598</v>
      </c>
    </row>
    <row r="3391" spans="11:15">
      <c r="K3391" s="46" t="s">
        <v>6848</v>
      </c>
      <c r="L3391" s="23" t="s">
        <v>6849</v>
      </c>
      <c r="M3391" s="47">
        <v>7017.14</v>
      </c>
      <c r="N3391" s="47">
        <v>0</v>
      </c>
      <c r="O3391" s="48">
        <v>41598</v>
      </c>
    </row>
    <row r="3392" spans="11:15">
      <c r="K3392" s="46" t="s">
        <v>6850</v>
      </c>
      <c r="L3392" s="23" t="s">
        <v>6851</v>
      </c>
      <c r="M3392" s="47">
        <v>6774.17</v>
      </c>
      <c r="N3392" s="47">
        <v>0</v>
      </c>
      <c r="O3392" s="48">
        <v>41598</v>
      </c>
    </row>
    <row r="3393" spans="11:15">
      <c r="K3393" s="46" t="s">
        <v>6852</v>
      </c>
      <c r="L3393" s="23" t="s">
        <v>6853</v>
      </c>
      <c r="M3393" s="47">
        <v>6706.52</v>
      </c>
      <c r="N3393" s="47">
        <v>0</v>
      </c>
      <c r="O3393" s="48">
        <v>41598</v>
      </c>
    </row>
    <row r="3394" spans="11:15">
      <c r="K3394" s="46" t="s">
        <v>6854</v>
      </c>
      <c r="L3394" s="23" t="s">
        <v>6855</v>
      </c>
      <c r="M3394" s="47">
        <v>5644.68</v>
      </c>
      <c r="N3394" s="47">
        <v>0</v>
      </c>
      <c r="O3394" s="48">
        <v>41598</v>
      </c>
    </row>
    <row r="3395" spans="11:15">
      <c r="K3395" s="46" t="s">
        <v>6856</v>
      </c>
      <c r="L3395" s="23" t="s">
        <v>6857</v>
      </c>
      <c r="M3395" s="47">
        <v>4925.8</v>
      </c>
      <c r="N3395" s="47">
        <v>0</v>
      </c>
      <c r="O3395" s="48">
        <v>41598</v>
      </c>
    </row>
    <row r="3396" spans="11:15">
      <c r="K3396" s="46" t="s">
        <v>6858</v>
      </c>
      <c r="L3396" s="23" t="s">
        <v>6859</v>
      </c>
      <c r="M3396" s="47">
        <v>4256.79</v>
      </c>
      <c r="N3396" s="47">
        <v>0</v>
      </c>
      <c r="O3396" s="48">
        <v>41598</v>
      </c>
    </row>
    <row r="3397" spans="11:15">
      <c r="K3397" s="46" t="s">
        <v>6860</v>
      </c>
      <c r="L3397" s="23" t="s">
        <v>6861</v>
      </c>
      <c r="M3397" s="47">
        <v>4160</v>
      </c>
      <c r="N3397" s="47">
        <v>0</v>
      </c>
      <c r="O3397" s="48">
        <v>41598</v>
      </c>
    </row>
    <row r="3398" spans="11:15">
      <c r="K3398" s="46" t="s">
        <v>6862</v>
      </c>
      <c r="L3398" s="23" t="s">
        <v>6863</v>
      </c>
      <c r="M3398" s="47">
        <v>4076.45</v>
      </c>
      <c r="N3398" s="47">
        <v>0</v>
      </c>
      <c r="O3398" s="48">
        <v>41598</v>
      </c>
    </row>
    <row r="3399" spans="11:15">
      <c r="K3399" s="46" t="s">
        <v>6864</v>
      </c>
      <c r="L3399" s="23" t="s">
        <v>6865</v>
      </c>
      <c r="M3399" s="47">
        <v>3988.9</v>
      </c>
      <c r="N3399" s="47">
        <v>0</v>
      </c>
      <c r="O3399" s="48">
        <v>41598</v>
      </c>
    </row>
    <row r="3400" spans="11:15">
      <c r="K3400" s="46" t="s">
        <v>6866</v>
      </c>
      <c r="L3400" s="23" t="s">
        <v>6867</v>
      </c>
      <c r="M3400" s="47">
        <v>3931.89</v>
      </c>
      <c r="N3400" s="47">
        <v>0</v>
      </c>
      <c r="O3400" s="48">
        <v>41598</v>
      </c>
    </row>
    <row r="3401" spans="11:15">
      <c r="K3401" s="46" t="s">
        <v>6868</v>
      </c>
      <c r="L3401" s="23" t="s">
        <v>6869</v>
      </c>
      <c r="M3401" s="47">
        <v>3781.39</v>
      </c>
      <c r="N3401" s="47">
        <v>0</v>
      </c>
      <c r="O3401" s="48">
        <v>41598</v>
      </c>
    </row>
    <row r="3402" spans="11:15">
      <c r="K3402" s="46" t="s">
        <v>6870</v>
      </c>
      <c r="L3402" s="23" t="s">
        <v>6871</v>
      </c>
      <c r="M3402" s="47">
        <v>3558.48</v>
      </c>
      <c r="N3402" s="47">
        <v>0</v>
      </c>
      <c r="O3402" s="48">
        <v>41598</v>
      </c>
    </row>
    <row r="3403" spans="11:15">
      <c r="K3403" s="46" t="s">
        <v>6872</v>
      </c>
      <c r="L3403" s="23" t="s">
        <v>6873</v>
      </c>
      <c r="M3403" s="47">
        <v>3497.27</v>
      </c>
      <c r="N3403" s="47">
        <v>0</v>
      </c>
      <c r="O3403" s="48">
        <v>41598</v>
      </c>
    </row>
    <row r="3404" spans="11:15">
      <c r="K3404" s="46" t="s">
        <v>6874</v>
      </c>
      <c r="L3404" s="23" t="s">
        <v>6875</v>
      </c>
      <c r="M3404" s="47">
        <v>3000</v>
      </c>
      <c r="N3404" s="47">
        <v>0</v>
      </c>
      <c r="O3404" s="48">
        <v>41598</v>
      </c>
    </row>
    <row r="3405" spans="11:15">
      <c r="K3405" s="46" t="s">
        <v>6876</v>
      </c>
      <c r="L3405" s="23" t="s">
        <v>6877</v>
      </c>
      <c r="M3405" s="47">
        <v>2846.8</v>
      </c>
      <c r="N3405" s="47">
        <v>0</v>
      </c>
      <c r="O3405" s="48">
        <v>41598</v>
      </c>
    </row>
    <row r="3406" spans="11:15">
      <c r="K3406" s="46" t="s">
        <v>6878</v>
      </c>
      <c r="L3406" s="23" t="s">
        <v>6879</v>
      </c>
      <c r="M3406" s="47">
        <v>2787.47</v>
      </c>
      <c r="N3406" s="47">
        <v>0</v>
      </c>
      <c r="O3406" s="48">
        <v>41598</v>
      </c>
    </row>
    <row r="3407" spans="11:15">
      <c r="K3407" s="46" t="s">
        <v>6880</v>
      </c>
      <c r="L3407" s="23" t="s">
        <v>6881</v>
      </c>
      <c r="M3407" s="47">
        <v>2595.2199999999998</v>
      </c>
      <c r="N3407" s="47">
        <v>0</v>
      </c>
      <c r="O3407" s="48">
        <v>41598</v>
      </c>
    </row>
    <row r="3408" spans="11:15">
      <c r="K3408" s="46" t="s">
        <v>6882</v>
      </c>
      <c r="L3408" s="23" t="s">
        <v>6883</v>
      </c>
      <c r="M3408" s="47">
        <v>2106.88</v>
      </c>
      <c r="N3408" s="47">
        <v>0</v>
      </c>
      <c r="O3408" s="48">
        <v>41598</v>
      </c>
    </row>
    <row r="3409" spans="11:15">
      <c r="K3409" s="46" t="s">
        <v>6884</v>
      </c>
      <c r="L3409" s="23" t="s">
        <v>6885</v>
      </c>
      <c r="M3409" s="47">
        <v>1653.29</v>
      </c>
      <c r="N3409" s="47">
        <v>0</v>
      </c>
      <c r="O3409" s="48">
        <v>41598</v>
      </c>
    </row>
    <row r="3410" spans="11:15">
      <c r="K3410" s="46" t="s">
        <v>6886</v>
      </c>
      <c r="L3410" s="23" t="s">
        <v>6887</v>
      </c>
      <c r="M3410" s="47">
        <v>1472.35</v>
      </c>
      <c r="N3410" s="47">
        <v>0</v>
      </c>
      <c r="O3410" s="48">
        <v>41598</v>
      </c>
    </row>
    <row r="3411" spans="11:15">
      <c r="K3411" s="46" t="s">
        <v>6888</v>
      </c>
      <c r="L3411" s="23" t="s">
        <v>6889</v>
      </c>
      <c r="M3411" s="47">
        <v>1369.87</v>
      </c>
      <c r="N3411" s="47">
        <v>0</v>
      </c>
      <c r="O3411" s="48">
        <v>41598</v>
      </c>
    </row>
    <row r="3412" spans="11:15">
      <c r="K3412" s="46" t="s">
        <v>6890</v>
      </c>
      <c r="L3412" s="23" t="s">
        <v>6891</v>
      </c>
      <c r="M3412" s="47">
        <v>1312.96</v>
      </c>
      <c r="N3412" s="47">
        <v>0</v>
      </c>
      <c r="O3412" s="48">
        <v>41598</v>
      </c>
    </row>
    <row r="3413" spans="11:15">
      <c r="K3413" s="46" t="s">
        <v>6892</v>
      </c>
      <c r="L3413" s="23" t="s">
        <v>6893</v>
      </c>
      <c r="M3413" s="47">
        <v>1141.1600000000001</v>
      </c>
      <c r="N3413" s="47">
        <v>0</v>
      </c>
      <c r="O3413" s="48">
        <v>41598</v>
      </c>
    </row>
    <row r="3414" spans="11:15">
      <c r="K3414" s="46" t="s">
        <v>6894</v>
      </c>
      <c r="L3414" s="23" t="s">
        <v>6895</v>
      </c>
      <c r="M3414" s="47">
        <v>1118.97</v>
      </c>
      <c r="N3414" s="47">
        <v>0</v>
      </c>
      <c r="O3414" s="48">
        <v>41598</v>
      </c>
    </row>
    <row r="3415" spans="11:15">
      <c r="K3415" s="46" t="s">
        <v>6896</v>
      </c>
      <c r="L3415" s="23" t="s">
        <v>6897</v>
      </c>
      <c r="M3415" s="47">
        <v>4126.5</v>
      </c>
      <c r="N3415" s="47">
        <v>0</v>
      </c>
      <c r="O3415" s="48">
        <v>41610</v>
      </c>
    </row>
    <row r="3416" spans="11:15">
      <c r="K3416" s="46" t="s">
        <v>6898</v>
      </c>
      <c r="L3416" s="23" t="s">
        <v>6899</v>
      </c>
      <c r="M3416" s="47">
        <v>30961.17</v>
      </c>
      <c r="N3416" s="47">
        <v>0</v>
      </c>
      <c r="O3416" s="48">
        <v>41618</v>
      </c>
    </row>
    <row r="3417" spans="11:15">
      <c r="K3417" s="46" t="s">
        <v>6900</v>
      </c>
      <c r="L3417" s="23" t="s">
        <v>6901</v>
      </c>
      <c r="M3417" s="47">
        <v>29856.79</v>
      </c>
      <c r="N3417" s="47">
        <v>0</v>
      </c>
      <c r="O3417" s="48">
        <v>41618</v>
      </c>
    </row>
    <row r="3418" spans="11:15">
      <c r="K3418" s="46" t="s">
        <v>6902</v>
      </c>
      <c r="L3418" s="23" t="s">
        <v>6903</v>
      </c>
      <c r="M3418" s="47">
        <v>6858.48</v>
      </c>
      <c r="N3418" s="47">
        <v>0</v>
      </c>
      <c r="O3418" s="48">
        <v>41618</v>
      </c>
    </row>
    <row r="3419" spans="11:15">
      <c r="K3419" s="46" t="s">
        <v>6904</v>
      </c>
      <c r="L3419" s="23" t="s">
        <v>6905</v>
      </c>
      <c r="M3419" s="47">
        <v>6205.1</v>
      </c>
      <c r="N3419" s="47">
        <v>0</v>
      </c>
      <c r="O3419" s="48">
        <v>41618</v>
      </c>
    </row>
    <row r="3420" spans="11:15">
      <c r="K3420" s="46" t="s">
        <v>6906</v>
      </c>
      <c r="L3420" s="23" t="s">
        <v>6907</v>
      </c>
      <c r="M3420" s="47">
        <v>5660.47</v>
      </c>
      <c r="N3420" s="47">
        <v>0</v>
      </c>
      <c r="O3420" s="48">
        <v>41618</v>
      </c>
    </row>
    <row r="3421" spans="11:15">
      <c r="K3421" s="46" t="s">
        <v>6908</v>
      </c>
      <c r="L3421" s="23" t="s">
        <v>6909</v>
      </c>
      <c r="M3421" s="47">
        <v>5356.57</v>
      </c>
      <c r="N3421" s="47">
        <v>0</v>
      </c>
      <c r="O3421" s="48">
        <v>41618</v>
      </c>
    </row>
    <row r="3422" spans="11:15">
      <c r="K3422" s="46" t="s">
        <v>6910</v>
      </c>
      <c r="L3422" s="23" t="s">
        <v>6911</v>
      </c>
      <c r="M3422" s="47">
        <v>5057.99</v>
      </c>
      <c r="N3422" s="47">
        <v>0</v>
      </c>
      <c r="O3422" s="48">
        <v>41618</v>
      </c>
    </row>
    <row r="3423" spans="11:15">
      <c r="K3423" s="46" t="s">
        <v>6912</v>
      </c>
      <c r="L3423" s="23" t="s">
        <v>6913</v>
      </c>
      <c r="M3423" s="47">
        <v>4606.6000000000004</v>
      </c>
      <c r="N3423" s="47">
        <v>0</v>
      </c>
      <c r="O3423" s="48">
        <v>41618</v>
      </c>
    </row>
    <row r="3424" spans="11:15">
      <c r="K3424" s="46" t="s">
        <v>6914</v>
      </c>
      <c r="L3424" s="23" t="s">
        <v>6915</v>
      </c>
      <c r="M3424" s="47">
        <v>4504.79</v>
      </c>
      <c r="N3424" s="47">
        <v>0</v>
      </c>
      <c r="O3424" s="48">
        <v>41618</v>
      </c>
    </row>
    <row r="3425" spans="11:15">
      <c r="K3425" s="46" t="s">
        <v>6916</v>
      </c>
      <c r="L3425" s="23" t="s">
        <v>6917</v>
      </c>
      <c r="M3425" s="47">
        <v>3856.09</v>
      </c>
      <c r="N3425" s="47">
        <v>0</v>
      </c>
      <c r="O3425" s="48">
        <v>41618</v>
      </c>
    </row>
    <row r="3426" spans="11:15">
      <c r="K3426" s="46" t="s">
        <v>6918</v>
      </c>
      <c r="L3426" s="23" t="s">
        <v>6919</v>
      </c>
      <c r="M3426" s="47">
        <v>3631.35</v>
      </c>
      <c r="N3426" s="47">
        <v>0</v>
      </c>
      <c r="O3426" s="48">
        <v>41618</v>
      </c>
    </row>
    <row r="3427" spans="11:15">
      <c r="K3427" s="46" t="s">
        <v>6920</v>
      </c>
      <c r="L3427" s="23" t="s">
        <v>6921</v>
      </c>
      <c r="M3427" s="47">
        <v>3523.5</v>
      </c>
      <c r="N3427" s="47">
        <v>0</v>
      </c>
      <c r="O3427" s="48">
        <v>41618</v>
      </c>
    </row>
    <row r="3428" spans="11:15">
      <c r="K3428" s="46" t="s">
        <v>6922</v>
      </c>
      <c r="L3428" s="23" t="s">
        <v>6923</v>
      </c>
      <c r="M3428" s="47">
        <v>3188.71</v>
      </c>
      <c r="N3428" s="47">
        <v>0</v>
      </c>
      <c r="O3428" s="48">
        <v>41618</v>
      </c>
    </row>
    <row r="3429" spans="11:15">
      <c r="K3429" s="46" t="s">
        <v>6924</v>
      </c>
      <c r="L3429" s="23" t="s">
        <v>6925</v>
      </c>
      <c r="M3429" s="47">
        <v>3003.45</v>
      </c>
      <c r="N3429" s="47">
        <v>0</v>
      </c>
      <c r="O3429" s="48">
        <v>41618</v>
      </c>
    </row>
    <row r="3430" spans="11:15">
      <c r="K3430" s="46" t="s">
        <v>6926</v>
      </c>
      <c r="L3430" s="23" t="s">
        <v>6927</v>
      </c>
      <c r="M3430" s="47">
        <v>2479.46</v>
      </c>
      <c r="N3430" s="47">
        <v>0</v>
      </c>
      <c r="O3430" s="48">
        <v>41618</v>
      </c>
    </row>
    <row r="3431" spans="11:15">
      <c r="K3431" s="46" t="s">
        <v>6928</v>
      </c>
      <c r="L3431" s="23" t="s">
        <v>6929</v>
      </c>
      <c r="M3431" s="47">
        <v>2104.54</v>
      </c>
      <c r="N3431" s="47">
        <v>0</v>
      </c>
      <c r="O3431" s="48">
        <v>41618</v>
      </c>
    </row>
    <row r="3432" spans="11:15">
      <c r="K3432" s="46" t="s">
        <v>6930</v>
      </c>
      <c r="L3432" s="23" t="s">
        <v>6931</v>
      </c>
      <c r="M3432" s="47">
        <v>1780.18</v>
      </c>
      <c r="N3432" s="47">
        <v>0</v>
      </c>
      <c r="O3432" s="48">
        <v>41618</v>
      </c>
    </row>
    <row r="3433" spans="11:15">
      <c r="K3433" s="46" t="s">
        <v>6932</v>
      </c>
      <c r="L3433" s="23" t="s">
        <v>6933</v>
      </c>
      <c r="M3433" s="47">
        <v>1708.38</v>
      </c>
      <c r="N3433" s="47">
        <v>0</v>
      </c>
      <c r="O3433" s="48">
        <v>41618</v>
      </c>
    </row>
    <row r="3434" spans="11:15">
      <c r="K3434" s="46" t="s">
        <v>6934</v>
      </c>
      <c r="L3434" s="23" t="s">
        <v>6935</v>
      </c>
      <c r="M3434" s="47">
        <v>1527.51</v>
      </c>
      <c r="N3434" s="47">
        <v>0</v>
      </c>
      <c r="O3434" s="48">
        <v>41618</v>
      </c>
    </row>
    <row r="3435" spans="11:15">
      <c r="K3435" s="46" t="s">
        <v>6936</v>
      </c>
      <c r="L3435" s="23" t="s">
        <v>6937</v>
      </c>
      <c r="M3435" s="47">
        <v>1115.6500000000001</v>
      </c>
      <c r="N3435" s="47">
        <v>0</v>
      </c>
      <c r="O3435" s="48">
        <v>41618</v>
      </c>
    </row>
    <row r="3436" spans="11:15">
      <c r="K3436" s="46" t="s">
        <v>6938</v>
      </c>
      <c r="L3436" s="23" t="s">
        <v>6939</v>
      </c>
      <c r="M3436" s="47">
        <v>1027.01</v>
      </c>
      <c r="N3436" s="47">
        <v>0</v>
      </c>
      <c r="O3436" s="48">
        <v>41618</v>
      </c>
    </row>
    <row r="3437" spans="11:15">
      <c r="K3437" s="46" t="s">
        <v>6940</v>
      </c>
      <c r="L3437" s="23" t="s">
        <v>6941</v>
      </c>
      <c r="M3437" s="47">
        <v>88380</v>
      </c>
      <c r="N3437" s="47">
        <v>0</v>
      </c>
      <c r="O3437" s="48">
        <v>41628</v>
      </c>
    </row>
    <row r="3438" spans="11:15">
      <c r="K3438" s="46" t="s">
        <v>6942</v>
      </c>
      <c r="L3438" s="23" t="s">
        <v>6943</v>
      </c>
      <c r="M3438" s="47">
        <v>38053.71</v>
      </c>
      <c r="N3438" s="47">
        <v>0</v>
      </c>
      <c r="O3438" s="48">
        <v>41628</v>
      </c>
    </row>
    <row r="3439" spans="11:15">
      <c r="K3439" s="46" t="s">
        <v>6944</v>
      </c>
      <c r="L3439" s="23" t="s">
        <v>6945</v>
      </c>
      <c r="M3439" s="47">
        <v>28251.17</v>
      </c>
      <c r="N3439" s="47">
        <v>0</v>
      </c>
      <c r="O3439" s="48">
        <v>41628</v>
      </c>
    </row>
    <row r="3440" spans="11:15">
      <c r="K3440" s="46" t="s">
        <v>6946</v>
      </c>
      <c r="L3440" s="23" t="s">
        <v>6947</v>
      </c>
      <c r="M3440" s="47">
        <v>17159.97</v>
      </c>
      <c r="N3440" s="47">
        <v>0</v>
      </c>
      <c r="O3440" s="48">
        <v>41628</v>
      </c>
    </row>
    <row r="3441" spans="11:15">
      <c r="K3441" s="46" t="s">
        <v>6948</v>
      </c>
      <c r="L3441" s="23" t="s">
        <v>6949</v>
      </c>
      <c r="M3441" s="47">
        <v>16507.13</v>
      </c>
      <c r="N3441" s="47">
        <v>0</v>
      </c>
      <c r="O3441" s="48">
        <v>41628</v>
      </c>
    </row>
    <row r="3442" spans="11:15">
      <c r="K3442" s="46" t="s">
        <v>6950</v>
      </c>
      <c r="L3442" s="23" t="s">
        <v>6951</v>
      </c>
      <c r="M3442" s="47">
        <v>14362.28</v>
      </c>
      <c r="N3442" s="47">
        <v>0</v>
      </c>
      <c r="O3442" s="48">
        <v>41628</v>
      </c>
    </row>
    <row r="3443" spans="11:15">
      <c r="K3443" s="46" t="s">
        <v>6952</v>
      </c>
      <c r="L3443" s="23" t="s">
        <v>6953</v>
      </c>
      <c r="M3443" s="47">
        <v>14058.36</v>
      </c>
      <c r="N3443" s="47">
        <v>0</v>
      </c>
      <c r="O3443" s="48">
        <v>41628</v>
      </c>
    </row>
    <row r="3444" spans="11:15">
      <c r="K3444" s="46" t="s">
        <v>6954</v>
      </c>
      <c r="L3444" s="23" t="s">
        <v>6955</v>
      </c>
      <c r="M3444" s="47">
        <v>11004.29</v>
      </c>
      <c r="N3444" s="47">
        <v>0</v>
      </c>
      <c r="O3444" s="48">
        <v>41628</v>
      </c>
    </row>
    <row r="3445" spans="11:15">
      <c r="K3445" s="46" t="s">
        <v>6956</v>
      </c>
      <c r="L3445" s="23" t="s">
        <v>6957</v>
      </c>
      <c r="M3445" s="47">
        <v>10742.91</v>
      </c>
      <c r="N3445" s="47">
        <v>0</v>
      </c>
      <c r="O3445" s="48">
        <v>41628</v>
      </c>
    </row>
    <row r="3446" spans="11:15">
      <c r="K3446" s="46" t="s">
        <v>6958</v>
      </c>
      <c r="L3446" s="23" t="s">
        <v>6959</v>
      </c>
      <c r="M3446" s="47">
        <v>10704.13</v>
      </c>
      <c r="N3446" s="47">
        <v>0</v>
      </c>
      <c r="O3446" s="48">
        <v>41628</v>
      </c>
    </row>
    <row r="3447" spans="11:15">
      <c r="K3447" s="46" t="s">
        <v>6960</v>
      </c>
      <c r="L3447" s="23" t="s">
        <v>6961</v>
      </c>
      <c r="M3447" s="47">
        <v>9957.57</v>
      </c>
      <c r="N3447" s="47">
        <v>0</v>
      </c>
      <c r="O3447" s="48">
        <v>41628</v>
      </c>
    </row>
    <row r="3448" spans="11:15">
      <c r="K3448" s="46" t="s">
        <v>6962</v>
      </c>
      <c r="L3448" s="23" t="s">
        <v>6963</v>
      </c>
      <c r="M3448" s="47">
        <v>9952.44</v>
      </c>
      <c r="N3448" s="47">
        <v>0</v>
      </c>
      <c r="O3448" s="48">
        <v>41628</v>
      </c>
    </row>
    <row r="3449" spans="11:15">
      <c r="K3449" s="46" t="s">
        <v>6964</v>
      </c>
      <c r="L3449" s="23" t="s">
        <v>6965</v>
      </c>
      <c r="M3449" s="47">
        <v>8845.92</v>
      </c>
      <c r="N3449" s="47">
        <v>0</v>
      </c>
      <c r="O3449" s="48">
        <v>41628</v>
      </c>
    </row>
    <row r="3450" spans="11:15">
      <c r="K3450" s="46" t="s">
        <v>6966</v>
      </c>
      <c r="L3450" s="23" t="s">
        <v>6967</v>
      </c>
      <c r="M3450" s="47">
        <v>8491.81</v>
      </c>
      <c r="N3450" s="47">
        <v>0</v>
      </c>
      <c r="O3450" s="48">
        <v>41628</v>
      </c>
    </row>
    <row r="3451" spans="11:15">
      <c r="K3451" s="46" t="s">
        <v>6968</v>
      </c>
      <c r="L3451" s="23" t="s">
        <v>6969</v>
      </c>
      <c r="M3451" s="47">
        <v>8296.7199999999993</v>
      </c>
      <c r="N3451" s="47">
        <v>0</v>
      </c>
      <c r="O3451" s="48">
        <v>41628</v>
      </c>
    </row>
    <row r="3452" spans="11:15">
      <c r="K3452" s="46" t="s">
        <v>6970</v>
      </c>
      <c r="L3452" s="23" t="s">
        <v>6971</v>
      </c>
      <c r="M3452" s="47">
        <v>7484.11</v>
      </c>
      <c r="N3452" s="47">
        <v>0</v>
      </c>
      <c r="O3452" s="48">
        <v>41628</v>
      </c>
    </row>
    <row r="3453" spans="11:15">
      <c r="K3453" s="46" t="s">
        <v>6972</v>
      </c>
      <c r="L3453" s="23" t="s">
        <v>6973</v>
      </c>
      <c r="M3453" s="47">
        <v>7204.02</v>
      </c>
      <c r="N3453" s="47">
        <v>0</v>
      </c>
      <c r="O3453" s="48">
        <v>41628</v>
      </c>
    </row>
    <row r="3454" spans="11:15">
      <c r="K3454" s="46" t="s">
        <v>6974</v>
      </c>
      <c r="L3454" s="23" t="s">
        <v>6975</v>
      </c>
      <c r="M3454" s="47">
        <v>5640.65</v>
      </c>
      <c r="N3454" s="47">
        <v>0</v>
      </c>
      <c r="O3454" s="48">
        <v>41628</v>
      </c>
    </row>
    <row r="3455" spans="11:15">
      <c r="K3455" s="46" t="s">
        <v>6976</v>
      </c>
      <c r="L3455" s="23" t="s">
        <v>6977</v>
      </c>
      <c r="M3455" s="47">
        <v>5161.96</v>
      </c>
      <c r="N3455" s="47">
        <v>0</v>
      </c>
      <c r="O3455" s="48">
        <v>41628</v>
      </c>
    </row>
    <row r="3456" spans="11:15">
      <c r="K3456" s="46" t="s">
        <v>6978</v>
      </c>
      <c r="L3456" s="23" t="s">
        <v>6979</v>
      </c>
      <c r="M3456" s="47">
        <v>4906.17</v>
      </c>
      <c r="N3456" s="47">
        <v>0</v>
      </c>
      <c r="O3456" s="48">
        <v>41628</v>
      </c>
    </row>
    <row r="3457" spans="11:15">
      <c r="K3457" s="46" t="s">
        <v>6980</v>
      </c>
      <c r="L3457" s="23" t="s">
        <v>6981</v>
      </c>
      <c r="M3457" s="47">
        <v>4894.18</v>
      </c>
      <c r="N3457" s="47">
        <v>0</v>
      </c>
      <c r="O3457" s="48">
        <v>41628</v>
      </c>
    </row>
    <row r="3458" spans="11:15">
      <c r="K3458" s="46" t="s">
        <v>6982</v>
      </c>
      <c r="L3458" s="23" t="s">
        <v>6983</v>
      </c>
      <c r="M3458" s="47">
        <v>4822.3100000000004</v>
      </c>
      <c r="N3458" s="47">
        <v>0</v>
      </c>
      <c r="O3458" s="48">
        <v>41628</v>
      </c>
    </row>
    <row r="3459" spans="11:15">
      <c r="K3459" s="46" t="s">
        <v>6984</v>
      </c>
      <c r="L3459" s="23" t="s">
        <v>6985</v>
      </c>
      <c r="M3459" s="47">
        <v>4632.08</v>
      </c>
      <c r="N3459" s="47">
        <v>0</v>
      </c>
      <c r="O3459" s="48">
        <v>41628</v>
      </c>
    </row>
    <row r="3460" spans="11:15">
      <c r="K3460" s="46" t="s">
        <v>6986</v>
      </c>
      <c r="L3460" s="23" t="s">
        <v>6987</v>
      </c>
      <c r="M3460" s="47">
        <v>4013.29</v>
      </c>
      <c r="N3460" s="47">
        <v>0</v>
      </c>
      <c r="O3460" s="48">
        <v>41628</v>
      </c>
    </row>
    <row r="3461" spans="11:15">
      <c r="K3461" s="46" t="s">
        <v>6988</v>
      </c>
      <c r="L3461" s="23" t="s">
        <v>6989</v>
      </c>
      <c r="M3461" s="47">
        <v>3964.86</v>
      </c>
      <c r="N3461" s="47">
        <v>0</v>
      </c>
      <c r="O3461" s="48">
        <v>41628</v>
      </c>
    </row>
    <row r="3462" spans="11:15">
      <c r="K3462" s="46" t="s">
        <v>6990</v>
      </c>
      <c r="L3462" s="23" t="s">
        <v>6991</v>
      </c>
      <c r="M3462" s="47">
        <v>3879.53</v>
      </c>
      <c r="N3462" s="47">
        <v>0</v>
      </c>
      <c r="O3462" s="48">
        <v>41628</v>
      </c>
    </row>
    <row r="3463" spans="11:15">
      <c r="K3463" s="46" t="s">
        <v>6992</v>
      </c>
      <c r="L3463" s="23" t="s">
        <v>6993</v>
      </c>
      <c r="M3463" s="47">
        <v>3856.31</v>
      </c>
      <c r="N3463" s="47">
        <v>0</v>
      </c>
      <c r="O3463" s="48">
        <v>41628</v>
      </c>
    </row>
    <row r="3464" spans="11:15">
      <c r="K3464" s="46" t="s">
        <v>6994</v>
      </c>
      <c r="L3464" s="23" t="s">
        <v>6995</v>
      </c>
      <c r="M3464" s="47">
        <v>3443.97</v>
      </c>
      <c r="N3464" s="47">
        <v>0</v>
      </c>
      <c r="O3464" s="48">
        <v>41628</v>
      </c>
    </row>
    <row r="3465" spans="11:15">
      <c r="K3465" s="46" t="s">
        <v>6996</v>
      </c>
      <c r="L3465" s="23" t="s">
        <v>6997</v>
      </c>
      <c r="M3465" s="47">
        <v>3317.39</v>
      </c>
      <c r="N3465" s="47">
        <v>0</v>
      </c>
      <c r="O3465" s="48">
        <v>41628</v>
      </c>
    </row>
    <row r="3466" spans="11:15">
      <c r="K3466" s="46" t="s">
        <v>6998</v>
      </c>
      <c r="L3466" s="23" t="s">
        <v>6999</v>
      </c>
      <c r="M3466" s="47">
        <v>2566.5100000000002</v>
      </c>
      <c r="N3466" s="47">
        <v>0</v>
      </c>
      <c r="O3466" s="48">
        <v>41628</v>
      </c>
    </row>
    <row r="3467" spans="11:15">
      <c r="K3467" s="46" t="s">
        <v>7000</v>
      </c>
      <c r="L3467" s="23" t="s">
        <v>7001</v>
      </c>
      <c r="M3467" s="47">
        <v>2438.3000000000002</v>
      </c>
      <c r="N3467" s="47">
        <v>0</v>
      </c>
      <c r="O3467" s="48">
        <v>41628</v>
      </c>
    </row>
    <row r="3468" spans="11:15">
      <c r="K3468" s="46" t="s">
        <v>7002</v>
      </c>
      <c r="L3468" s="23" t="s">
        <v>7003</v>
      </c>
      <c r="M3468" s="47">
        <v>2200.29</v>
      </c>
      <c r="N3468" s="47">
        <v>0</v>
      </c>
      <c r="O3468" s="48">
        <v>41628</v>
      </c>
    </row>
    <row r="3469" spans="11:15">
      <c r="K3469" s="46" t="s">
        <v>7004</v>
      </c>
      <c r="L3469" s="23" t="s">
        <v>7005</v>
      </c>
      <c r="M3469" s="47">
        <v>2070.3200000000002</v>
      </c>
      <c r="N3469" s="47">
        <v>0</v>
      </c>
      <c r="O3469" s="48">
        <v>41628</v>
      </c>
    </row>
    <row r="3470" spans="11:15">
      <c r="K3470" s="46" t="s">
        <v>7006</v>
      </c>
      <c r="L3470" s="23" t="s">
        <v>7007</v>
      </c>
      <c r="M3470" s="47">
        <v>1980</v>
      </c>
      <c r="N3470" s="47">
        <v>0</v>
      </c>
      <c r="O3470" s="48">
        <v>41628</v>
      </c>
    </row>
    <row r="3471" spans="11:15">
      <c r="K3471" s="46" t="s">
        <v>7008</v>
      </c>
      <c r="L3471" s="23" t="s">
        <v>7009</v>
      </c>
      <c r="M3471" s="47">
        <v>1556.68</v>
      </c>
      <c r="N3471" s="47">
        <v>0</v>
      </c>
      <c r="O3471" s="48">
        <v>41628</v>
      </c>
    </row>
    <row r="3472" spans="11:15">
      <c r="K3472" s="46" t="s">
        <v>7010</v>
      </c>
      <c r="L3472" s="23" t="s">
        <v>7011</v>
      </c>
      <c r="M3472" s="47">
        <v>1345.72</v>
      </c>
      <c r="N3472" s="47">
        <v>0</v>
      </c>
      <c r="O3472" s="48">
        <v>41628</v>
      </c>
    </row>
    <row r="3473" spans="11:15">
      <c r="K3473" s="46" t="s">
        <v>7012</v>
      </c>
      <c r="L3473" s="23" t="s">
        <v>7013</v>
      </c>
      <c r="M3473" s="47">
        <v>1298.17</v>
      </c>
      <c r="N3473" s="47">
        <v>0</v>
      </c>
      <c r="O3473" s="48">
        <v>41641</v>
      </c>
    </row>
    <row r="3474" spans="11:15">
      <c r="K3474" s="46" t="s">
        <v>7014</v>
      </c>
      <c r="L3474" s="23" t="s">
        <v>7015</v>
      </c>
      <c r="M3474" s="47">
        <v>52726.82</v>
      </c>
      <c r="N3474" s="47">
        <v>0</v>
      </c>
      <c r="O3474" s="48">
        <v>41649</v>
      </c>
    </row>
    <row r="3475" spans="11:15">
      <c r="K3475" s="46" t="s">
        <v>7016</v>
      </c>
      <c r="L3475" s="23" t="s">
        <v>7017</v>
      </c>
      <c r="M3475" s="47">
        <v>32265.75</v>
      </c>
      <c r="N3475" s="47">
        <v>0</v>
      </c>
      <c r="O3475" s="48">
        <v>41649</v>
      </c>
    </row>
    <row r="3476" spans="11:15">
      <c r="K3476" s="46" t="s">
        <v>7018</v>
      </c>
      <c r="L3476" s="23" t="s">
        <v>7019</v>
      </c>
      <c r="M3476" s="47">
        <v>30226.11</v>
      </c>
      <c r="N3476" s="47">
        <v>0</v>
      </c>
      <c r="O3476" s="48">
        <v>41649</v>
      </c>
    </row>
    <row r="3477" spans="11:15">
      <c r="K3477" s="46" t="s">
        <v>7020</v>
      </c>
      <c r="L3477" s="23" t="s">
        <v>7021</v>
      </c>
      <c r="M3477" s="47">
        <v>27916.799999999999</v>
      </c>
      <c r="N3477" s="47">
        <v>0</v>
      </c>
      <c r="O3477" s="48">
        <v>41649</v>
      </c>
    </row>
    <row r="3478" spans="11:15">
      <c r="K3478" s="46" t="s">
        <v>7022</v>
      </c>
      <c r="L3478" s="23" t="s">
        <v>7023</v>
      </c>
      <c r="M3478" s="47">
        <v>22014.49</v>
      </c>
      <c r="N3478" s="47">
        <v>0</v>
      </c>
      <c r="O3478" s="48">
        <v>41649</v>
      </c>
    </row>
    <row r="3479" spans="11:15">
      <c r="K3479" s="46" t="s">
        <v>7024</v>
      </c>
      <c r="L3479" s="23" t="s">
        <v>7025</v>
      </c>
      <c r="M3479" s="47">
        <v>19985.98</v>
      </c>
      <c r="N3479" s="47">
        <v>0</v>
      </c>
      <c r="O3479" s="48">
        <v>41649</v>
      </c>
    </row>
    <row r="3480" spans="11:15">
      <c r="K3480" s="46" t="s">
        <v>7026</v>
      </c>
      <c r="L3480" s="23" t="s">
        <v>7027</v>
      </c>
      <c r="M3480" s="47">
        <v>19226.97</v>
      </c>
      <c r="N3480" s="47">
        <v>0</v>
      </c>
      <c r="O3480" s="48">
        <v>41649</v>
      </c>
    </row>
    <row r="3481" spans="11:15">
      <c r="K3481" s="46" t="s">
        <v>7028</v>
      </c>
      <c r="L3481" s="23" t="s">
        <v>7029</v>
      </c>
      <c r="M3481" s="47">
        <v>17914.189999999999</v>
      </c>
      <c r="N3481" s="47">
        <v>0</v>
      </c>
      <c r="O3481" s="48">
        <v>41649</v>
      </c>
    </row>
    <row r="3482" spans="11:15">
      <c r="K3482" s="46" t="s">
        <v>7030</v>
      </c>
      <c r="L3482" s="23" t="s">
        <v>7031</v>
      </c>
      <c r="M3482" s="47">
        <v>16301.9</v>
      </c>
      <c r="N3482" s="47">
        <v>0</v>
      </c>
      <c r="O3482" s="48">
        <v>41649</v>
      </c>
    </row>
    <row r="3483" spans="11:15">
      <c r="K3483" s="46" t="s">
        <v>7032</v>
      </c>
      <c r="L3483" s="23" t="s">
        <v>7033</v>
      </c>
      <c r="M3483" s="47">
        <v>13069.51</v>
      </c>
      <c r="N3483" s="47">
        <v>0</v>
      </c>
      <c r="O3483" s="48">
        <v>41649</v>
      </c>
    </row>
    <row r="3484" spans="11:15">
      <c r="K3484" s="46" t="s">
        <v>7034</v>
      </c>
      <c r="L3484" s="23" t="s">
        <v>7035</v>
      </c>
      <c r="M3484" s="47">
        <v>12467.16</v>
      </c>
      <c r="N3484" s="47">
        <v>0</v>
      </c>
      <c r="O3484" s="48">
        <v>41649</v>
      </c>
    </row>
    <row r="3485" spans="11:15">
      <c r="K3485" s="46" t="s">
        <v>7036</v>
      </c>
      <c r="L3485" s="23" t="s">
        <v>7037</v>
      </c>
      <c r="M3485" s="47">
        <v>11289.66</v>
      </c>
      <c r="N3485" s="47">
        <v>0</v>
      </c>
      <c r="O3485" s="48">
        <v>41649</v>
      </c>
    </row>
    <row r="3486" spans="11:15">
      <c r="K3486" s="46" t="s">
        <v>7038</v>
      </c>
      <c r="L3486" s="23" t="s">
        <v>7039</v>
      </c>
      <c r="M3486" s="47">
        <v>9580.0400000000009</v>
      </c>
      <c r="N3486" s="47">
        <v>0</v>
      </c>
      <c r="O3486" s="48">
        <v>41649</v>
      </c>
    </row>
    <row r="3487" spans="11:15">
      <c r="K3487" s="46" t="s">
        <v>7040</v>
      </c>
      <c r="L3487" s="23" t="s">
        <v>7041</v>
      </c>
      <c r="M3487" s="47">
        <v>8939.0499999999993</v>
      </c>
      <c r="N3487" s="47">
        <v>0</v>
      </c>
      <c r="O3487" s="48">
        <v>41649</v>
      </c>
    </row>
    <row r="3488" spans="11:15">
      <c r="K3488" s="46" t="s">
        <v>7042</v>
      </c>
      <c r="L3488" s="23" t="s">
        <v>7043</v>
      </c>
      <c r="M3488" s="47">
        <v>7708.67</v>
      </c>
      <c r="N3488" s="47">
        <v>0</v>
      </c>
      <c r="O3488" s="48">
        <v>41649</v>
      </c>
    </row>
    <row r="3489" spans="11:15">
      <c r="K3489" s="46" t="s">
        <v>7044</v>
      </c>
      <c r="L3489" s="23" t="s">
        <v>7045</v>
      </c>
      <c r="M3489" s="47">
        <v>7645.25</v>
      </c>
      <c r="N3489" s="47">
        <v>0</v>
      </c>
      <c r="O3489" s="48">
        <v>41649</v>
      </c>
    </row>
    <row r="3490" spans="11:15">
      <c r="K3490" s="46" t="s">
        <v>7046</v>
      </c>
      <c r="L3490" s="23" t="s">
        <v>7047</v>
      </c>
      <c r="M3490" s="47">
        <v>6535.71</v>
      </c>
      <c r="N3490" s="47">
        <v>0</v>
      </c>
      <c r="O3490" s="48">
        <v>41649</v>
      </c>
    </row>
    <row r="3491" spans="11:15">
      <c r="K3491" s="46" t="s">
        <v>7048</v>
      </c>
      <c r="L3491" s="23" t="s">
        <v>7049</v>
      </c>
      <c r="M3491" s="47">
        <v>6031.98</v>
      </c>
      <c r="N3491" s="47">
        <v>0</v>
      </c>
      <c r="O3491" s="48">
        <v>41649</v>
      </c>
    </row>
    <row r="3492" spans="11:15">
      <c r="K3492" s="46" t="s">
        <v>7050</v>
      </c>
      <c r="L3492" s="23" t="s">
        <v>7051</v>
      </c>
      <c r="M3492" s="47">
        <v>5667.3</v>
      </c>
      <c r="N3492" s="47">
        <v>0</v>
      </c>
      <c r="O3492" s="48">
        <v>41649</v>
      </c>
    </row>
    <row r="3493" spans="11:15">
      <c r="K3493" s="46" t="s">
        <v>7052</v>
      </c>
      <c r="L3493" s="23" t="s">
        <v>7053</v>
      </c>
      <c r="M3493" s="47">
        <v>5071.82</v>
      </c>
      <c r="N3493" s="47">
        <v>0</v>
      </c>
      <c r="O3493" s="48">
        <v>41649</v>
      </c>
    </row>
    <row r="3494" spans="11:15">
      <c r="K3494" s="46" t="s">
        <v>7054</v>
      </c>
      <c r="L3494" s="23" t="s">
        <v>7055</v>
      </c>
      <c r="M3494" s="47">
        <v>4573.88</v>
      </c>
      <c r="N3494" s="47">
        <v>0</v>
      </c>
      <c r="O3494" s="48">
        <v>41649</v>
      </c>
    </row>
    <row r="3495" spans="11:15">
      <c r="K3495" s="46" t="s">
        <v>7056</v>
      </c>
      <c r="L3495" s="23" t="s">
        <v>7057</v>
      </c>
      <c r="M3495" s="47">
        <v>4198.7299999999996</v>
      </c>
      <c r="N3495" s="47">
        <v>0</v>
      </c>
      <c r="O3495" s="48">
        <v>41649</v>
      </c>
    </row>
    <row r="3496" spans="11:15">
      <c r="K3496" s="46" t="s">
        <v>7058</v>
      </c>
      <c r="L3496" s="23" t="s">
        <v>7059</v>
      </c>
      <c r="M3496" s="47">
        <v>4132.58</v>
      </c>
      <c r="N3496" s="47">
        <v>0</v>
      </c>
      <c r="O3496" s="48">
        <v>41649</v>
      </c>
    </row>
    <row r="3497" spans="11:15">
      <c r="K3497" s="46" t="s">
        <v>7060</v>
      </c>
      <c r="L3497" s="23" t="s">
        <v>7061</v>
      </c>
      <c r="M3497" s="47">
        <v>3923.98</v>
      </c>
      <c r="N3497" s="47">
        <v>0</v>
      </c>
      <c r="O3497" s="48">
        <v>41649</v>
      </c>
    </row>
    <row r="3498" spans="11:15">
      <c r="K3498" s="46" t="s">
        <v>7062</v>
      </c>
      <c r="L3498" s="23" t="s">
        <v>7063</v>
      </c>
      <c r="M3498" s="47">
        <v>3898.42</v>
      </c>
      <c r="N3498" s="47">
        <v>0</v>
      </c>
      <c r="O3498" s="48">
        <v>41649</v>
      </c>
    </row>
    <row r="3499" spans="11:15">
      <c r="K3499" s="46" t="s">
        <v>7064</v>
      </c>
      <c r="L3499" s="23" t="s">
        <v>7065</v>
      </c>
      <c r="M3499" s="47">
        <v>2772.74</v>
      </c>
      <c r="N3499" s="47">
        <v>0</v>
      </c>
      <c r="O3499" s="48">
        <v>41649</v>
      </c>
    </row>
    <row r="3500" spans="11:15">
      <c r="K3500" s="46" t="s">
        <v>7066</v>
      </c>
      <c r="L3500" s="23" t="s">
        <v>7067</v>
      </c>
      <c r="M3500" s="47">
        <v>2718.74</v>
      </c>
      <c r="N3500" s="47">
        <v>0</v>
      </c>
      <c r="O3500" s="48">
        <v>41649</v>
      </c>
    </row>
    <row r="3501" spans="11:15">
      <c r="K3501" s="46" t="s">
        <v>7068</v>
      </c>
      <c r="L3501" s="23" t="s">
        <v>7069</v>
      </c>
      <c r="M3501" s="47">
        <v>2369.09</v>
      </c>
      <c r="N3501" s="47">
        <v>0</v>
      </c>
      <c r="O3501" s="48">
        <v>41649</v>
      </c>
    </row>
    <row r="3502" spans="11:15">
      <c r="K3502" s="46" t="s">
        <v>7070</v>
      </c>
      <c r="L3502" s="23" t="s">
        <v>7071</v>
      </c>
      <c r="M3502" s="47">
        <v>2124.21</v>
      </c>
      <c r="N3502" s="47">
        <v>0</v>
      </c>
      <c r="O3502" s="48">
        <v>41649</v>
      </c>
    </row>
    <row r="3503" spans="11:15">
      <c r="K3503" s="46" t="s">
        <v>7072</v>
      </c>
      <c r="L3503" s="23" t="s">
        <v>7073</v>
      </c>
      <c r="M3503" s="47">
        <v>1964.13</v>
      </c>
      <c r="N3503" s="47">
        <v>0</v>
      </c>
      <c r="O3503" s="48">
        <v>41649</v>
      </c>
    </row>
    <row r="3504" spans="11:15">
      <c r="K3504" s="46" t="s">
        <v>7074</v>
      </c>
      <c r="L3504" s="23" t="s">
        <v>7075</v>
      </c>
      <c r="M3504" s="47">
        <v>1804.69</v>
      </c>
      <c r="N3504" s="47">
        <v>0</v>
      </c>
      <c r="O3504" s="48">
        <v>41649</v>
      </c>
    </row>
    <row r="3505" spans="11:15">
      <c r="K3505" s="46" t="s">
        <v>7076</v>
      </c>
      <c r="L3505" s="23" t="s">
        <v>7077</v>
      </c>
      <c r="M3505" s="47">
        <v>1541.27</v>
      </c>
      <c r="N3505" s="47">
        <v>0</v>
      </c>
      <c r="O3505" s="48">
        <v>41649</v>
      </c>
    </row>
    <row r="3506" spans="11:15">
      <c r="K3506" s="46" t="s">
        <v>7078</v>
      </c>
      <c r="L3506" s="23" t="s">
        <v>7079</v>
      </c>
      <c r="M3506" s="47">
        <v>1488.64</v>
      </c>
      <c r="N3506" s="47">
        <v>0</v>
      </c>
      <c r="O3506" s="48">
        <v>41649</v>
      </c>
    </row>
    <row r="3507" spans="11:15">
      <c r="K3507" s="46" t="s">
        <v>7080</v>
      </c>
      <c r="L3507" s="23" t="s">
        <v>7081</v>
      </c>
      <c r="M3507" s="47">
        <v>1146.57</v>
      </c>
      <c r="N3507" s="47">
        <v>0</v>
      </c>
      <c r="O3507" s="48">
        <v>41649</v>
      </c>
    </row>
    <row r="3508" spans="11:15">
      <c r="K3508" s="46" t="s">
        <v>7082</v>
      </c>
      <c r="L3508" s="23" t="s">
        <v>7083</v>
      </c>
      <c r="M3508" s="47">
        <v>2425.63</v>
      </c>
      <c r="N3508" s="47">
        <v>0</v>
      </c>
      <c r="O3508" s="48">
        <v>41654</v>
      </c>
    </row>
    <row r="3509" spans="11:15">
      <c r="K3509" s="46" t="s">
        <v>7084</v>
      </c>
      <c r="L3509" s="23" t="s">
        <v>7085</v>
      </c>
      <c r="M3509" s="47">
        <v>51451.65</v>
      </c>
      <c r="N3509" s="47">
        <v>0</v>
      </c>
      <c r="O3509" s="48">
        <v>41659</v>
      </c>
    </row>
    <row r="3510" spans="11:15">
      <c r="K3510" s="46" t="s">
        <v>7086</v>
      </c>
      <c r="L3510" s="23" t="s">
        <v>7087</v>
      </c>
      <c r="M3510" s="47">
        <v>38926.51</v>
      </c>
      <c r="N3510" s="47">
        <v>0</v>
      </c>
      <c r="O3510" s="48">
        <v>41659</v>
      </c>
    </row>
    <row r="3511" spans="11:15">
      <c r="K3511" s="46" t="s">
        <v>7088</v>
      </c>
      <c r="L3511" s="23" t="s">
        <v>7089</v>
      </c>
      <c r="M3511" s="47">
        <v>37997.01</v>
      </c>
      <c r="N3511" s="47">
        <v>0</v>
      </c>
      <c r="O3511" s="48">
        <v>41659</v>
      </c>
    </row>
    <row r="3512" spans="11:15">
      <c r="K3512" s="46" t="s">
        <v>7090</v>
      </c>
      <c r="L3512" s="23" t="s">
        <v>7091</v>
      </c>
      <c r="M3512" s="47">
        <v>21640.75</v>
      </c>
      <c r="N3512" s="47">
        <v>0</v>
      </c>
      <c r="O3512" s="48">
        <v>41659</v>
      </c>
    </row>
    <row r="3513" spans="11:15">
      <c r="K3513" s="46" t="s">
        <v>7092</v>
      </c>
      <c r="L3513" s="23" t="s">
        <v>7093</v>
      </c>
      <c r="M3513" s="47">
        <v>17356.349999999999</v>
      </c>
      <c r="N3513" s="47">
        <v>0</v>
      </c>
      <c r="O3513" s="48">
        <v>41659</v>
      </c>
    </row>
    <row r="3514" spans="11:15">
      <c r="K3514" s="46" t="s">
        <v>7094</v>
      </c>
      <c r="L3514" s="23" t="s">
        <v>7095</v>
      </c>
      <c r="M3514" s="47">
        <v>15294.6</v>
      </c>
      <c r="N3514" s="47">
        <v>0</v>
      </c>
      <c r="O3514" s="48">
        <v>41659</v>
      </c>
    </row>
    <row r="3515" spans="11:15">
      <c r="K3515" s="46" t="s">
        <v>7096</v>
      </c>
      <c r="L3515" s="23" t="s">
        <v>7097</v>
      </c>
      <c r="M3515" s="47">
        <v>13510</v>
      </c>
      <c r="N3515" s="47">
        <v>0</v>
      </c>
      <c r="O3515" s="48">
        <v>41659</v>
      </c>
    </row>
    <row r="3516" spans="11:15">
      <c r="K3516" s="46" t="s">
        <v>7098</v>
      </c>
      <c r="L3516" s="23" t="s">
        <v>7099</v>
      </c>
      <c r="M3516" s="47">
        <v>11319.58</v>
      </c>
      <c r="N3516" s="47">
        <v>0</v>
      </c>
      <c r="O3516" s="48">
        <v>41659</v>
      </c>
    </row>
    <row r="3517" spans="11:15">
      <c r="K3517" s="46" t="s">
        <v>7100</v>
      </c>
      <c r="L3517" s="23" t="s">
        <v>7101</v>
      </c>
      <c r="M3517" s="47">
        <v>10384.32</v>
      </c>
      <c r="N3517" s="47">
        <v>0</v>
      </c>
      <c r="O3517" s="48">
        <v>41659</v>
      </c>
    </row>
    <row r="3518" spans="11:15">
      <c r="K3518" s="46" t="s">
        <v>7102</v>
      </c>
      <c r="L3518" s="23" t="s">
        <v>7103</v>
      </c>
      <c r="M3518" s="47">
        <v>9729.5400000000009</v>
      </c>
      <c r="N3518" s="47">
        <v>0</v>
      </c>
      <c r="O3518" s="48">
        <v>41659</v>
      </c>
    </row>
    <row r="3519" spans="11:15">
      <c r="K3519" s="46" t="s">
        <v>7104</v>
      </c>
      <c r="L3519" s="23" t="s">
        <v>7105</v>
      </c>
      <c r="M3519" s="47">
        <v>8197.36</v>
      </c>
      <c r="N3519" s="47">
        <v>0</v>
      </c>
      <c r="O3519" s="48">
        <v>41659</v>
      </c>
    </row>
    <row r="3520" spans="11:15">
      <c r="K3520" s="46" t="s">
        <v>7106</v>
      </c>
      <c r="L3520" s="23" t="s">
        <v>7107</v>
      </c>
      <c r="M3520" s="47">
        <v>6018</v>
      </c>
      <c r="N3520" s="47">
        <v>0</v>
      </c>
      <c r="O3520" s="48">
        <v>41659</v>
      </c>
    </row>
    <row r="3521" spans="11:15">
      <c r="K3521" s="46" t="s">
        <v>7108</v>
      </c>
      <c r="L3521" s="23" t="s">
        <v>7109</v>
      </c>
      <c r="M3521" s="47">
        <v>5418.24</v>
      </c>
      <c r="N3521" s="47">
        <v>0</v>
      </c>
      <c r="O3521" s="48">
        <v>41659</v>
      </c>
    </row>
    <row r="3522" spans="11:15">
      <c r="K3522" s="46" t="s">
        <v>7110</v>
      </c>
      <c r="L3522" s="23" t="s">
        <v>7111</v>
      </c>
      <c r="M3522" s="47">
        <v>4944.46</v>
      </c>
      <c r="N3522" s="47">
        <v>0</v>
      </c>
      <c r="O3522" s="48">
        <v>41659</v>
      </c>
    </row>
    <row r="3523" spans="11:15">
      <c r="K3523" s="46" t="s">
        <v>7112</v>
      </c>
      <c r="L3523" s="23" t="s">
        <v>7113</v>
      </c>
      <c r="M3523" s="47">
        <v>4687.66</v>
      </c>
      <c r="N3523" s="47">
        <v>0</v>
      </c>
      <c r="O3523" s="48">
        <v>41659</v>
      </c>
    </row>
    <row r="3524" spans="11:15">
      <c r="K3524" s="46" t="s">
        <v>7114</v>
      </c>
      <c r="L3524" s="23" t="s">
        <v>7115</v>
      </c>
      <c r="M3524" s="47">
        <v>4384.6899999999996</v>
      </c>
      <c r="N3524" s="47">
        <v>0</v>
      </c>
      <c r="O3524" s="48">
        <v>41659</v>
      </c>
    </row>
    <row r="3525" spans="11:15">
      <c r="K3525" s="46" t="s">
        <v>7116</v>
      </c>
      <c r="L3525" s="23" t="s">
        <v>7117</v>
      </c>
      <c r="M3525" s="47">
        <v>4330.67</v>
      </c>
      <c r="N3525" s="47">
        <v>0</v>
      </c>
      <c r="O3525" s="48">
        <v>41659</v>
      </c>
    </row>
    <row r="3526" spans="11:15">
      <c r="K3526" s="46" t="s">
        <v>7118</v>
      </c>
      <c r="L3526" s="23" t="s">
        <v>7119</v>
      </c>
      <c r="M3526" s="47">
        <v>4089.41</v>
      </c>
      <c r="N3526" s="47">
        <v>0</v>
      </c>
      <c r="O3526" s="48">
        <v>41659</v>
      </c>
    </row>
    <row r="3527" spans="11:15">
      <c r="K3527" s="46" t="s">
        <v>7120</v>
      </c>
      <c r="L3527" s="23" t="s">
        <v>7121</v>
      </c>
      <c r="M3527" s="47">
        <v>4003.12</v>
      </c>
      <c r="N3527" s="47">
        <v>0</v>
      </c>
      <c r="O3527" s="48">
        <v>41659</v>
      </c>
    </row>
    <row r="3528" spans="11:15">
      <c r="K3528" s="46" t="s">
        <v>7122</v>
      </c>
      <c r="L3528" s="23" t="s">
        <v>7123</v>
      </c>
      <c r="M3528" s="47">
        <v>2888.83</v>
      </c>
      <c r="N3528" s="47">
        <v>0</v>
      </c>
      <c r="O3528" s="48">
        <v>41659</v>
      </c>
    </row>
    <row r="3529" spans="11:15">
      <c r="K3529" s="46" t="s">
        <v>7124</v>
      </c>
      <c r="L3529" s="23" t="s">
        <v>7125</v>
      </c>
      <c r="M3529" s="47">
        <v>2800.62</v>
      </c>
      <c r="N3529" s="47">
        <v>0</v>
      </c>
      <c r="O3529" s="48">
        <v>41659</v>
      </c>
    </row>
    <row r="3530" spans="11:15">
      <c r="K3530" s="46" t="s">
        <v>7126</v>
      </c>
      <c r="L3530" s="23" t="s">
        <v>7127</v>
      </c>
      <c r="M3530" s="47">
        <v>2723.99</v>
      </c>
      <c r="N3530" s="47">
        <v>0</v>
      </c>
      <c r="O3530" s="48">
        <v>41659</v>
      </c>
    </row>
    <row r="3531" spans="11:15">
      <c r="K3531" s="46" t="s">
        <v>7128</v>
      </c>
      <c r="L3531" s="23" t="s">
        <v>7129</v>
      </c>
      <c r="M3531" s="47">
        <v>2580.6</v>
      </c>
      <c r="N3531" s="47">
        <v>0</v>
      </c>
      <c r="O3531" s="48">
        <v>41659</v>
      </c>
    </row>
    <row r="3532" spans="11:15">
      <c r="K3532" s="46" t="s">
        <v>7130</v>
      </c>
      <c r="L3532" s="23" t="s">
        <v>7131</v>
      </c>
      <c r="M3532" s="47">
        <v>2468.8200000000002</v>
      </c>
      <c r="N3532" s="47">
        <v>0</v>
      </c>
      <c r="O3532" s="48">
        <v>41659</v>
      </c>
    </row>
    <row r="3533" spans="11:15">
      <c r="K3533" s="46" t="s">
        <v>7132</v>
      </c>
      <c r="L3533" s="23" t="s">
        <v>7133</v>
      </c>
      <c r="M3533" s="47">
        <v>2430.5100000000002</v>
      </c>
      <c r="N3533" s="47">
        <v>0</v>
      </c>
      <c r="O3533" s="48">
        <v>41659</v>
      </c>
    </row>
    <row r="3534" spans="11:15">
      <c r="K3534" s="46" t="s">
        <v>7134</v>
      </c>
      <c r="L3534" s="23" t="s">
        <v>7135</v>
      </c>
      <c r="M3534" s="47">
        <v>2265.06</v>
      </c>
      <c r="N3534" s="47">
        <v>0</v>
      </c>
      <c r="O3534" s="48">
        <v>41659</v>
      </c>
    </row>
    <row r="3535" spans="11:15">
      <c r="K3535" s="46" t="s">
        <v>7136</v>
      </c>
      <c r="L3535" s="23" t="s">
        <v>7137</v>
      </c>
      <c r="M3535" s="47">
        <v>2241.5100000000002</v>
      </c>
      <c r="N3535" s="47">
        <v>0</v>
      </c>
      <c r="O3535" s="48">
        <v>41659</v>
      </c>
    </row>
    <row r="3536" spans="11:15">
      <c r="K3536" s="46" t="s">
        <v>7138</v>
      </c>
      <c r="L3536" s="23" t="s">
        <v>7139</v>
      </c>
      <c r="M3536" s="47">
        <v>2111.8000000000002</v>
      </c>
      <c r="N3536" s="47">
        <v>0</v>
      </c>
      <c r="O3536" s="48">
        <v>41659</v>
      </c>
    </row>
    <row r="3537" spans="11:15">
      <c r="K3537" s="46" t="s">
        <v>7140</v>
      </c>
      <c r="L3537" s="23" t="s">
        <v>7141</v>
      </c>
      <c r="M3537" s="47">
        <v>2002.96</v>
      </c>
      <c r="N3537" s="47">
        <v>0</v>
      </c>
      <c r="O3537" s="48">
        <v>41659</v>
      </c>
    </row>
    <row r="3538" spans="11:15">
      <c r="K3538" s="46" t="s">
        <v>7142</v>
      </c>
      <c r="L3538" s="23" t="s">
        <v>7143</v>
      </c>
      <c r="M3538" s="47">
        <v>1742.05</v>
      </c>
      <c r="N3538" s="47">
        <v>0</v>
      </c>
      <c r="O3538" s="48">
        <v>41659</v>
      </c>
    </row>
    <row r="3539" spans="11:15">
      <c r="K3539" s="46" t="s">
        <v>7144</v>
      </c>
      <c r="L3539" s="23" t="s">
        <v>7145</v>
      </c>
      <c r="M3539" s="47">
        <v>1698.29</v>
      </c>
      <c r="N3539" s="47">
        <v>0</v>
      </c>
      <c r="O3539" s="48">
        <v>41659</v>
      </c>
    </row>
    <row r="3540" spans="11:15">
      <c r="K3540" s="46" t="s">
        <v>7146</v>
      </c>
      <c r="L3540" s="23" t="s">
        <v>7147</v>
      </c>
      <c r="M3540" s="47">
        <v>1683.75</v>
      </c>
      <c r="N3540" s="47">
        <v>0</v>
      </c>
      <c r="O3540" s="48">
        <v>41659</v>
      </c>
    </row>
    <row r="3541" spans="11:15">
      <c r="K3541" s="46" t="s">
        <v>7148</v>
      </c>
      <c r="L3541" s="23" t="s">
        <v>7149</v>
      </c>
      <c r="M3541" s="47">
        <v>1599.97</v>
      </c>
      <c r="N3541" s="47">
        <v>0</v>
      </c>
      <c r="O3541" s="48">
        <v>41659</v>
      </c>
    </row>
    <row r="3542" spans="11:15">
      <c r="K3542" s="46" t="s">
        <v>7150</v>
      </c>
      <c r="L3542" s="23" t="s">
        <v>7151</v>
      </c>
      <c r="M3542" s="47">
        <v>1385.09</v>
      </c>
      <c r="N3542" s="47">
        <v>0</v>
      </c>
      <c r="O3542" s="48">
        <v>41659</v>
      </c>
    </row>
    <row r="3543" spans="11:15">
      <c r="K3543" s="46" t="s">
        <v>7152</v>
      </c>
      <c r="L3543" s="23" t="s">
        <v>7153</v>
      </c>
      <c r="M3543" s="47">
        <v>1370.58</v>
      </c>
      <c r="N3543" s="47">
        <v>0</v>
      </c>
      <c r="O3543" s="48">
        <v>41659</v>
      </c>
    </row>
    <row r="3544" spans="11:15">
      <c r="K3544" s="46" t="s">
        <v>7154</v>
      </c>
      <c r="L3544" s="23" t="s">
        <v>7155</v>
      </c>
      <c r="M3544" s="47">
        <v>1229.17</v>
      </c>
      <c r="N3544" s="47">
        <v>0</v>
      </c>
      <c r="O3544" s="48">
        <v>41659</v>
      </c>
    </row>
    <row r="3545" spans="11:15">
      <c r="K3545" s="46" t="s">
        <v>7156</v>
      </c>
      <c r="L3545" s="23" t="s">
        <v>7157</v>
      </c>
      <c r="M3545" s="47">
        <v>1089.83</v>
      </c>
      <c r="N3545" s="47">
        <v>0</v>
      </c>
      <c r="O3545" s="48">
        <v>41659</v>
      </c>
    </row>
    <row r="3546" spans="11:15">
      <c r="K3546" s="46" t="s">
        <v>7158</v>
      </c>
      <c r="L3546" s="23" t="s">
        <v>7159</v>
      </c>
      <c r="M3546" s="47">
        <v>10019.07</v>
      </c>
      <c r="N3546" s="47">
        <v>0</v>
      </c>
      <c r="O3546" s="48">
        <v>41664</v>
      </c>
    </row>
    <row r="3547" spans="11:15">
      <c r="K3547" s="46" t="s">
        <v>7160</v>
      </c>
      <c r="L3547" s="23" t="s">
        <v>7161</v>
      </c>
      <c r="M3547" s="47">
        <v>105337.16</v>
      </c>
      <c r="N3547" s="47">
        <v>0</v>
      </c>
      <c r="O3547" s="48">
        <v>41675</v>
      </c>
    </row>
    <row r="3548" spans="11:15">
      <c r="K3548" s="46" t="s">
        <v>7162</v>
      </c>
      <c r="L3548" s="23" t="s">
        <v>7163</v>
      </c>
      <c r="M3548" s="47">
        <v>5591.27</v>
      </c>
      <c r="N3548" s="47">
        <v>0</v>
      </c>
      <c r="O3548" s="48">
        <v>41675</v>
      </c>
    </row>
    <row r="3549" spans="11:15">
      <c r="K3549" s="46" t="s">
        <v>7164</v>
      </c>
      <c r="L3549" s="23" t="s">
        <v>7165</v>
      </c>
      <c r="M3549" s="47">
        <v>1148723.5</v>
      </c>
      <c r="N3549" s="47">
        <v>0</v>
      </c>
      <c r="O3549" s="48">
        <v>41680</v>
      </c>
    </row>
    <row r="3550" spans="11:15">
      <c r="K3550" s="46" t="s">
        <v>7166</v>
      </c>
      <c r="L3550" s="23" t="s">
        <v>7167</v>
      </c>
      <c r="M3550" s="47">
        <v>140763.75</v>
      </c>
      <c r="N3550" s="47">
        <v>0</v>
      </c>
      <c r="O3550" s="48">
        <v>41680</v>
      </c>
    </row>
    <row r="3551" spans="11:15">
      <c r="K3551" s="46" t="s">
        <v>7168</v>
      </c>
      <c r="L3551" s="23" t="s">
        <v>7169</v>
      </c>
      <c r="M3551" s="47">
        <v>60763.8</v>
      </c>
      <c r="N3551" s="47">
        <v>0</v>
      </c>
      <c r="O3551" s="48">
        <v>41680</v>
      </c>
    </row>
    <row r="3552" spans="11:15">
      <c r="K3552" s="46" t="s">
        <v>7170</v>
      </c>
      <c r="L3552" s="23" t="s">
        <v>7171</v>
      </c>
      <c r="M3552" s="47">
        <v>29603.040000000001</v>
      </c>
      <c r="N3552" s="47">
        <v>0</v>
      </c>
      <c r="O3552" s="48">
        <v>41680</v>
      </c>
    </row>
    <row r="3553" spans="11:15">
      <c r="K3553" s="46" t="s">
        <v>7172</v>
      </c>
      <c r="L3553" s="23" t="s">
        <v>7173</v>
      </c>
      <c r="M3553" s="47">
        <v>26920.53</v>
      </c>
      <c r="N3553" s="47">
        <v>0</v>
      </c>
      <c r="O3553" s="48">
        <v>41680</v>
      </c>
    </row>
    <row r="3554" spans="11:15">
      <c r="K3554" s="46" t="s">
        <v>7174</v>
      </c>
      <c r="L3554" s="23" t="s">
        <v>7175</v>
      </c>
      <c r="M3554" s="47">
        <v>23071.97</v>
      </c>
      <c r="N3554" s="47">
        <v>0</v>
      </c>
      <c r="O3554" s="48">
        <v>41680</v>
      </c>
    </row>
    <row r="3555" spans="11:15">
      <c r="K3555" s="46" t="s">
        <v>7176</v>
      </c>
      <c r="L3555" s="23" t="s">
        <v>7177</v>
      </c>
      <c r="M3555" s="47">
        <v>20028.810000000001</v>
      </c>
      <c r="N3555" s="47">
        <v>0</v>
      </c>
      <c r="O3555" s="48">
        <v>41680</v>
      </c>
    </row>
    <row r="3556" spans="11:15">
      <c r="K3556" s="46" t="s">
        <v>7178</v>
      </c>
      <c r="L3556" s="23" t="s">
        <v>7179</v>
      </c>
      <c r="M3556" s="47">
        <v>17698.23</v>
      </c>
      <c r="N3556" s="47">
        <v>0</v>
      </c>
      <c r="O3556" s="48">
        <v>41680</v>
      </c>
    </row>
    <row r="3557" spans="11:15">
      <c r="K3557" s="46" t="s">
        <v>7180</v>
      </c>
      <c r="L3557" s="23" t="s">
        <v>7181</v>
      </c>
      <c r="M3557" s="47">
        <v>17477.62</v>
      </c>
      <c r="N3557" s="47">
        <v>0</v>
      </c>
      <c r="O3557" s="48">
        <v>41680</v>
      </c>
    </row>
    <row r="3558" spans="11:15">
      <c r="K3558" s="46" t="s">
        <v>7182</v>
      </c>
      <c r="L3558" s="23" t="s">
        <v>7183</v>
      </c>
      <c r="M3558" s="47">
        <v>15832.8</v>
      </c>
      <c r="N3558" s="47">
        <v>0</v>
      </c>
      <c r="O3558" s="48">
        <v>41680</v>
      </c>
    </row>
    <row r="3559" spans="11:15">
      <c r="K3559" s="46" t="s">
        <v>7184</v>
      </c>
      <c r="L3559" s="23" t="s">
        <v>7185</v>
      </c>
      <c r="M3559" s="47">
        <v>13154.64</v>
      </c>
      <c r="N3559" s="47">
        <v>0</v>
      </c>
      <c r="O3559" s="48">
        <v>41680</v>
      </c>
    </row>
    <row r="3560" spans="11:15">
      <c r="K3560" s="46" t="s">
        <v>7186</v>
      </c>
      <c r="L3560" s="23" t="s">
        <v>7187</v>
      </c>
      <c r="M3560" s="47">
        <v>12039.12</v>
      </c>
      <c r="N3560" s="47">
        <v>0</v>
      </c>
      <c r="O3560" s="48">
        <v>41680</v>
      </c>
    </row>
    <row r="3561" spans="11:15">
      <c r="K3561" s="46" t="s">
        <v>7188</v>
      </c>
      <c r="L3561" s="23" t="s">
        <v>7189</v>
      </c>
      <c r="M3561" s="47">
        <v>11681.2</v>
      </c>
      <c r="N3561" s="47">
        <v>0</v>
      </c>
      <c r="O3561" s="48">
        <v>41680</v>
      </c>
    </row>
    <row r="3562" spans="11:15">
      <c r="K3562" s="46" t="s">
        <v>7190</v>
      </c>
      <c r="L3562" s="23" t="s">
        <v>7191</v>
      </c>
      <c r="M3562" s="47">
        <v>10253.26</v>
      </c>
      <c r="N3562" s="47">
        <v>0</v>
      </c>
      <c r="O3562" s="48">
        <v>41680</v>
      </c>
    </row>
    <row r="3563" spans="11:15">
      <c r="K3563" s="46" t="s">
        <v>7192</v>
      </c>
      <c r="L3563" s="23" t="s">
        <v>7193</v>
      </c>
      <c r="M3563" s="47">
        <v>9918.34</v>
      </c>
      <c r="N3563" s="47">
        <v>0</v>
      </c>
      <c r="O3563" s="48">
        <v>41680</v>
      </c>
    </row>
    <row r="3564" spans="11:15">
      <c r="K3564" s="46" t="s">
        <v>7194</v>
      </c>
      <c r="L3564" s="23" t="s">
        <v>7195</v>
      </c>
      <c r="M3564" s="47">
        <v>9589.77</v>
      </c>
      <c r="N3564" s="47">
        <v>0</v>
      </c>
      <c r="O3564" s="48">
        <v>41680</v>
      </c>
    </row>
    <row r="3565" spans="11:15">
      <c r="K3565" s="46" t="s">
        <v>7196</v>
      </c>
      <c r="L3565" s="23" t="s">
        <v>7197</v>
      </c>
      <c r="M3565" s="47">
        <v>9261.9500000000007</v>
      </c>
      <c r="N3565" s="47">
        <v>0</v>
      </c>
      <c r="O3565" s="48">
        <v>41680</v>
      </c>
    </row>
    <row r="3566" spans="11:15">
      <c r="K3566" s="46" t="s">
        <v>7198</v>
      </c>
      <c r="L3566" s="23" t="s">
        <v>7199</v>
      </c>
      <c r="M3566" s="47">
        <v>8657.0499999999993</v>
      </c>
      <c r="N3566" s="47">
        <v>0</v>
      </c>
      <c r="O3566" s="48">
        <v>41680</v>
      </c>
    </row>
    <row r="3567" spans="11:15">
      <c r="K3567" s="46" t="s">
        <v>7200</v>
      </c>
      <c r="L3567" s="23" t="s">
        <v>7201</v>
      </c>
      <c r="M3567" s="47">
        <v>7679.78</v>
      </c>
      <c r="N3567" s="47">
        <v>0</v>
      </c>
      <c r="O3567" s="48">
        <v>41680</v>
      </c>
    </row>
    <row r="3568" spans="11:15">
      <c r="K3568" s="46" t="s">
        <v>7202</v>
      </c>
      <c r="L3568" s="23" t="s">
        <v>7203</v>
      </c>
      <c r="M3568" s="47">
        <v>6936.78</v>
      </c>
      <c r="N3568" s="47">
        <v>0</v>
      </c>
      <c r="O3568" s="48">
        <v>41680</v>
      </c>
    </row>
    <row r="3569" spans="11:15">
      <c r="K3569" s="46" t="s">
        <v>7204</v>
      </c>
      <c r="L3569" s="23" t="s">
        <v>7205</v>
      </c>
      <c r="M3569" s="47">
        <v>6847.29</v>
      </c>
      <c r="N3569" s="47">
        <v>0</v>
      </c>
      <c r="O3569" s="48">
        <v>41680</v>
      </c>
    </row>
    <row r="3570" spans="11:15">
      <c r="K3570" s="46" t="s">
        <v>7206</v>
      </c>
      <c r="L3570" s="23" t="s">
        <v>7207</v>
      </c>
      <c r="M3570" s="47">
        <v>6835.9</v>
      </c>
      <c r="N3570" s="47">
        <v>0</v>
      </c>
      <c r="O3570" s="48">
        <v>41680</v>
      </c>
    </row>
    <row r="3571" spans="11:15">
      <c r="K3571" s="46" t="s">
        <v>7208</v>
      </c>
      <c r="L3571" s="23" t="s">
        <v>7209</v>
      </c>
      <c r="M3571" s="47">
        <v>6644.5</v>
      </c>
      <c r="N3571" s="47">
        <v>0</v>
      </c>
      <c r="O3571" s="48">
        <v>41680</v>
      </c>
    </row>
    <row r="3572" spans="11:15">
      <c r="K3572" s="46" t="s">
        <v>7210</v>
      </c>
      <c r="L3572" s="23" t="s">
        <v>7211</v>
      </c>
      <c r="M3572" s="47">
        <v>6624.15</v>
      </c>
      <c r="N3572" s="47">
        <v>0</v>
      </c>
      <c r="O3572" s="48">
        <v>41680</v>
      </c>
    </row>
    <row r="3573" spans="11:15">
      <c r="K3573" s="46" t="s">
        <v>7212</v>
      </c>
      <c r="L3573" s="23" t="s">
        <v>7213</v>
      </c>
      <c r="M3573" s="47">
        <v>6381.04</v>
      </c>
      <c r="N3573" s="47">
        <v>0</v>
      </c>
      <c r="O3573" s="48">
        <v>41680</v>
      </c>
    </row>
    <row r="3574" spans="11:15">
      <c r="K3574" s="46" t="s">
        <v>7214</v>
      </c>
      <c r="L3574" s="23" t="s">
        <v>7215</v>
      </c>
      <c r="M3574" s="47">
        <v>5826.86</v>
      </c>
      <c r="N3574" s="47">
        <v>0</v>
      </c>
      <c r="O3574" s="48">
        <v>41680</v>
      </c>
    </row>
    <row r="3575" spans="11:15">
      <c r="K3575" s="46" t="s">
        <v>7216</v>
      </c>
      <c r="L3575" s="23" t="s">
        <v>7217</v>
      </c>
      <c r="M3575" s="47">
        <v>4805.6099999999997</v>
      </c>
      <c r="N3575" s="47">
        <v>0</v>
      </c>
      <c r="O3575" s="48">
        <v>41680</v>
      </c>
    </row>
    <row r="3576" spans="11:15">
      <c r="K3576" s="46" t="s">
        <v>7218</v>
      </c>
      <c r="L3576" s="23" t="s">
        <v>7219</v>
      </c>
      <c r="M3576" s="47">
        <v>4595.79</v>
      </c>
      <c r="N3576" s="47">
        <v>0</v>
      </c>
      <c r="O3576" s="48">
        <v>41680</v>
      </c>
    </row>
    <row r="3577" spans="11:15">
      <c r="K3577" s="46" t="s">
        <v>7220</v>
      </c>
      <c r="L3577" s="23" t="s">
        <v>7221</v>
      </c>
      <c r="M3577" s="47">
        <v>3860.04</v>
      </c>
      <c r="N3577" s="47">
        <v>0</v>
      </c>
      <c r="O3577" s="48">
        <v>41680</v>
      </c>
    </row>
    <row r="3578" spans="11:15">
      <c r="K3578" s="46" t="s">
        <v>7222</v>
      </c>
      <c r="L3578" s="23" t="s">
        <v>7223</v>
      </c>
      <c r="M3578" s="47">
        <v>3798.93</v>
      </c>
      <c r="N3578" s="47">
        <v>0</v>
      </c>
      <c r="O3578" s="48">
        <v>41680</v>
      </c>
    </row>
    <row r="3579" spans="11:15">
      <c r="K3579" s="46" t="s">
        <v>7224</v>
      </c>
      <c r="L3579" s="23" t="s">
        <v>7225</v>
      </c>
      <c r="M3579" s="47">
        <v>3602.32</v>
      </c>
      <c r="N3579" s="47">
        <v>0</v>
      </c>
      <c r="O3579" s="48">
        <v>41680</v>
      </c>
    </row>
    <row r="3580" spans="11:15">
      <c r="K3580" s="46" t="s">
        <v>7226</v>
      </c>
      <c r="L3580" s="23" t="s">
        <v>7227</v>
      </c>
      <c r="M3580" s="47">
        <v>3474.18</v>
      </c>
      <c r="N3580" s="47">
        <v>0</v>
      </c>
      <c r="O3580" s="48">
        <v>41680</v>
      </c>
    </row>
    <row r="3581" spans="11:15">
      <c r="K3581" s="46" t="s">
        <v>7228</v>
      </c>
      <c r="L3581" s="23" t="s">
        <v>7229</v>
      </c>
      <c r="M3581" s="47">
        <v>2929.25</v>
      </c>
      <c r="N3581" s="47">
        <v>0</v>
      </c>
      <c r="O3581" s="48">
        <v>41680</v>
      </c>
    </row>
    <row r="3582" spans="11:15">
      <c r="K3582" s="46" t="s">
        <v>7230</v>
      </c>
      <c r="L3582" s="23" t="s">
        <v>7231</v>
      </c>
      <c r="M3582" s="47">
        <v>2790.45</v>
      </c>
      <c r="N3582" s="47">
        <v>0</v>
      </c>
      <c r="O3582" s="48">
        <v>41680</v>
      </c>
    </row>
    <row r="3583" spans="11:15">
      <c r="K3583" s="46" t="s">
        <v>7232</v>
      </c>
      <c r="L3583" s="23" t="s">
        <v>7233</v>
      </c>
      <c r="M3583" s="47">
        <v>2525.27</v>
      </c>
      <c r="N3583" s="47">
        <v>0</v>
      </c>
      <c r="O3583" s="48">
        <v>41680</v>
      </c>
    </row>
    <row r="3584" spans="11:15">
      <c r="K3584" s="46" t="s">
        <v>7234</v>
      </c>
      <c r="L3584" s="23" t="s">
        <v>7235</v>
      </c>
      <c r="M3584" s="47">
        <v>2348.16</v>
      </c>
      <c r="N3584" s="47">
        <v>0</v>
      </c>
      <c r="O3584" s="48">
        <v>41680</v>
      </c>
    </row>
    <row r="3585" spans="11:15">
      <c r="K3585" s="46" t="s">
        <v>7236</v>
      </c>
      <c r="L3585" s="23" t="s">
        <v>7237</v>
      </c>
      <c r="M3585" s="47">
        <v>2286.6799999999998</v>
      </c>
      <c r="N3585" s="47">
        <v>0</v>
      </c>
      <c r="O3585" s="48">
        <v>41680</v>
      </c>
    </row>
    <row r="3586" spans="11:15">
      <c r="K3586" s="46" t="s">
        <v>7238</v>
      </c>
      <c r="L3586" s="23" t="s">
        <v>7239</v>
      </c>
      <c r="M3586" s="47">
        <v>2192.19</v>
      </c>
      <c r="N3586" s="47">
        <v>0</v>
      </c>
      <c r="O3586" s="48">
        <v>41680</v>
      </c>
    </row>
    <row r="3587" spans="11:15">
      <c r="K3587" s="46" t="s">
        <v>7240</v>
      </c>
      <c r="L3587" s="23" t="s">
        <v>7241</v>
      </c>
      <c r="M3587" s="47">
        <v>1906.44</v>
      </c>
      <c r="N3587" s="47">
        <v>0</v>
      </c>
      <c r="O3587" s="48">
        <v>41680</v>
      </c>
    </row>
    <row r="3588" spans="11:15">
      <c r="K3588" s="46" t="s">
        <v>7242</v>
      </c>
      <c r="L3588" s="23" t="s">
        <v>7243</v>
      </c>
      <c r="M3588" s="47">
        <v>1675.35</v>
      </c>
      <c r="N3588" s="47">
        <v>0</v>
      </c>
      <c r="O3588" s="48">
        <v>41680</v>
      </c>
    </row>
    <row r="3589" spans="11:15">
      <c r="K3589" s="46" t="s">
        <v>7244</v>
      </c>
      <c r="L3589" s="23" t="s">
        <v>7245</v>
      </c>
      <c r="M3589" s="47">
        <v>1633.96</v>
      </c>
      <c r="N3589" s="47">
        <v>0</v>
      </c>
      <c r="O3589" s="48">
        <v>41680</v>
      </c>
    </row>
    <row r="3590" spans="11:15">
      <c r="K3590" s="46" t="s">
        <v>7246</v>
      </c>
      <c r="L3590" s="23" t="s">
        <v>7247</v>
      </c>
      <c r="M3590" s="47">
        <v>1497.33</v>
      </c>
      <c r="N3590" s="47">
        <v>0</v>
      </c>
      <c r="O3590" s="48">
        <v>41680</v>
      </c>
    </row>
    <row r="3591" spans="11:15">
      <c r="K3591" s="46" t="s">
        <v>7248</v>
      </c>
      <c r="L3591" s="23" t="s">
        <v>7249</v>
      </c>
      <c r="M3591" s="47">
        <v>1439.35</v>
      </c>
      <c r="N3591" s="47">
        <v>0</v>
      </c>
      <c r="O3591" s="48">
        <v>41680</v>
      </c>
    </row>
    <row r="3592" spans="11:15">
      <c r="K3592" s="46" t="s">
        <v>7250</v>
      </c>
      <c r="L3592" s="23" t="s">
        <v>7251</v>
      </c>
      <c r="M3592" s="47">
        <v>1427.41</v>
      </c>
      <c r="N3592" s="47">
        <v>0</v>
      </c>
      <c r="O3592" s="48">
        <v>41680</v>
      </c>
    </row>
    <row r="3593" spans="11:15">
      <c r="K3593" s="46" t="s">
        <v>7252</v>
      </c>
      <c r="L3593" s="23" t="s">
        <v>7253</v>
      </c>
      <c r="M3593" s="47">
        <v>1424.37</v>
      </c>
      <c r="N3593" s="47">
        <v>0</v>
      </c>
      <c r="O3593" s="48">
        <v>41680</v>
      </c>
    </row>
    <row r="3594" spans="11:15">
      <c r="K3594" s="46" t="s">
        <v>7254</v>
      </c>
      <c r="L3594" s="23" t="s">
        <v>7255</v>
      </c>
      <c r="M3594" s="47">
        <v>1413.62</v>
      </c>
      <c r="N3594" s="47">
        <v>0</v>
      </c>
      <c r="O3594" s="48">
        <v>41680</v>
      </c>
    </row>
    <row r="3595" spans="11:15">
      <c r="K3595" s="46" t="s">
        <v>7256</v>
      </c>
      <c r="L3595" s="23" t="s">
        <v>7257</v>
      </c>
      <c r="M3595" s="47">
        <v>1366.63</v>
      </c>
      <c r="N3595" s="47">
        <v>0</v>
      </c>
      <c r="O3595" s="48">
        <v>41680</v>
      </c>
    </row>
    <row r="3596" spans="11:15">
      <c r="K3596" s="46" t="s">
        <v>7258</v>
      </c>
      <c r="L3596" s="23" t="s">
        <v>7259</v>
      </c>
      <c r="M3596" s="47">
        <v>1365.25</v>
      </c>
      <c r="N3596" s="47">
        <v>0</v>
      </c>
      <c r="O3596" s="48">
        <v>41680</v>
      </c>
    </row>
    <row r="3597" spans="11:15">
      <c r="K3597" s="46" t="s">
        <v>7260</v>
      </c>
      <c r="L3597" s="23" t="s">
        <v>7261</v>
      </c>
      <c r="M3597" s="47">
        <v>1024.9000000000001</v>
      </c>
      <c r="N3597" s="47">
        <v>0</v>
      </c>
      <c r="O3597" s="48">
        <v>41680</v>
      </c>
    </row>
    <row r="3598" spans="11:15">
      <c r="K3598" s="46" t="s">
        <v>7262</v>
      </c>
      <c r="L3598" s="23" t="s">
        <v>7263</v>
      </c>
      <c r="M3598" s="47">
        <v>1961.84</v>
      </c>
      <c r="N3598" s="47">
        <v>0</v>
      </c>
      <c r="O3598" s="48">
        <v>41682</v>
      </c>
    </row>
    <row r="3599" spans="11:15">
      <c r="K3599" s="46" t="s">
        <v>7264</v>
      </c>
      <c r="L3599" s="23" t="s">
        <v>7265</v>
      </c>
      <c r="M3599" s="47">
        <v>305088.69</v>
      </c>
      <c r="N3599" s="47">
        <v>0</v>
      </c>
      <c r="O3599" s="48">
        <v>41690</v>
      </c>
    </row>
    <row r="3600" spans="11:15">
      <c r="K3600" s="46" t="s">
        <v>7266</v>
      </c>
      <c r="L3600" s="23" t="s">
        <v>7267</v>
      </c>
      <c r="M3600" s="47">
        <v>35546.68</v>
      </c>
      <c r="N3600" s="47">
        <v>0</v>
      </c>
      <c r="O3600" s="48">
        <v>41690</v>
      </c>
    </row>
    <row r="3601" spans="11:15">
      <c r="K3601" s="46" t="s">
        <v>7268</v>
      </c>
      <c r="L3601" s="23" t="s">
        <v>7269</v>
      </c>
      <c r="M3601" s="47">
        <v>32110.46</v>
      </c>
      <c r="N3601" s="47">
        <v>0</v>
      </c>
      <c r="O3601" s="48">
        <v>41690</v>
      </c>
    </row>
    <row r="3602" spans="11:15">
      <c r="K3602" s="46" t="s">
        <v>7270</v>
      </c>
      <c r="L3602" s="23" t="s">
        <v>7271</v>
      </c>
      <c r="M3602" s="47">
        <v>21521.79</v>
      </c>
      <c r="N3602" s="47">
        <v>0</v>
      </c>
      <c r="O3602" s="48">
        <v>41690</v>
      </c>
    </row>
    <row r="3603" spans="11:15">
      <c r="K3603" s="46" t="s">
        <v>7272</v>
      </c>
      <c r="L3603" s="23" t="s">
        <v>7273</v>
      </c>
      <c r="M3603" s="47">
        <v>21282.23</v>
      </c>
      <c r="N3603" s="47">
        <v>0</v>
      </c>
      <c r="O3603" s="48">
        <v>41690</v>
      </c>
    </row>
    <row r="3604" spans="11:15">
      <c r="K3604" s="46" t="s">
        <v>7274</v>
      </c>
      <c r="L3604" s="23" t="s">
        <v>7275</v>
      </c>
      <c r="M3604" s="47">
        <v>18772.27</v>
      </c>
      <c r="N3604" s="47">
        <v>16949.53</v>
      </c>
      <c r="O3604" s="48">
        <v>41690</v>
      </c>
    </row>
    <row r="3605" spans="11:15">
      <c r="K3605" s="46" t="s">
        <v>7276</v>
      </c>
      <c r="L3605" s="23" t="s">
        <v>7277</v>
      </c>
      <c r="M3605" s="47">
        <v>14775.02</v>
      </c>
      <c r="N3605" s="47">
        <v>0</v>
      </c>
      <c r="O3605" s="48">
        <v>41690</v>
      </c>
    </row>
    <row r="3606" spans="11:15">
      <c r="K3606" s="46" t="s">
        <v>7278</v>
      </c>
      <c r="L3606" s="23" t="s">
        <v>7279</v>
      </c>
      <c r="M3606" s="47">
        <v>13961.91</v>
      </c>
      <c r="N3606" s="47">
        <v>0</v>
      </c>
      <c r="O3606" s="48">
        <v>41690</v>
      </c>
    </row>
    <row r="3607" spans="11:15">
      <c r="K3607" s="46" t="s">
        <v>7280</v>
      </c>
      <c r="L3607" s="23" t="s">
        <v>7281</v>
      </c>
      <c r="M3607" s="47">
        <v>11396.15</v>
      </c>
      <c r="N3607" s="47">
        <v>0</v>
      </c>
      <c r="O3607" s="48">
        <v>41690</v>
      </c>
    </row>
    <row r="3608" spans="11:15">
      <c r="K3608" s="46" t="s">
        <v>7282</v>
      </c>
      <c r="L3608" s="23" t="s">
        <v>7283</v>
      </c>
      <c r="M3608" s="47">
        <v>11012.16</v>
      </c>
      <c r="N3608" s="47">
        <v>0</v>
      </c>
      <c r="O3608" s="48">
        <v>41690</v>
      </c>
    </row>
    <row r="3609" spans="11:15">
      <c r="K3609" s="46" t="s">
        <v>7284</v>
      </c>
      <c r="L3609" s="23" t="s">
        <v>7285</v>
      </c>
      <c r="M3609" s="47">
        <v>10552.57</v>
      </c>
      <c r="N3609" s="47">
        <v>0</v>
      </c>
      <c r="O3609" s="48">
        <v>41690</v>
      </c>
    </row>
    <row r="3610" spans="11:15">
      <c r="K3610" s="46" t="s">
        <v>7286</v>
      </c>
      <c r="L3610" s="23" t="s">
        <v>7287</v>
      </c>
      <c r="M3610" s="47">
        <v>9502.9500000000007</v>
      </c>
      <c r="N3610" s="47">
        <v>0</v>
      </c>
      <c r="O3610" s="48">
        <v>41690</v>
      </c>
    </row>
    <row r="3611" spans="11:15">
      <c r="K3611" s="46" t="s">
        <v>7288</v>
      </c>
      <c r="L3611" s="23" t="s">
        <v>7289</v>
      </c>
      <c r="M3611" s="47">
        <v>7636.71</v>
      </c>
      <c r="N3611" s="47">
        <v>0</v>
      </c>
      <c r="O3611" s="48">
        <v>41690</v>
      </c>
    </row>
    <row r="3612" spans="11:15">
      <c r="K3612" s="46" t="s">
        <v>7290</v>
      </c>
      <c r="L3612" s="23" t="s">
        <v>7291</v>
      </c>
      <c r="M3612" s="47">
        <v>7372.98</v>
      </c>
      <c r="N3612" s="47">
        <v>0</v>
      </c>
      <c r="O3612" s="48">
        <v>41690</v>
      </c>
    </row>
    <row r="3613" spans="11:15">
      <c r="K3613" s="46" t="s">
        <v>7292</v>
      </c>
      <c r="L3613" s="23" t="s">
        <v>7293</v>
      </c>
      <c r="M3613" s="47">
        <v>6565.88</v>
      </c>
      <c r="N3613" s="47">
        <v>0</v>
      </c>
      <c r="O3613" s="48">
        <v>41690</v>
      </c>
    </row>
    <row r="3614" spans="11:15">
      <c r="K3614" s="46" t="s">
        <v>7294</v>
      </c>
      <c r="L3614" s="23" t="s">
        <v>7295</v>
      </c>
      <c r="M3614" s="47">
        <v>5938.58</v>
      </c>
      <c r="N3614" s="47">
        <v>0</v>
      </c>
      <c r="O3614" s="48">
        <v>41690</v>
      </c>
    </row>
    <row r="3615" spans="11:15">
      <c r="K3615" s="46" t="s">
        <v>7296</v>
      </c>
      <c r="L3615" s="23" t="s">
        <v>7297</v>
      </c>
      <c r="M3615" s="47">
        <v>5660.58</v>
      </c>
      <c r="N3615" s="47">
        <v>0</v>
      </c>
      <c r="O3615" s="48">
        <v>41690</v>
      </c>
    </row>
    <row r="3616" spans="11:15">
      <c r="K3616" s="46" t="s">
        <v>7298</v>
      </c>
      <c r="L3616" s="23" t="s">
        <v>7299</v>
      </c>
      <c r="M3616" s="47">
        <v>5312.11</v>
      </c>
      <c r="N3616" s="47">
        <v>0</v>
      </c>
      <c r="O3616" s="48">
        <v>41690</v>
      </c>
    </row>
    <row r="3617" spans="11:15">
      <c r="K3617" s="46" t="s">
        <v>7300</v>
      </c>
      <c r="L3617" s="23" t="s">
        <v>7301</v>
      </c>
      <c r="M3617" s="47">
        <v>4158.62</v>
      </c>
      <c r="N3617" s="47">
        <v>0</v>
      </c>
      <c r="O3617" s="48">
        <v>41690</v>
      </c>
    </row>
    <row r="3618" spans="11:15">
      <c r="K3618" s="46" t="s">
        <v>7302</v>
      </c>
      <c r="L3618" s="23" t="s">
        <v>7303</v>
      </c>
      <c r="M3618" s="47">
        <v>3707.42</v>
      </c>
      <c r="N3618" s="47">
        <v>0</v>
      </c>
      <c r="O3618" s="48">
        <v>41690</v>
      </c>
    </row>
    <row r="3619" spans="11:15">
      <c r="K3619" s="46" t="s">
        <v>7304</v>
      </c>
      <c r="L3619" s="23" t="s">
        <v>7305</v>
      </c>
      <c r="M3619" s="47">
        <v>3312.14</v>
      </c>
      <c r="N3619" s="47">
        <v>0</v>
      </c>
      <c r="O3619" s="48">
        <v>41690</v>
      </c>
    </row>
    <row r="3620" spans="11:15">
      <c r="K3620" s="46" t="s">
        <v>7306</v>
      </c>
      <c r="L3620" s="23" t="s">
        <v>7307</v>
      </c>
      <c r="M3620" s="47">
        <v>3214.85</v>
      </c>
      <c r="N3620" s="47">
        <v>0</v>
      </c>
      <c r="O3620" s="48">
        <v>41690</v>
      </c>
    </row>
    <row r="3621" spans="11:15">
      <c r="K3621" s="46" t="s">
        <v>7308</v>
      </c>
      <c r="L3621" s="23" t="s">
        <v>7309</v>
      </c>
      <c r="M3621" s="47">
        <v>3161.47</v>
      </c>
      <c r="N3621" s="47">
        <v>0</v>
      </c>
      <c r="O3621" s="48">
        <v>41690</v>
      </c>
    </row>
    <row r="3622" spans="11:15">
      <c r="K3622" s="46" t="s">
        <v>7310</v>
      </c>
      <c r="L3622" s="23" t="s">
        <v>7311</v>
      </c>
      <c r="M3622" s="47">
        <v>2761.44</v>
      </c>
      <c r="N3622" s="47">
        <v>0</v>
      </c>
      <c r="O3622" s="48">
        <v>41690</v>
      </c>
    </row>
    <row r="3623" spans="11:15">
      <c r="K3623" s="46" t="s">
        <v>7312</v>
      </c>
      <c r="L3623" s="23" t="s">
        <v>7313</v>
      </c>
      <c r="M3623" s="47">
        <v>2594.5</v>
      </c>
      <c r="N3623" s="47">
        <v>0</v>
      </c>
      <c r="O3623" s="48">
        <v>41690</v>
      </c>
    </row>
    <row r="3624" spans="11:15">
      <c r="K3624" s="46" t="s">
        <v>7314</v>
      </c>
      <c r="L3624" s="23" t="s">
        <v>7315</v>
      </c>
      <c r="M3624" s="47">
        <v>2525.69</v>
      </c>
      <c r="N3624" s="47">
        <v>0</v>
      </c>
      <c r="O3624" s="48">
        <v>41690</v>
      </c>
    </row>
    <row r="3625" spans="11:15">
      <c r="K3625" s="46" t="s">
        <v>7316</v>
      </c>
      <c r="L3625" s="23" t="s">
        <v>7317</v>
      </c>
      <c r="M3625" s="47">
        <v>2454.84</v>
      </c>
      <c r="N3625" s="47">
        <v>0</v>
      </c>
      <c r="O3625" s="48">
        <v>41690</v>
      </c>
    </row>
    <row r="3626" spans="11:15">
      <c r="K3626" s="46" t="s">
        <v>7318</v>
      </c>
      <c r="L3626" s="23" t="s">
        <v>7319</v>
      </c>
      <c r="M3626" s="47">
        <v>1658.6</v>
      </c>
      <c r="N3626" s="47">
        <v>0</v>
      </c>
      <c r="O3626" s="48">
        <v>41690</v>
      </c>
    </row>
    <row r="3627" spans="11:15">
      <c r="K3627" s="46" t="s">
        <v>7320</v>
      </c>
      <c r="L3627" s="23" t="s">
        <v>7321</v>
      </c>
      <c r="M3627" s="47">
        <v>49431.26</v>
      </c>
      <c r="N3627" s="47">
        <v>0</v>
      </c>
      <c r="O3627" s="48">
        <v>41698</v>
      </c>
    </row>
    <row r="3628" spans="11:15">
      <c r="K3628" s="46" t="s">
        <v>7322</v>
      </c>
      <c r="L3628" s="23" t="s">
        <v>7323</v>
      </c>
      <c r="M3628" s="47">
        <v>5310.42</v>
      </c>
      <c r="N3628" s="47">
        <v>0</v>
      </c>
      <c r="O3628" s="48">
        <v>41701</v>
      </c>
    </row>
    <row r="3629" spans="11:15">
      <c r="K3629" s="46" t="s">
        <v>7324</v>
      </c>
      <c r="L3629" s="23" t="s">
        <v>7325</v>
      </c>
      <c r="M3629" s="47">
        <v>3592.1</v>
      </c>
      <c r="N3629" s="47">
        <v>0</v>
      </c>
      <c r="O3629" s="48">
        <v>41704</v>
      </c>
    </row>
    <row r="3630" spans="11:15">
      <c r="K3630" s="46" t="s">
        <v>7326</v>
      </c>
      <c r="L3630" s="23" t="s">
        <v>7327</v>
      </c>
      <c r="M3630" s="47">
        <v>25576.71</v>
      </c>
      <c r="N3630" s="47">
        <v>0</v>
      </c>
      <c r="O3630" s="48">
        <v>41708</v>
      </c>
    </row>
    <row r="3631" spans="11:15">
      <c r="K3631" s="46" t="s">
        <v>7328</v>
      </c>
      <c r="L3631" s="23" t="s">
        <v>7329</v>
      </c>
      <c r="M3631" s="47">
        <v>20091.490000000002</v>
      </c>
      <c r="N3631" s="47">
        <v>0</v>
      </c>
      <c r="O3631" s="48">
        <v>41708</v>
      </c>
    </row>
    <row r="3632" spans="11:15">
      <c r="K3632" s="46" t="s">
        <v>7330</v>
      </c>
      <c r="L3632" s="23" t="s">
        <v>7331</v>
      </c>
      <c r="M3632" s="47">
        <v>15821.28</v>
      </c>
      <c r="N3632" s="47">
        <v>0</v>
      </c>
      <c r="O3632" s="48">
        <v>41708</v>
      </c>
    </row>
    <row r="3633" spans="11:15">
      <c r="K3633" s="46" t="s">
        <v>7332</v>
      </c>
      <c r="L3633" s="23" t="s">
        <v>7333</v>
      </c>
      <c r="M3633" s="47">
        <v>12761.42</v>
      </c>
      <c r="N3633" s="47">
        <v>0</v>
      </c>
      <c r="O3633" s="48">
        <v>41708</v>
      </c>
    </row>
    <row r="3634" spans="11:15">
      <c r="K3634" s="46" t="s">
        <v>7334</v>
      </c>
      <c r="L3634" s="23" t="s">
        <v>7335</v>
      </c>
      <c r="M3634" s="47">
        <v>11850.2</v>
      </c>
      <c r="N3634" s="47">
        <v>0</v>
      </c>
      <c r="O3634" s="48">
        <v>41708</v>
      </c>
    </row>
    <row r="3635" spans="11:15">
      <c r="K3635" s="46" t="s">
        <v>7336</v>
      </c>
      <c r="L3635" s="23" t="s">
        <v>7337</v>
      </c>
      <c r="M3635" s="47">
        <v>6367.6</v>
      </c>
      <c r="N3635" s="47">
        <v>0</v>
      </c>
      <c r="O3635" s="48">
        <v>41708</v>
      </c>
    </row>
    <row r="3636" spans="11:15">
      <c r="K3636" s="46" t="s">
        <v>7338</v>
      </c>
      <c r="L3636" s="23" t="s">
        <v>7339</v>
      </c>
      <c r="M3636" s="47">
        <v>6316.56</v>
      </c>
      <c r="N3636" s="47">
        <v>0</v>
      </c>
      <c r="O3636" s="48">
        <v>41708</v>
      </c>
    </row>
    <row r="3637" spans="11:15">
      <c r="K3637" s="46" t="s">
        <v>7340</v>
      </c>
      <c r="L3637" s="23" t="s">
        <v>7341</v>
      </c>
      <c r="M3637" s="47">
        <v>6310.63</v>
      </c>
      <c r="N3637" s="47">
        <v>0</v>
      </c>
      <c r="O3637" s="48">
        <v>41708</v>
      </c>
    </row>
    <row r="3638" spans="11:15">
      <c r="K3638" s="46" t="s">
        <v>7342</v>
      </c>
      <c r="L3638" s="23" t="s">
        <v>7343</v>
      </c>
      <c r="M3638" s="47">
        <v>5157.53</v>
      </c>
      <c r="N3638" s="47">
        <v>0</v>
      </c>
      <c r="O3638" s="48">
        <v>41708</v>
      </c>
    </row>
    <row r="3639" spans="11:15">
      <c r="K3639" s="46" t="s">
        <v>7344</v>
      </c>
      <c r="L3639" s="23" t="s">
        <v>7345</v>
      </c>
      <c r="M3639" s="47">
        <v>4499.95</v>
      </c>
      <c r="N3639" s="47">
        <v>0</v>
      </c>
      <c r="O3639" s="48">
        <v>41708</v>
      </c>
    </row>
    <row r="3640" spans="11:15">
      <c r="K3640" s="46" t="s">
        <v>7346</v>
      </c>
      <c r="L3640" s="23" t="s">
        <v>7347</v>
      </c>
      <c r="M3640" s="47">
        <v>4437.4799999999996</v>
      </c>
      <c r="N3640" s="47">
        <v>0</v>
      </c>
      <c r="O3640" s="48">
        <v>41708</v>
      </c>
    </row>
    <row r="3641" spans="11:15">
      <c r="K3641" s="46" t="s">
        <v>7348</v>
      </c>
      <c r="L3641" s="23" t="s">
        <v>7349</v>
      </c>
      <c r="M3641" s="47">
        <v>3868.48</v>
      </c>
      <c r="N3641" s="47">
        <v>0</v>
      </c>
      <c r="O3641" s="48">
        <v>41708</v>
      </c>
    </row>
    <row r="3642" spans="11:15">
      <c r="K3642" s="46" t="s">
        <v>7350</v>
      </c>
      <c r="L3642" s="23" t="s">
        <v>7351</v>
      </c>
      <c r="M3642" s="47">
        <v>3696.46</v>
      </c>
      <c r="N3642" s="47">
        <v>0</v>
      </c>
      <c r="O3642" s="48">
        <v>41708</v>
      </c>
    </row>
    <row r="3643" spans="11:15">
      <c r="K3643" s="46" t="s">
        <v>7352</v>
      </c>
      <c r="L3643" s="23" t="s">
        <v>7353</v>
      </c>
      <c r="M3643" s="47">
        <v>3173.52</v>
      </c>
      <c r="N3643" s="47">
        <v>0</v>
      </c>
      <c r="O3643" s="48">
        <v>41708</v>
      </c>
    </row>
    <row r="3644" spans="11:15">
      <c r="K3644" s="46" t="s">
        <v>7354</v>
      </c>
      <c r="L3644" s="23" t="s">
        <v>7355</v>
      </c>
      <c r="M3644" s="47">
        <v>3101.19</v>
      </c>
      <c r="N3644" s="47">
        <v>0</v>
      </c>
      <c r="O3644" s="48">
        <v>41708</v>
      </c>
    </row>
    <row r="3645" spans="11:15">
      <c r="K3645" s="46" t="s">
        <v>7356</v>
      </c>
      <c r="L3645" s="23" t="s">
        <v>7357</v>
      </c>
      <c r="M3645" s="47">
        <v>2503.7399999999998</v>
      </c>
      <c r="N3645" s="47">
        <v>0</v>
      </c>
      <c r="O3645" s="48">
        <v>41708</v>
      </c>
    </row>
    <row r="3646" spans="11:15">
      <c r="K3646" s="46" t="s">
        <v>7358</v>
      </c>
      <c r="L3646" s="23" t="s">
        <v>7359</v>
      </c>
      <c r="M3646" s="47">
        <v>2117.73</v>
      </c>
      <c r="N3646" s="47">
        <v>0</v>
      </c>
      <c r="O3646" s="48">
        <v>41708</v>
      </c>
    </row>
    <row r="3647" spans="11:15">
      <c r="K3647" s="46" t="s">
        <v>7360</v>
      </c>
      <c r="L3647" s="23" t="s">
        <v>7361</v>
      </c>
      <c r="M3647" s="47">
        <v>1926.98</v>
      </c>
      <c r="N3647" s="47">
        <v>0</v>
      </c>
      <c r="O3647" s="48">
        <v>41708</v>
      </c>
    </row>
    <row r="3648" spans="11:15">
      <c r="K3648" s="46" t="s">
        <v>7362</v>
      </c>
      <c r="L3648" s="23" t="s">
        <v>7363</v>
      </c>
      <c r="M3648" s="47">
        <v>1472.82</v>
      </c>
      <c r="N3648" s="47">
        <v>0</v>
      </c>
      <c r="O3648" s="48">
        <v>41708</v>
      </c>
    </row>
    <row r="3649" spans="11:15">
      <c r="K3649" s="46" t="s">
        <v>7364</v>
      </c>
      <c r="L3649" s="23" t="s">
        <v>7365</v>
      </c>
      <c r="M3649" s="47">
        <v>1259.4000000000001</v>
      </c>
      <c r="N3649" s="47">
        <v>0</v>
      </c>
      <c r="O3649" s="48">
        <v>41708</v>
      </c>
    </row>
    <row r="3650" spans="11:15">
      <c r="K3650" s="46" t="s">
        <v>7366</v>
      </c>
      <c r="L3650" s="23" t="s">
        <v>7367</v>
      </c>
      <c r="M3650" s="47">
        <v>1079.32</v>
      </c>
      <c r="N3650" s="47">
        <v>0</v>
      </c>
      <c r="O3650" s="48">
        <v>41708</v>
      </c>
    </row>
    <row r="3651" spans="11:15">
      <c r="K3651" s="46" t="s">
        <v>7368</v>
      </c>
      <c r="L3651" s="23" t="s">
        <v>7369</v>
      </c>
      <c r="M3651" s="47">
        <v>1031.1199999999999</v>
      </c>
      <c r="N3651" s="47">
        <v>0</v>
      </c>
      <c r="O3651" s="48">
        <v>41708</v>
      </c>
    </row>
    <row r="3652" spans="11:15">
      <c r="K3652" s="46" t="s">
        <v>7370</v>
      </c>
      <c r="L3652" s="23" t="s">
        <v>7371</v>
      </c>
      <c r="M3652" s="47">
        <v>4193.4399999999996</v>
      </c>
      <c r="N3652" s="47">
        <v>0</v>
      </c>
      <c r="O3652" s="48">
        <v>41715</v>
      </c>
    </row>
    <row r="3653" spans="11:15">
      <c r="K3653" s="46" t="s">
        <v>7372</v>
      </c>
      <c r="L3653" s="23" t="s">
        <v>7373</v>
      </c>
      <c r="M3653" s="47">
        <v>10729.36</v>
      </c>
      <c r="N3653" s="47">
        <v>0</v>
      </c>
      <c r="O3653" s="48">
        <v>41716</v>
      </c>
    </row>
    <row r="3654" spans="11:15">
      <c r="K3654" s="46" t="s">
        <v>7374</v>
      </c>
      <c r="L3654" s="23" t="s">
        <v>7375</v>
      </c>
      <c r="M3654" s="47">
        <v>43016.99</v>
      </c>
      <c r="N3654" s="47">
        <v>0</v>
      </c>
      <c r="O3654" s="48">
        <v>41718</v>
      </c>
    </row>
    <row r="3655" spans="11:15">
      <c r="K3655" s="46" t="s">
        <v>7376</v>
      </c>
      <c r="L3655" s="23" t="s">
        <v>7377</v>
      </c>
      <c r="M3655" s="47">
        <v>29465.31</v>
      </c>
      <c r="N3655" s="47">
        <v>0</v>
      </c>
      <c r="O3655" s="48">
        <v>41718</v>
      </c>
    </row>
    <row r="3656" spans="11:15">
      <c r="K3656" s="46" t="s">
        <v>7378</v>
      </c>
      <c r="L3656" s="23" t="s">
        <v>7379</v>
      </c>
      <c r="M3656" s="47">
        <v>25105.1</v>
      </c>
      <c r="N3656" s="47">
        <v>0</v>
      </c>
      <c r="O3656" s="48">
        <v>41718</v>
      </c>
    </row>
    <row r="3657" spans="11:15">
      <c r="K3657" s="46" t="s">
        <v>7380</v>
      </c>
      <c r="L3657" s="23" t="s">
        <v>7381</v>
      </c>
      <c r="M3657" s="47">
        <v>14768.09</v>
      </c>
      <c r="N3657" s="47">
        <v>0</v>
      </c>
      <c r="O3657" s="48">
        <v>41718</v>
      </c>
    </row>
    <row r="3658" spans="11:15">
      <c r="K3658" s="46" t="s">
        <v>7382</v>
      </c>
      <c r="L3658" s="23" t="s">
        <v>7383</v>
      </c>
      <c r="M3658" s="47">
        <v>14516.73</v>
      </c>
      <c r="N3658" s="47">
        <v>0</v>
      </c>
      <c r="O3658" s="48">
        <v>41718</v>
      </c>
    </row>
    <row r="3659" spans="11:15">
      <c r="K3659" s="46" t="s">
        <v>7384</v>
      </c>
      <c r="L3659" s="23" t="s">
        <v>7385</v>
      </c>
      <c r="M3659" s="47">
        <v>14316.77</v>
      </c>
      <c r="N3659" s="47">
        <v>0</v>
      </c>
      <c r="O3659" s="48">
        <v>41718</v>
      </c>
    </row>
    <row r="3660" spans="11:15">
      <c r="K3660" s="46" t="s">
        <v>7386</v>
      </c>
      <c r="L3660" s="23" t="s">
        <v>7387</v>
      </c>
      <c r="M3660" s="47">
        <v>12753.12</v>
      </c>
      <c r="N3660" s="47">
        <v>0</v>
      </c>
      <c r="O3660" s="48">
        <v>41718</v>
      </c>
    </row>
    <row r="3661" spans="11:15">
      <c r="K3661" s="46" t="s">
        <v>7388</v>
      </c>
      <c r="L3661" s="23" t="s">
        <v>7389</v>
      </c>
      <c r="M3661" s="47">
        <v>12364.25</v>
      </c>
      <c r="N3661" s="47">
        <v>0</v>
      </c>
      <c r="O3661" s="48">
        <v>41718</v>
      </c>
    </row>
    <row r="3662" spans="11:15">
      <c r="K3662" s="46" t="s">
        <v>7390</v>
      </c>
      <c r="L3662" s="23" t="s">
        <v>7391</v>
      </c>
      <c r="M3662" s="47">
        <v>12265.35</v>
      </c>
      <c r="N3662" s="47">
        <v>0</v>
      </c>
      <c r="O3662" s="48">
        <v>41718</v>
      </c>
    </row>
    <row r="3663" spans="11:15">
      <c r="K3663" s="46" t="s">
        <v>7392</v>
      </c>
      <c r="L3663" s="23" t="s">
        <v>7393</v>
      </c>
      <c r="M3663" s="47">
        <v>9688.6200000000008</v>
      </c>
      <c r="N3663" s="47">
        <v>0</v>
      </c>
      <c r="O3663" s="48">
        <v>41718</v>
      </c>
    </row>
    <row r="3664" spans="11:15">
      <c r="K3664" s="46" t="s">
        <v>7394</v>
      </c>
      <c r="L3664" s="23" t="s">
        <v>7395</v>
      </c>
      <c r="M3664" s="47">
        <v>9215.2900000000009</v>
      </c>
      <c r="N3664" s="47">
        <v>0</v>
      </c>
      <c r="O3664" s="48">
        <v>41718</v>
      </c>
    </row>
    <row r="3665" spans="11:15">
      <c r="K3665" s="46" t="s">
        <v>7396</v>
      </c>
      <c r="L3665" s="23" t="s">
        <v>7397</v>
      </c>
      <c r="M3665" s="47">
        <v>6866.87</v>
      </c>
      <c r="N3665" s="47">
        <v>0</v>
      </c>
      <c r="O3665" s="48">
        <v>41718</v>
      </c>
    </row>
    <row r="3666" spans="11:15">
      <c r="K3666" s="46" t="s">
        <v>7398</v>
      </c>
      <c r="L3666" s="23" t="s">
        <v>7399</v>
      </c>
      <c r="M3666" s="47">
        <v>6743.93</v>
      </c>
      <c r="N3666" s="47">
        <v>0</v>
      </c>
      <c r="O3666" s="48">
        <v>41718</v>
      </c>
    </row>
    <row r="3667" spans="11:15">
      <c r="K3667" s="46" t="s">
        <v>7400</v>
      </c>
      <c r="L3667" s="23" t="s">
        <v>7401</v>
      </c>
      <c r="M3667" s="47">
        <v>6094.35</v>
      </c>
      <c r="N3667" s="47">
        <v>0</v>
      </c>
      <c r="O3667" s="48">
        <v>41718</v>
      </c>
    </row>
    <row r="3668" spans="11:15">
      <c r="K3668" s="46" t="s">
        <v>7402</v>
      </c>
      <c r="L3668" s="23" t="s">
        <v>7403</v>
      </c>
      <c r="M3668" s="47">
        <v>5951.48</v>
      </c>
      <c r="N3668" s="47">
        <v>0</v>
      </c>
      <c r="O3668" s="48">
        <v>41718</v>
      </c>
    </row>
    <row r="3669" spans="11:15">
      <c r="K3669" s="46" t="s">
        <v>7404</v>
      </c>
      <c r="L3669" s="23" t="s">
        <v>7405</v>
      </c>
      <c r="M3669" s="47">
        <v>5905.69</v>
      </c>
      <c r="N3669" s="47">
        <v>0</v>
      </c>
      <c r="O3669" s="48">
        <v>41718</v>
      </c>
    </row>
    <row r="3670" spans="11:15">
      <c r="K3670" s="46" t="s">
        <v>7406</v>
      </c>
      <c r="L3670" s="23" t="s">
        <v>7407</v>
      </c>
      <c r="M3670" s="47">
        <v>4455</v>
      </c>
      <c r="N3670" s="47">
        <v>0</v>
      </c>
      <c r="O3670" s="48">
        <v>41718</v>
      </c>
    </row>
    <row r="3671" spans="11:15">
      <c r="K3671" s="46" t="s">
        <v>7408</v>
      </c>
      <c r="L3671" s="23" t="s">
        <v>7409</v>
      </c>
      <c r="M3671" s="47">
        <v>4189.7700000000004</v>
      </c>
      <c r="N3671" s="47">
        <v>0</v>
      </c>
      <c r="O3671" s="48">
        <v>41718</v>
      </c>
    </row>
    <row r="3672" spans="11:15">
      <c r="K3672" s="46" t="s">
        <v>7410</v>
      </c>
      <c r="L3672" s="23" t="s">
        <v>7411</v>
      </c>
      <c r="M3672" s="47">
        <v>3693.72</v>
      </c>
      <c r="N3672" s="47">
        <v>0</v>
      </c>
      <c r="O3672" s="48">
        <v>41718</v>
      </c>
    </row>
    <row r="3673" spans="11:15">
      <c r="K3673" s="46" t="s">
        <v>7412</v>
      </c>
      <c r="L3673" s="23" t="s">
        <v>7413</v>
      </c>
      <c r="M3673" s="47">
        <v>2399.3200000000002</v>
      </c>
      <c r="N3673" s="47">
        <v>0</v>
      </c>
      <c r="O3673" s="48">
        <v>41718</v>
      </c>
    </row>
    <row r="3674" spans="11:15">
      <c r="K3674" s="46" t="s">
        <v>7414</v>
      </c>
      <c r="L3674" s="23" t="s">
        <v>7415</v>
      </c>
      <c r="M3674" s="47">
        <v>1928.33</v>
      </c>
      <c r="N3674" s="47">
        <v>0</v>
      </c>
      <c r="O3674" s="48">
        <v>41718</v>
      </c>
    </row>
    <row r="3675" spans="11:15">
      <c r="K3675" s="46" t="s">
        <v>7416</v>
      </c>
      <c r="L3675" s="23" t="s">
        <v>7417</v>
      </c>
      <c r="M3675" s="47">
        <v>1511.53</v>
      </c>
      <c r="N3675" s="47">
        <v>0</v>
      </c>
      <c r="O3675" s="48">
        <v>41718</v>
      </c>
    </row>
    <row r="3676" spans="11:15">
      <c r="K3676" s="46" t="s">
        <v>7418</v>
      </c>
      <c r="L3676" s="23" t="s">
        <v>7419</v>
      </c>
      <c r="M3676" s="47">
        <v>1947.72</v>
      </c>
      <c r="N3676" s="47">
        <v>0</v>
      </c>
      <c r="O3676" s="48">
        <v>41722</v>
      </c>
    </row>
    <row r="3677" spans="11:15">
      <c r="K3677" s="46" t="s">
        <v>7420</v>
      </c>
      <c r="L3677" s="23" t="s">
        <v>7421</v>
      </c>
      <c r="M3677" s="47">
        <v>30357.43</v>
      </c>
      <c r="N3677" s="47">
        <v>0</v>
      </c>
      <c r="O3677" s="48">
        <v>41729</v>
      </c>
    </row>
    <row r="3678" spans="11:15">
      <c r="K3678" s="46" t="s">
        <v>7422</v>
      </c>
      <c r="L3678" s="23" t="s">
        <v>7423</v>
      </c>
      <c r="M3678" s="47">
        <v>5506.71</v>
      </c>
      <c r="N3678" s="47">
        <v>0</v>
      </c>
      <c r="O3678" s="48">
        <v>41729</v>
      </c>
    </row>
    <row r="3679" spans="11:15">
      <c r="K3679" s="46" t="s">
        <v>7424</v>
      </c>
      <c r="L3679" s="23" t="s">
        <v>7425</v>
      </c>
      <c r="M3679" s="47">
        <v>3705.51</v>
      </c>
      <c r="N3679" s="47">
        <v>0</v>
      </c>
      <c r="O3679" s="48">
        <v>41729</v>
      </c>
    </row>
    <row r="3680" spans="11:15">
      <c r="K3680" s="46" t="s">
        <v>7426</v>
      </c>
      <c r="L3680" s="23" t="s">
        <v>7427</v>
      </c>
      <c r="M3680" s="47">
        <v>2725.66</v>
      </c>
      <c r="N3680" s="47">
        <v>0</v>
      </c>
      <c r="O3680" s="48">
        <v>41729</v>
      </c>
    </row>
    <row r="3681" spans="11:15">
      <c r="K3681" s="46" t="s">
        <v>7428</v>
      </c>
      <c r="L3681" s="23" t="s">
        <v>7429</v>
      </c>
      <c r="M3681" s="47">
        <v>2348.9499999999998</v>
      </c>
      <c r="N3681" s="47">
        <v>0</v>
      </c>
      <c r="O3681" s="48">
        <v>41729</v>
      </c>
    </row>
    <row r="3682" spans="11:15">
      <c r="K3682" s="46" t="s">
        <v>7430</v>
      </c>
      <c r="L3682" s="23" t="s">
        <v>7431</v>
      </c>
      <c r="M3682" s="47">
        <v>1332.8</v>
      </c>
      <c r="N3682" s="47">
        <v>0</v>
      </c>
      <c r="O3682" s="48">
        <v>41729</v>
      </c>
    </row>
    <row r="3683" spans="11:15">
      <c r="K3683" s="46" t="s">
        <v>7432</v>
      </c>
      <c r="L3683" s="23" t="s">
        <v>7433</v>
      </c>
      <c r="M3683" s="47">
        <v>4710.3599999999997</v>
      </c>
      <c r="N3683" s="47">
        <v>0</v>
      </c>
      <c r="O3683" s="48">
        <v>41730</v>
      </c>
    </row>
    <row r="3684" spans="11:15">
      <c r="K3684" s="46" t="s">
        <v>7434</v>
      </c>
      <c r="L3684" s="23" t="s">
        <v>7435</v>
      </c>
      <c r="M3684" s="47">
        <v>75984.58</v>
      </c>
      <c r="N3684" s="47">
        <v>0</v>
      </c>
      <c r="O3684" s="48">
        <v>41739</v>
      </c>
    </row>
    <row r="3685" spans="11:15">
      <c r="K3685" s="46" t="s">
        <v>7436</v>
      </c>
      <c r="L3685" s="23" t="s">
        <v>7437</v>
      </c>
      <c r="M3685" s="47">
        <v>68645.2</v>
      </c>
      <c r="N3685" s="47">
        <v>0</v>
      </c>
      <c r="O3685" s="48">
        <v>41739</v>
      </c>
    </row>
    <row r="3686" spans="11:15">
      <c r="K3686" s="46" t="s">
        <v>7438</v>
      </c>
      <c r="L3686" s="23" t="s">
        <v>7439</v>
      </c>
      <c r="M3686" s="47">
        <v>63445.87</v>
      </c>
      <c r="N3686" s="47">
        <v>0</v>
      </c>
      <c r="O3686" s="48">
        <v>41739</v>
      </c>
    </row>
    <row r="3687" spans="11:15">
      <c r="K3687" s="46" t="s">
        <v>7440</v>
      </c>
      <c r="L3687" s="23" t="s">
        <v>7441</v>
      </c>
      <c r="M3687" s="47">
        <v>29555.15</v>
      </c>
      <c r="N3687" s="47">
        <v>0</v>
      </c>
      <c r="O3687" s="48">
        <v>41739</v>
      </c>
    </row>
    <row r="3688" spans="11:15">
      <c r="K3688" s="46" t="s">
        <v>7442</v>
      </c>
      <c r="L3688" s="23" t="s">
        <v>7443</v>
      </c>
      <c r="M3688" s="47">
        <v>28620.05</v>
      </c>
      <c r="N3688" s="47">
        <v>0</v>
      </c>
      <c r="O3688" s="48">
        <v>41739</v>
      </c>
    </row>
    <row r="3689" spans="11:15">
      <c r="K3689" s="46" t="s">
        <v>7444</v>
      </c>
      <c r="L3689" s="23" t="s">
        <v>7445</v>
      </c>
      <c r="M3689" s="47">
        <v>16154.87</v>
      </c>
      <c r="N3689" s="47">
        <v>0</v>
      </c>
      <c r="O3689" s="48">
        <v>41739</v>
      </c>
    </row>
    <row r="3690" spans="11:15">
      <c r="K3690" s="46" t="s">
        <v>7446</v>
      </c>
      <c r="L3690" s="23" t="s">
        <v>7447</v>
      </c>
      <c r="M3690" s="47">
        <v>14255.25</v>
      </c>
      <c r="N3690" s="47">
        <v>0</v>
      </c>
      <c r="O3690" s="48">
        <v>41739</v>
      </c>
    </row>
    <row r="3691" spans="11:15">
      <c r="K3691" s="46" t="s">
        <v>7448</v>
      </c>
      <c r="L3691" s="23" t="s">
        <v>7449</v>
      </c>
      <c r="M3691" s="47">
        <v>12244.55</v>
      </c>
      <c r="N3691" s="47">
        <v>0</v>
      </c>
      <c r="O3691" s="48">
        <v>41739</v>
      </c>
    </row>
    <row r="3692" spans="11:15">
      <c r="K3692" s="46" t="s">
        <v>7450</v>
      </c>
      <c r="L3692" s="23" t="s">
        <v>7451</v>
      </c>
      <c r="M3692" s="47">
        <v>11510.18</v>
      </c>
      <c r="N3692" s="47">
        <v>0</v>
      </c>
      <c r="O3692" s="48">
        <v>41739</v>
      </c>
    </row>
    <row r="3693" spans="11:15">
      <c r="K3693" s="46" t="s">
        <v>7452</v>
      </c>
      <c r="L3693" s="23" t="s">
        <v>7453</v>
      </c>
      <c r="M3693" s="47">
        <v>11413.32</v>
      </c>
      <c r="N3693" s="47">
        <v>0</v>
      </c>
      <c r="O3693" s="48">
        <v>41739</v>
      </c>
    </row>
    <row r="3694" spans="11:15">
      <c r="K3694" s="46" t="s">
        <v>7454</v>
      </c>
      <c r="L3694" s="23" t="s">
        <v>7455</v>
      </c>
      <c r="M3694" s="47">
        <v>11318.17</v>
      </c>
      <c r="N3694" s="47">
        <v>0</v>
      </c>
      <c r="O3694" s="48">
        <v>41739</v>
      </c>
    </row>
    <row r="3695" spans="11:15">
      <c r="K3695" s="46" t="s">
        <v>7456</v>
      </c>
      <c r="L3695" s="23" t="s">
        <v>7457</v>
      </c>
      <c r="M3695" s="47">
        <v>10710.8</v>
      </c>
      <c r="N3695" s="47">
        <v>0</v>
      </c>
      <c r="O3695" s="48">
        <v>41739</v>
      </c>
    </row>
    <row r="3696" spans="11:15">
      <c r="K3696" s="46" t="s">
        <v>7458</v>
      </c>
      <c r="L3696" s="23" t="s">
        <v>7459</v>
      </c>
      <c r="M3696" s="47">
        <v>10218.44</v>
      </c>
      <c r="N3696" s="47">
        <v>0</v>
      </c>
      <c r="O3696" s="48">
        <v>41739</v>
      </c>
    </row>
    <row r="3697" spans="11:15">
      <c r="K3697" s="46" t="s">
        <v>7460</v>
      </c>
      <c r="L3697" s="23" t="s">
        <v>7461</v>
      </c>
      <c r="M3697" s="47">
        <v>8805.69</v>
      </c>
      <c r="N3697" s="47">
        <v>0</v>
      </c>
      <c r="O3697" s="48">
        <v>41739</v>
      </c>
    </row>
    <row r="3698" spans="11:15">
      <c r="K3698" s="46" t="s">
        <v>7462</v>
      </c>
      <c r="L3698" s="23" t="s">
        <v>7463</v>
      </c>
      <c r="M3698" s="47">
        <v>8029.42</v>
      </c>
      <c r="N3698" s="47">
        <v>0</v>
      </c>
      <c r="O3698" s="48">
        <v>41739</v>
      </c>
    </row>
    <row r="3699" spans="11:15">
      <c r="K3699" s="46" t="s">
        <v>7464</v>
      </c>
      <c r="L3699" s="23" t="s">
        <v>7465</v>
      </c>
      <c r="M3699" s="47">
        <v>4649.3999999999996</v>
      </c>
      <c r="N3699" s="47">
        <v>0</v>
      </c>
      <c r="O3699" s="48">
        <v>41739</v>
      </c>
    </row>
    <row r="3700" spans="11:15">
      <c r="K3700" s="46" t="s">
        <v>7466</v>
      </c>
      <c r="L3700" s="23" t="s">
        <v>7467</v>
      </c>
      <c r="M3700" s="47">
        <v>4621.87</v>
      </c>
      <c r="N3700" s="47">
        <v>0</v>
      </c>
      <c r="O3700" s="48">
        <v>41739</v>
      </c>
    </row>
    <row r="3701" spans="11:15">
      <c r="K3701" s="46" t="s">
        <v>7468</v>
      </c>
      <c r="L3701" s="23" t="s">
        <v>7469</v>
      </c>
      <c r="M3701" s="47">
        <v>4550.4799999999996</v>
      </c>
      <c r="N3701" s="47">
        <v>0</v>
      </c>
      <c r="O3701" s="48">
        <v>41739</v>
      </c>
    </row>
    <row r="3702" spans="11:15">
      <c r="K3702" s="46" t="s">
        <v>7470</v>
      </c>
      <c r="L3702" s="23" t="s">
        <v>7471</v>
      </c>
      <c r="M3702" s="47">
        <v>4394.5600000000004</v>
      </c>
      <c r="N3702" s="47">
        <v>0</v>
      </c>
      <c r="O3702" s="48">
        <v>41739</v>
      </c>
    </row>
    <row r="3703" spans="11:15">
      <c r="K3703" s="46" t="s">
        <v>7472</v>
      </c>
      <c r="L3703" s="23" t="s">
        <v>7473</v>
      </c>
      <c r="M3703" s="47">
        <v>2953.74</v>
      </c>
      <c r="N3703" s="47">
        <v>0</v>
      </c>
      <c r="O3703" s="48">
        <v>41739</v>
      </c>
    </row>
    <row r="3704" spans="11:15">
      <c r="K3704" s="46" t="s">
        <v>7474</v>
      </c>
      <c r="L3704" s="23" t="s">
        <v>7475</v>
      </c>
      <c r="M3704" s="47">
        <v>2877.8</v>
      </c>
      <c r="N3704" s="47">
        <v>0</v>
      </c>
      <c r="O3704" s="48">
        <v>41739</v>
      </c>
    </row>
    <row r="3705" spans="11:15">
      <c r="K3705" s="46" t="s">
        <v>7476</v>
      </c>
      <c r="L3705" s="23" t="s">
        <v>7477</v>
      </c>
      <c r="M3705" s="47">
        <v>2824.12</v>
      </c>
      <c r="N3705" s="47">
        <v>0</v>
      </c>
      <c r="O3705" s="48">
        <v>41739</v>
      </c>
    </row>
    <row r="3706" spans="11:15">
      <c r="K3706" s="46" t="s">
        <v>7478</v>
      </c>
      <c r="L3706" s="23" t="s">
        <v>7479</v>
      </c>
      <c r="M3706" s="47">
        <v>2624.94</v>
      </c>
      <c r="N3706" s="47">
        <v>0</v>
      </c>
      <c r="O3706" s="48">
        <v>41739</v>
      </c>
    </row>
    <row r="3707" spans="11:15">
      <c r="K3707" s="46" t="s">
        <v>7480</v>
      </c>
      <c r="L3707" s="23" t="s">
        <v>7481</v>
      </c>
      <c r="M3707" s="47">
        <v>1127.53</v>
      </c>
      <c r="N3707" s="47">
        <v>0</v>
      </c>
      <c r="O3707" s="48">
        <v>41739</v>
      </c>
    </row>
    <row r="3708" spans="11:15">
      <c r="K3708" s="46" t="s">
        <v>7482</v>
      </c>
      <c r="L3708" s="23" t="s">
        <v>7483</v>
      </c>
      <c r="M3708" s="47">
        <v>4848.38</v>
      </c>
      <c r="N3708" s="47">
        <v>0</v>
      </c>
      <c r="O3708" s="48">
        <v>41744</v>
      </c>
    </row>
    <row r="3709" spans="11:15">
      <c r="K3709" s="46" t="s">
        <v>7484</v>
      </c>
      <c r="L3709" s="23" t="s">
        <v>7485</v>
      </c>
      <c r="M3709" s="47">
        <v>62414.49</v>
      </c>
      <c r="N3709" s="47">
        <v>0</v>
      </c>
      <c r="O3709" s="48">
        <v>41750</v>
      </c>
    </row>
    <row r="3710" spans="11:15">
      <c r="K3710" s="46" t="s">
        <v>7486</v>
      </c>
      <c r="L3710" s="23" t="s">
        <v>7487</v>
      </c>
      <c r="M3710" s="47">
        <v>36777.660000000003</v>
      </c>
      <c r="N3710" s="47">
        <v>0</v>
      </c>
      <c r="O3710" s="48">
        <v>41750</v>
      </c>
    </row>
    <row r="3711" spans="11:15">
      <c r="K3711" s="46" t="s">
        <v>7488</v>
      </c>
      <c r="L3711" s="23" t="s">
        <v>7489</v>
      </c>
      <c r="M3711" s="47">
        <v>24548.16</v>
      </c>
      <c r="N3711" s="47">
        <v>0</v>
      </c>
      <c r="O3711" s="48">
        <v>41750</v>
      </c>
    </row>
    <row r="3712" spans="11:15">
      <c r="K3712" s="46" t="s">
        <v>7490</v>
      </c>
      <c r="L3712" s="23" t="s">
        <v>7491</v>
      </c>
      <c r="M3712" s="47">
        <v>22116.14</v>
      </c>
      <c r="N3712" s="47">
        <v>0</v>
      </c>
      <c r="O3712" s="48">
        <v>41750</v>
      </c>
    </row>
    <row r="3713" spans="11:15">
      <c r="K3713" s="46" t="s">
        <v>7492</v>
      </c>
      <c r="L3713" s="23" t="s">
        <v>7493</v>
      </c>
      <c r="M3713" s="47">
        <v>19691.419999999998</v>
      </c>
      <c r="N3713" s="47">
        <v>0</v>
      </c>
      <c r="O3713" s="48">
        <v>41750</v>
      </c>
    </row>
    <row r="3714" spans="11:15">
      <c r="K3714" s="46" t="s">
        <v>7494</v>
      </c>
      <c r="L3714" s="23" t="s">
        <v>7495</v>
      </c>
      <c r="M3714" s="47">
        <v>19246.48</v>
      </c>
      <c r="N3714" s="47">
        <v>0</v>
      </c>
      <c r="O3714" s="48">
        <v>41750</v>
      </c>
    </row>
    <row r="3715" spans="11:15">
      <c r="K3715" s="46" t="s">
        <v>7496</v>
      </c>
      <c r="L3715" s="23" t="s">
        <v>7497</v>
      </c>
      <c r="M3715" s="47">
        <v>17239.57</v>
      </c>
      <c r="N3715" s="47">
        <v>0</v>
      </c>
      <c r="O3715" s="48">
        <v>41750</v>
      </c>
    </row>
    <row r="3716" spans="11:15">
      <c r="K3716" s="46" t="s">
        <v>7498</v>
      </c>
      <c r="L3716" s="23" t="s">
        <v>7499</v>
      </c>
      <c r="M3716" s="47">
        <v>16106.91</v>
      </c>
      <c r="N3716" s="47">
        <v>0</v>
      </c>
      <c r="O3716" s="48">
        <v>41750</v>
      </c>
    </row>
    <row r="3717" spans="11:15">
      <c r="K3717" s="46" t="s">
        <v>7500</v>
      </c>
      <c r="L3717" s="23" t="s">
        <v>7501</v>
      </c>
      <c r="M3717" s="47">
        <v>12937.38</v>
      </c>
      <c r="N3717" s="47">
        <v>0</v>
      </c>
      <c r="O3717" s="48">
        <v>41750</v>
      </c>
    </row>
    <row r="3718" spans="11:15">
      <c r="K3718" s="46" t="s">
        <v>7502</v>
      </c>
      <c r="L3718" s="23" t="s">
        <v>7503</v>
      </c>
      <c r="M3718" s="47">
        <v>11757.82</v>
      </c>
      <c r="N3718" s="47">
        <v>0</v>
      </c>
      <c r="O3718" s="48">
        <v>41750</v>
      </c>
    </row>
    <row r="3719" spans="11:15">
      <c r="K3719" s="46" t="s">
        <v>7504</v>
      </c>
      <c r="L3719" s="23" t="s">
        <v>7505</v>
      </c>
      <c r="M3719" s="47">
        <v>11638.17</v>
      </c>
      <c r="N3719" s="47">
        <v>0</v>
      </c>
      <c r="O3719" s="48">
        <v>41750</v>
      </c>
    </row>
    <row r="3720" spans="11:15">
      <c r="K3720" s="46" t="s">
        <v>7506</v>
      </c>
      <c r="L3720" s="23" t="s">
        <v>7507</v>
      </c>
      <c r="M3720" s="47">
        <v>11408.7</v>
      </c>
      <c r="N3720" s="47">
        <v>0</v>
      </c>
      <c r="O3720" s="48">
        <v>41750</v>
      </c>
    </row>
    <row r="3721" spans="11:15">
      <c r="K3721" s="46" t="s">
        <v>7508</v>
      </c>
      <c r="L3721" s="23" t="s">
        <v>7509</v>
      </c>
      <c r="M3721" s="47">
        <v>11282.56</v>
      </c>
      <c r="N3721" s="47">
        <v>0</v>
      </c>
      <c r="O3721" s="48">
        <v>41750</v>
      </c>
    </row>
    <row r="3722" spans="11:15">
      <c r="K3722" s="46" t="s">
        <v>7510</v>
      </c>
      <c r="L3722" s="23" t="s">
        <v>7511</v>
      </c>
      <c r="M3722" s="47">
        <v>10000</v>
      </c>
      <c r="N3722" s="47">
        <v>0</v>
      </c>
      <c r="O3722" s="48">
        <v>41750</v>
      </c>
    </row>
    <row r="3723" spans="11:15">
      <c r="K3723" s="46" t="s">
        <v>7512</v>
      </c>
      <c r="L3723" s="23" t="s">
        <v>7513</v>
      </c>
      <c r="M3723" s="47">
        <v>8796.49</v>
      </c>
      <c r="N3723" s="47">
        <v>0</v>
      </c>
      <c r="O3723" s="48">
        <v>41750</v>
      </c>
    </row>
    <row r="3724" spans="11:15">
      <c r="K3724" s="46" t="s">
        <v>7514</v>
      </c>
      <c r="L3724" s="23" t="s">
        <v>7515</v>
      </c>
      <c r="M3724" s="47">
        <v>8114.29</v>
      </c>
      <c r="N3724" s="47">
        <v>0</v>
      </c>
      <c r="O3724" s="48">
        <v>41750</v>
      </c>
    </row>
    <row r="3725" spans="11:15">
      <c r="K3725" s="46" t="s">
        <v>7516</v>
      </c>
      <c r="L3725" s="23" t="s">
        <v>7517</v>
      </c>
      <c r="M3725" s="47">
        <v>7271.63</v>
      </c>
      <c r="N3725" s="47">
        <v>0</v>
      </c>
      <c r="O3725" s="48">
        <v>41750</v>
      </c>
    </row>
    <row r="3726" spans="11:15">
      <c r="K3726" s="46" t="s">
        <v>7518</v>
      </c>
      <c r="L3726" s="23" t="s">
        <v>7519</v>
      </c>
      <c r="M3726" s="47">
        <v>6198.31</v>
      </c>
      <c r="N3726" s="47">
        <v>0</v>
      </c>
      <c r="O3726" s="48">
        <v>41750</v>
      </c>
    </row>
    <row r="3727" spans="11:15">
      <c r="K3727" s="46" t="s">
        <v>7520</v>
      </c>
      <c r="L3727" s="23" t="s">
        <v>7521</v>
      </c>
      <c r="M3727" s="47">
        <v>2707.82</v>
      </c>
      <c r="N3727" s="47">
        <v>0</v>
      </c>
      <c r="O3727" s="48">
        <v>41750</v>
      </c>
    </row>
    <row r="3728" spans="11:15">
      <c r="K3728" s="46" t="s">
        <v>7522</v>
      </c>
      <c r="L3728" s="23" t="s">
        <v>7523</v>
      </c>
      <c r="M3728" s="47">
        <v>2187.21</v>
      </c>
      <c r="N3728" s="47">
        <v>0</v>
      </c>
      <c r="O3728" s="48">
        <v>41750</v>
      </c>
    </row>
    <row r="3729" spans="11:15">
      <c r="K3729" s="46" t="s">
        <v>7524</v>
      </c>
      <c r="L3729" s="23" t="s">
        <v>7525</v>
      </c>
      <c r="M3729" s="47">
        <v>2168.0100000000002</v>
      </c>
      <c r="N3729" s="47">
        <v>0</v>
      </c>
      <c r="O3729" s="48">
        <v>41750</v>
      </c>
    </row>
    <row r="3730" spans="11:15">
      <c r="K3730" s="46" t="s">
        <v>7526</v>
      </c>
      <c r="L3730" s="23" t="s">
        <v>7527</v>
      </c>
      <c r="M3730" s="47">
        <v>1930.28</v>
      </c>
      <c r="N3730" s="47">
        <v>0</v>
      </c>
      <c r="O3730" s="48">
        <v>41750</v>
      </c>
    </row>
    <row r="3731" spans="11:15">
      <c r="K3731" s="46" t="s">
        <v>7528</v>
      </c>
      <c r="L3731" s="23" t="s">
        <v>7529</v>
      </c>
      <c r="M3731" s="47">
        <v>1600.88</v>
      </c>
      <c r="N3731" s="47">
        <v>0</v>
      </c>
      <c r="O3731" s="48">
        <v>41750</v>
      </c>
    </row>
    <row r="3732" spans="11:15">
      <c r="K3732" s="46" t="s">
        <v>7530</v>
      </c>
      <c r="L3732" s="23" t="s">
        <v>7531</v>
      </c>
      <c r="M3732" s="47">
        <v>1597.08</v>
      </c>
      <c r="N3732" s="47">
        <v>0</v>
      </c>
      <c r="O3732" s="48">
        <v>41750</v>
      </c>
    </row>
    <row r="3733" spans="11:15">
      <c r="K3733" s="46" t="s">
        <v>7532</v>
      </c>
      <c r="L3733" s="23" t="s">
        <v>7533</v>
      </c>
      <c r="M3733" s="47">
        <v>1253.6600000000001</v>
      </c>
      <c r="N3733" s="47">
        <v>0</v>
      </c>
      <c r="O3733" s="48">
        <v>41750</v>
      </c>
    </row>
    <row r="3734" spans="11:15">
      <c r="K3734" s="46" t="s">
        <v>7534</v>
      </c>
      <c r="L3734" s="23" t="s">
        <v>7535</v>
      </c>
      <c r="M3734" s="47">
        <v>1221.43</v>
      </c>
      <c r="N3734" s="47">
        <v>0</v>
      </c>
      <c r="O3734" s="48">
        <v>41750</v>
      </c>
    </row>
    <row r="3735" spans="11:15">
      <c r="K3735" s="46" t="s">
        <v>7536</v>
      </c>
      <c r="L3735" s="23" t="s">
        <v>7537</v>
      </c>
      <c r="M3735" s="47">
        <v>1007.82</v>
      </c>
      <c r="N3735" s="47">
        <v>0</v>
      </c>
      <c r="O3735" s="48">
        <v>41750</v>
      </c>
    </row>
    <row r="3736" spans="11:15">
      <c r="K3736" s="46" t="s">
        <v>7538</v>
      </c>
      <c r="L3736" s="23" t="s">
        <v>7539</v>
      </c>
      <c r="M3736" s="47">
        <v>1002.19</v>
      </c>
      <c r="N3736" s="47">
        <v>0</v>
      </c>
      <c r="O3736" s="48">
        <v>41750</v>
      </c>
    </row>
    <row r="3737" spans="11:15">
      <c r="K3737" s="46" t="s">
        <v>7540</v>
      </c>
      <c r="L3737" s="23" t="s">
        <v>7541</v>
      </c>
      <c r="M3737" s="47">
        <v>1000.43</v>
      </c>
      <c r="N3737" s="47">
        <v>0</v>
      </c>
      <c r="O3737" s="48">
        <v>41750</v>
      </c>
    </row>
    <row r="3738" spans="11:15">
      <c r="K3738" s="46" t="s">
        <v>7542</v>
      </c>
      <c r="L3738" s="23" t="s">
        <v>7543</v>
      </c>
      <c r="M3738" s="47">
        <v>55966.23</v>
      </c>
      <c r="N3738" s="47">
        <v>0</v>
      </c>
      <c r="O3738" s="48">
        <v>41771</v>
      </c>
    </row>
    <row r="3739" spans="11:15">
      <c r="K3739" s="46" t="s">
        <v>7544</v>
      </c>
      <c r="L3739" s="23" t="s">
        <v>7545</v>
      </c>
      <c r="M3739" s="47">
        <v>54698.400000000001</v>
      </c>
      <c r="N3739" s="47">
        <v>0</v>
      </c>
      <c r="O3739" s="48">
        <v>41771</v>
      </c>
    </row>
    <row r="3740" spans="11:15">
      <c r="K3740" s="46" t="s">
        <v>7546</v>
      </c>
      <c r="L3740" s="23" t="s">
        <v>7547</v>
      </c>
      <c r="M3740" s="47">
        <v>32893.03</v>
      </c>
      <c r="N3740" s="47">
        <v>0</v>
      </c>
      <c r="O3740" s="48">
        <v>41771</v>
      </c>
    </row>
    <row r="3741" spans="11:15">
      <c r="K3741" s="46" t="s">
        <v>7548</v>
      </c>
      <c r="L3741" s="23" t="s">
        <v>7549</v>
      </c>
      <c r="M3741" s="47">
        <v>20622.689999999999</v>
      </c>
      <c r="N3741" s="47">
        <v>0</v>
      </c>
      <c r="O3741" s="48">
        <v>41771</v>
      </c>
    </row>
    <row r="3742" spans="11:15">
      <c r="K3742" s="46" t="s">
        <v>7550</v>
      </c>
      <c r="L3742" s="23" t="s">
        <v>7551</v>
      </c>
      <c r="M3742" s="47">
        <v>17963.669999999998</v>
      </c>
      <c r="N3742" s="47">
        <v>0</v>
      </c>
      <c r="O3742" s="48">
        <v>41771</v>
      </c>
    </row>
    <row r="3743" spans="11:15">
      <c r="K3743" s="46" t="s">
        <v>7552</v>
      </c>
      <c r="L3743" s="23" t="s">
        <v>7553</v>
      </c>
      <c r="M3743" s="47">
        <v>8672.73</v>
      </c>
      <c r="N3743" s="47">
        <v>0</v>
      </c>
      <c r="O3743" s="48">
        <v>41771</v>
      </c>
    </row>
    <row r="3744" spans="11:15">
      <c r="K3744" s="46" t="s">
        <v>7554</v>
      </c>
      <c r="L3744" s="23" t="s">
        <v>7555</v>
      </c>
      <c r="M3744" s="47">
        <v>7246.98</v>
      </c>
      <c r="N3744" s="47">
        <v>0</v>
      </c>
      <c r="O3744" s="48">
        <v>41771</v>
      </c>
    </row>
    <row r="3745" spans="11:15">
      <c r="K3745" s="46" t="s">
        <v>7556</v>
      </c>
      <c r="L3745" s="23" t="s">
        <v>7557</v>
      </c>
      <c r="M3745" s="47">
        <v>5972.84</v>
      </c>
      <c r="N3745" s="47">
        <v>0</v>
      </c>
      <c r="O3745" s="48">
        <v>41771</v>
      </c>
    </row>
    <row r="3746" spans="11:15">
      <c r="K3746" s="46" t="s">
        <v>7558</v>
      </c>
      <c r="L3746" s="23" t="s">
        <v>7559</v>
      </c>
      <c r="M3746" s="47">
        <v>5816.26</v>
      </c>
      <c r="N3746" s="47">
        <v>0</v>
      </c>
      <c r="O3746" s="48">
        <v>41771</v>
      </c>
    </row>
    <row r="3747" spans="11:15">
      <c r="K3747" s="46" t="s">
        <v>7560</v>
      </c>
      <c r="L3747" s="23" t="s">
        <v>7561</v>
      </c>
      <c r="M3747" s="47">
        <v>5813.74</v>
      </c>
      <c r="N3747" s="47">
        <v>0</v>
      </c>
      <c r="O3747" s="48">
        <v>41771</v>
      </c>
    </row>
    <row r="3748" spans="11:15">
      <c r="K3748" s="46" t="s">
        <v>7562</v>
      </c>
      <c r="L3748" s="23" t="s">
        <v>7563</v>
      </c>
      <c r="M3748" s="47">
        <v>4652.25</v>
      </c>
      <c r="N3748" s="47">
        <v>0</v>
      </c>
      <c r="O3748" s="48">
        <v>41771</v>
      </c>
    </row>
    <row r="3749" spans="11:15">
      <c r="K3749" s="46" t="s">
        <v>7564</v>
      </c>
      <c r="L3749" s="23" t="s">
        <v>7565</v>
      </c>
      <c r="M3749" s="47">
        <v>4248.58</v>
      </c>
      <c r="N3749" s="47">
        <v>0</v>
      </c>
      <c r="O3749" s="48">
        <v>41771</v>
      </c>
    </row>
    <row r="3750" spans="11:15">
      <c r="K3750" s="46" t="s">
        <v>7566</v>
      </c>
      <c r="L3750" s="23" t="s">
        <v>7567</v>
      </c>
      <c r="M3750" s="47">
        <v>4184.66</v>
      </c>
      <c r="N3750" s="47">
        <v>0</v>
      </c>
      <c r="O3750" s="48">
        <v>41771</v>
      </c>
    </row>
    <row r="3751" spans="11:15">
      <c r="K3751" s="46" t="s">
        <v>7568</v>
      </c>
      <c r="L3751" s="23" t="s">
        <v>7569</v>
      </c>
      <c r="M3751" s="47">
        <v>4129.97</v>
      </c>
      <c r="N3751" s="47">
        <v>0</v>
      </c>
      <c r="O3751" s="48">
        <v>41771</v>
      </c>
    </row>
    <row r="3752" spans="11:15">
      <c r="K3752" s="46" t="s">
        <v>7570</v>
      </c>
      <c r="L3752" s="23" t="s">
        <v>7571</v>
      </c>
      <c r="M3752" s="47">
        <v>3754.22</v>
      </c>
      <c r="N3752" s="47">
        <v>0</v>
      </c>
      <c r="O3752" s="48">
        <v>41771</v>
      </c>
    </row>
    <row r="3753" spans="11:15">
      <c r="K3753" s="46" t="s">
        <v>7572</v>
      </c>
      <c r="L3753" s="23" t="s">
        <v>7573</v>
      </c>
      <c r="M3753" s="47">
        <v>3367.05</v>
      </c>
      <c r="N3753" s="47">
        <v>0</v>
      </c>
      <c r="O3753" s="48">
        <v>41771</v>
      </c>
    </row>
    <row r="3754" spans="11:15">
      <c r="K3754" s="46" t="s">
        <v>7574</v>
      </c>
      <c r="L3754" s="23" t="s">
        <v>7575</v>
      </c>
      <c r="M3754" s="47">
        <v>3035.5</v>
      </c>
      <c r="N3754" s="47">
        <v>0</v>
      </c>
      <c r="O3754" s="48">
        <v>41771</v>
      </c>
    </row>
    <row r="3755" spans="11:15">
      <c r="K3755" s="46" t="s">
        <v>7576</v>
      </c>
      <c r="L3755" s="23" t="s">
        <v>7577</v>
      </c>
      <c r="M3755" s="47">
        <v>2756.57</v>
      </c>
      <c r="N3755" s="47">
        <v>0</v>
      </c>
      <c r="O3755" s="48">
        <v>41771</v>
      </c>
    </row>
    <row r="3756" spans="11:15">
      <c r="K3756" s="46" t="s">
        <v>7578</v>
      </c>
      <c r="L3756" s="23" t="s">
        <v>7579</v>
      </c>
      <c r="M3756" s="47">
        <v>2695.99</v>
      </c>
      <c r="N3756" s="47">
        <v>0</v>
      </c>
      <c r="O3756" s="48">
        <v>41771</v>
      </c>
    </row>
    <row r="3757" spans="11:15">
      <c r="K3757" s="46" t="s">
        <v>7580</v>
      </c>
      <c r="L3757" s="23" t="s">
        <v>7581</v>
      </c>
      <c r="M3757" s="47">
        <v>2390.41</v>
      </c>
      <c r="N3757" s="47">
        <v>0</v>
      </c>
      <c r="O3757" s="48">
        <v>41771</v>
      </c>
    </row>
    <row r="3758" spans="11:15">
      <c r="K3758" s="46" t="s">
        <v>7582</v>
      </c>
      <c r="L3758" s="23" t="s">
        <v>7583</v>
      </c>
      <c r="M3758" s="47">
        <v>1921.77</v>
      </c>
      <c r="N3758" s="47">
        <v>0</v>
      </c>
      <c r="O3758" s="48">
        <v>41771</v>
      </c>
    </row>
    <row r="3759" spans="11:15">
      <c r="K3759" s="46" t="s">
        <v>7584</v>
      </c>
      <c r="L3759" s="23" t="s">
        <v>7585</v>
      </c>
      <c r="M3759" s="47">
        <v>1597.26</v>
      </c>
      <c r="N3759" s="47">
        <v>0</v>
      </c>
      <c r="O3759" s="48">
        <v>41771</v>
      </c>
    </row>
    <row r="3760" spans="11:15">
      <c r="K3760" s="46" t="s">
        <v>7586</v>
      </c>
      <c r="L3760" s="23" t="s">
        <v>7587</v>
      </c>
      <c r="M3760" s="47">
        <v>1328.16</v>
      </c>
      <c r="N3760" s="47">
        <v>0</v>
      </c>
      <c r="O3760" s="48">
        <v>41771</v>
      </c>
    </row>
    <row r="3761" spans="11:15">
      <c r="K3761" s="46" t="s">
        <v>7588</v>
      </c>
      <c r="L3761" s="23" t="s">
        <v>7589</v>
      </c>
      <c r="M3761" s="47">
        <v>1299.8</v>
      </c>
      <c r="N3761" s="47">
        <v>0</v>
      </c>
      <c r="O3761" s="48">
        <v>41771</v>
      </c>
    </row>
    <row r="3762" spans="11:15">
      <c r="K3762" s="46" t="s">
        <v>7590</v>
      </c>
      <c r="L3762" s="23" t="s">
        <v>7591</v>
      </c>
      <c r="M3762" s="47">
        <v>1278.27</v>
      </c>
      <c r="N3762" s="47">
        <v>0</v>
      </c>
      <c r="O3762" s="48">
        <v>41771</v>
      </c>
    </row>
    <row r="3763" spans="11:15">
      <c r="K3763" s="46" t="s">
        <v>7592</v>
      </c>
      <c r="L3763" s="23" t="s">
        <v>7593</v>
      </c>
      <c r="M3763" s="47">
        <v>1256.8900000000001</v>
      </c>
      <c r="N3763" s="47">
        <v>0</v>
      </c>
      <c r="O3763" s="48">
        <v>41771</v>
      </c>
    </row>
    <row r="3764" spans="11:15">
      <c r="K3764" s="46" t="s">
        <v>7594</v>
      </c>
      <c r="L3764" s="23" t="s">
        <v>7595</v>
      </c>
      <c r="M3764" s="47">
        <v>1227.1600000000001</v>
      </c>
      <c r="N3764" s="47">
        <v>0</v>
      </c>
      <c r="O3764" s="48">
        <v>41771</v>
      </c>
    </row>
    <row r="3765" spans="11:15">
      <c r="K3765" s="46" t="s">
        <v>7596</v>
      </c>
      <c r="L3765" s="23" t="s">
        <v>7597</v>
      </c>
      <c r="M3765" s="47">
        <v>1221.95</v>
      </c>
      <c r="N3765" s="47">
        <v>0</v>
      </c>
      <c r="O3765" s="48">
        <v>41771</v>
      </c>
    </row>
    <row r="3766" spans="11:15">
      <c r="K3766" s="46" t="s">
        <v>7598</v>
      </c>
      <c r="L3766" s="23" t="s">
        <v>7599</v>
      </c>
      <c r="M3766" s="47">
        <v>1201.9000000000001</v>
      </c>
      <c r="N3766" s="47">
        <v>0</v>
      </c>
      <c r="O3766" s="48">
        <v>41771</v>
      </c>
    </row>
    <row r="3767" spans="11:15">
      <c r="K3767" s="46" t="s">
        <v>7600</v>
      </c>
      <c r="L3767" s="23" t="s">
        <v>7601</v>
      </c>
      <c r="M3767" s="47">
        <v>1086.21</v>
      </c>
      <c r="N3767" s="47">
        <v>0</v>
      </c>
      <c r="O3767" s="48">
        <v>41771</v>
      </c>
    </row>
    <row r="3768" spans="11:15">
      <c r="K3768" s="46" t="s">
        <v>7602</v>
      </c>
      <c r="L3768" s="23" t="s">
        <v>7603</v>
      </c>
      <c r="M3768" s="47">
        <v>1077.6600000000001</v>
      </c>
      <c r="N3768" s="47">
        <v>0</v>
      </c>
      <c r="O3768" s="48">
        <v>41771</v>
      </c>
    </row>
    <row r="3769" spans="11:15">
      <c r="K3769" s="46" t="s">
        <v>7604</v>
      </c>
      <c r="L3769" s="23" t="s">
        <v>7605</v>
      </c>
      <c r="M3769" s="47">
        <v>109485.15</v>
      </c>
      <c r="N3769" s="47">
        <v>0</v>
      </c>
      <c r="O3769" s="48">
        <v>41779</v>
      </c>
    </row>
    <row r="3770" spans="11:15">
      <c r="K3770" s="46" t="s">
        <v>7606</v>
      </c>
      <c r="L3770" s="23" t="s">
        <v>7607</v>
      </c>
      <c r="M3770" s="47">
        <v>50886.35</v>
      </c>
      <c r="N3770" s="47">
        <v>0</v>
      </c>
      <c r="O3770" s="48">
        <v>41779</v>
      </c>
    </row>
    <row r="3771" spans="11:15">
      <c r="K3771" s="46" t="s">
        <v>7608</v>
      </c>
      <c r="L3771" s="23" t="s">
        <v>7609</v>
      </c>
      <c r="M3771" s="47">
        <v>33192.089999999997</v>
      </c>
      <c r="N3771" s="47">
        <v>0</v>
      </c>
      <c r="O3771" s="48">
        <v>41779</v>
      </c>
    </row>
    <row r="3772" spans="11:15">
      <c r="K3772" s="46" t="s">
        <v>7610</v>
      </c>
      <c r="L3772" s="23" t="s">
        <v>7611</v>
      </c>
      <c r="M3772" s="47">
        <v>28790.09</v>
      </c>
      <c r="N3772" s="47">
        <v>0</v>
      </c>
      <c r="O3772" s="48">
        <v>41779</v>
      </c>
    </row>
    <row r="3773" spans="11:15">
      <c r="K3773" s="46" t="s">
        <v>7612</v>
      </c>
      <c r="L3773" s="23" t="s">
        <v>7613</v>
      </c>
      <c r="M3773" s="47">
        <v>25126.42</v>
      </c>
      <c r="N3773" s="47">
        <v>0</v>
      </c>
      <c r="O3773" s="48">
        <v>41779</v>
      </c>
    </row>
    <row r="3774" spans="11:15">
      <c r="K3774" s="46" t="s">
        <v>7614</v>
      </c>
      <c r="L3774" s="23" t="s">
        <v>7615</v>
      </c>
      <c r="M3774" s="47">
        <v>22818.69</v>
      </c>
      <c r="N3774" s="47">
        <v>0</v>
      </c>
      <c r="O3774" s="48">
        <v>41779</v>
      </c>
    </row>
    <row r="3775" spans="11:15">
      <c r="K3775" s="46" t="s">
        <v>7616</v>
      </c>
      <c r="L3775" s="23" t="s">
        <v>7617</v>
      </c>
      <c r="M3775" s="47">
        <v>22710.04</v>
      </c>
      <c r="N3775" s="47">
        <v>0</v>
      </c>
      <c r="O3775" s="48">
        <v>41779</v>
      </c>
    </row>
    <row r="3776" spans="11:15">
      <c r="K3776" s="46" t="s">
        <v>7618</v>
      </c>
      <c r="L3776" s="23" t="s">
        <v>7619</v>
      </c>
      <c r="M3776" s="47">
        <v>22041.55</v>
      </c>
      <c r="N3776" s="47">
        <v>0</v>
      </c>
      <c r="O3776" s="48">
        <v>41779</v>
      </c>
    </row>
    <row r="3777" spans="11:15">
      <c r="K3777" s="46" t="s">
        <v>7620</v>
      </c>
      <c r="L3777" s="23" t="s">
        <v>7621</v>
      </c>
      <c r="M3777" s="47">
        <v>18855.64</v>
      </c>
      <c r="N3777" s="47">
        <v>0</v>
      </c>
      <c r="O3777" s="48">
        <v>41779</v>
      </c>
    </row>
    <row r="3778" spans="11:15">
      <c r="K3778" s="46" t="s">
        <v>7622</v>
      </c>
      <c r="L3778" s="23" t="s">
        <v>7623</v>
      </c>
      <c r="M3778" s="47">
        <v>12376.32</v>
      </c>
      <c r="N3778" s="47">
        <v>0</v>
      </c>
      <c r="O3778" s="48">
        <v>41779</v>
      </c>
    </row>
    <row r="3779" spans="11:15">
      <c r="K3779" s="46" t="s">
        <v>7624</v>
      </c>
      <c r="L3779" s="23" t="s">
        <v>7625</v>
      </c>
      <c r="M3779" s="47">
        <v>12235.29</v>
      </c>
      <c r="N3779" s="47">
        <v>0</v>
      </c>
      <c r="O3779" s="48">
        <v>41779</v>
      </c>
    </row>
    <row r="3780" spans="11:15">
      <c r="K3780" s="46" t="s">
        <v>7626</v>
      </c>
      <c r="L3780" s="23" t="s">
        <v>7627</v>
      </c>
      <c r="M3780" s="47">
        <v>11588.71</v>
      </c>
      <c r="N3780" s="47">
        <v>0</v>
      </c>
      <c r="O3780" s="48">
        <v>41779</v>
      </c>
    </row>
    <row r="3781" spans="11:15">
      <c r="K3781" s="46" t="s">
        <v>7628</v>
      </c>
      <c r="L3781" s="23" t="s">
        <v>7629</v>
      </c>
      <c r="M3781" s="47">
        <v>10759.84</v>
      </c>
      <c r="N3781" s="47">
        <v>0</v>
      </c>
      <c r="O3781" s="48">
        <v>41779</v>
      </c>
    </row>
    <row r="3782" spans="11:15">
      <c r="K3782" s="46" t="s">
        <v>7630</v>
      </c>
      <c r="L3782" s="23" t="s">
        <v>7631</v>
      </c>
      <c r="M3782" s="47">
        <v>10438.4</v>
      </c>
      <c r="N3782" s="47">
        <v>0</v>
      </c>
      <c r="O3782" s="48">
        <v>41779</v>
      </c>
    </row>
    <row r="3783" spans="11:15">
      <c r="K3783" s="46" t="s">
        <v>7632</v>
      </c>
      <c r="L3783" s="23" t="s">
        <v>7633</v>
      </c>
      <c r="M3783" s="47">
        <v>7502.59</v>
      </c>
      <c r="N3783" s="47">
        <v>0</v>
      </c>
      <c r="O3783" s="48">
        <v>41779</v>
      </c>
    </row>
    <row r="3784" spans="11:15">
      <c r="K3784" s="46" t="s">
        <v>7634</v>
      </c>
      <c r="L3784" s="23" t="s">
        <v>7635</v>
      </c>
      <c r="M3784" s="47">
        <v>7249.26</v>
      </c>
      <c r="N3784" s="47">
        <v>0</v>
      </c>
      <c r="O3784" s="48">
        <v>41779</v>
      </c>
    </row>
    <row r="3785" spans="11:15">
      <c r="K3785" s="46" t="s">
        <v>7636</v>
      </c>
      <c r="L3785" s="23" t="s">
        <v>7637</v>
      </c>
      <c r="M3785" s="47">
        <v>6629.76</v>
      </c>
      <c r="N3785" s="47">
        <v>0</v>
      </c>
      <c r="O3785" s="48">
        <v>41779</v>
      </c>
    </row>
    <row r="3786" spans="11:15">
      <c r="K3786" s="46" t="s">
        <v>7638</v>
      </c>
      <c r="L3786" s="23" t="s">
        <v>7639</v>
      </c>
      <c r="M3786" s="47">
        <v>6141.35</v>
      </c>
      <c r="N3786" s="47">
        <v>0</v>
      </c>
      <c r="O3786" s="48">
        <v>41779</v>
      </c>
    </row>
    <row r="3787" spans="11:15">
      <c r="K3787" s="46" t="s">
        <v>7640</v>
      </c>
      <c r="L3787" s="23" t="s">
        <v>7641</v>
      </c>
      <c r="M3787" s="47">
        <v>6106.35</v>
      </c>
      <c r="N3787" s="47">
        <v>0</v>
      </c>
      <c r="O3787" s="48">
        <v>41779</v>
      </c>
    </row>
    <row r="3788" spans="11:15">
      <c r="K3788" s="46" t="s">
        <v>7642</v>
      </c>
      <c r="L3788" s="23" t="s">
        <v>7643</v>
      </c>
      <c r="M3788" s="47">
        <v>5955.69</v>
      </c>
      <c r="N3788" s="47">
        <v>0</v>
      </c>
      <c r="O3788" s="48">
        <v>41779</v>
      </c>
    </row>
    <row r="3789" spans="11:15">
      <c r="K3789" s="46" t="s">
        <v>7644</v>
      </c>
      <c r="L3789" s="23" t="s">
        <v>7645</v>
      </c>
      <c r="M3789" s="47">
        <v>4999.7700000000004</v>
      </c>
      <c r="N3789" s="47">
        <v>0</v>
      </c>
      <c r="O3789" s="48">
        <v>41779</v>
      </c>
    </row>
    <row r="3790" spans="11:15">
      <c r="K3790" s="46" t="s">
        <v>7646</v>
      </c>
      <c r="L3790" s="23" t="s">
        <v>7647</v>
      </c>
      <c r="M3790" s="47">
        <v>4881.68</v>
      </c>
      <c r="N3790" s="47">
        <v>0</v>
      </c>
      <c r="O3790" s="48">
        <v>41779</v>
      </c>
    </row>
    <row r="3791" spans="11:15">
      <c r="K3791" s="46" t="s">
        <v>7648</v>
      </c>
      <c r="L3791" s="23" t="s">
        <v>7649</v>
      </c>
      <c r="M3791" s="47">
        <v>4445.9399999999996</v>
      </c>
      <c r="N3791" s="47">
        <v>0</v>
      </c>
      <c r="O3791" s="48">
        <v>41779</v>
      </c>
    </row>
    <row r="3792" spans="11:15">
      <c r="K3792" s="46" t="s">
        <v>7650</v>
      </c>
      <c r="L3792" s="23" t="s">
        <v>7651</v>
      </c>
      <c r="M3792" s="47">
        <v>4410.1499999999996</v>
      </c>
      <c r="N3792" s="47">
        <v>0</v>
      </c>
      <c r="O3792" s="48">
        <v>41779</v>
      </c>
    </row>
    <row r="3793" spans="11:15">
      <c r="K3793" s="46" t="s">
        <v>7652</v>
      </c>
      <c r="L3793" s="23" t="s">
        <v>7653</v>
      </c>
      <c r="M3793" s="47">
        <v>4129.51</v>
      </c>
      <c r="N3793" s="47">
        <v>0</v>
      </c>
      <c r="O3793" s="48">
        <v>41779</v>
      </c>
    </row>
    <row r="3794" spans="11:15">
      <c r="K3794" s="46" t="s">
        <v>7654</v>
      </c>
      <c r="L3794" s="23" t="s">
        <v>7655</v>
      </c>
      <c r="M3794" s="47">
        <v>3302.9</v>
      </c>
      <c r="N3794" s="47">
        <v>0</v>
      </c>
      <c r="O3794" s="48">
        <v>41779</v>
      </c>
    </row>
    <row r="3795" spans="11:15">
      <c r="K3795" s="46" t="s">
        <v>7656</v>
      </c>
      <c r="L3795" s="23" t="s">
        <v>7657</v>
      </c>
      <c r="M3795" s="47">
        <v>2767.19</v>
      </c>
      <c r="N3795" s="47">
        <v>0</v>
      </c>
      <c r="O3795" s="48">
        <v>41779</v>
      </c>
    </row>
    <row r="3796" spans="11:15">
      <c r="K3796" s="46" t="s">
        <v>7658</v>
      </c>
      <c r="L3796" s="23" t="s">
        <v>7659</v>
      </c>
      <c r="M3796" s="47">
        <v>2347.1</v>
      </c>
      <c r="N3796" s="47">
        <v>0</v>
      </c>
      <c r="O3796" s="48">
        <v>41779</v>
      </c>
    </row>
    <row r="3797" spans="11:15">
      <c r="K3797" s="46" t="s">
        <v>7660</v>
      </c>
      <c r="L3797" s="23" t="s">
        <v>7661</v>
      </c>
      <c r="M3797" s="47">
        <v>2302.96</v>
      </c>
      <c r="N3797" s="47">
        <v>0</v>
      </c>
      <c r="O3797" s="48">
        <v>41779</v>
      </c>
    </row>
    <row r="3798" spans="11:15">
      <c r="K3798" s="46" t="s">
        <v>7662</v>
      </c>
      <c r="L3798" s="23" t="s">
        <v>7663</v>
      </c>
      <c r="M3798" s="47">
        <v>2041.6</v>
      </c>
      <c r="N3798" s="47">
        <v>0</v>
      </c>
      <c r="O3798" s="48">
        <v>41779</v>
      </c>
    </row>
    <row r="3799" spans="11:15">
      <c r="K3799" s="46" t="s">
        <v>7664</v>
      </c>
      <c r="L3799" s="23" t="s">
        <v>7665</v>
      </c>
      <c r="M3799" s="47">
        <v>1784.04</v>
      </c>
      <c r="N3799" s="47">
        <v>0</v>
      </c>
      <c r="O3799" s="48">
        <v>41779</v>
      </c>
    </row>
    <row r="3800" spans="11:15">
      <c r="K3800" s="46" t="s">
        <v>7666</v>
      </c>
      <c r="L3800" s="23" t="s">
        <v>7667</v>
      </c>
      <c r="M3800" s="47">
        <v>1726.64</v>
      </c>
      <c r="N3800" s="47">
        <v>0</v>
      </c>
      <c r="O3800" s="48">
        <v>41779</v>
      </c>
    </row>
    <row r="3801" spans="11:15">
      <c r="K3801" s="46" t="s">
        <v>7668</v>
      </c>
      <c r="L3801" s="23" t="s">
        <v>7669</v>
      </c>
      <c r="M3801" s="47">
        <v>1482.6</v>
      </c>
      <c r="N3801" s="47">
        <v>0</v>
      </c>
      <c r="O3801" s="48">
        <v>41779</v>
      </c>
    </row>
    <row r="3802" spans="11:15">
      <c r="K3802" s="46" t="s">
        <v>7670</v>
      </c>
      <c r="L3802" s="23" t="s">
        <v>7671</v>
      </c>
      <c r="M3802" s="47">
        <v>1417.49</v>
      </c>
      <c r="N3802" s="47">
        <v>0</v>
      </c>
      <c r="O3802" s="48">
        <v>41779</v>
      </c>
    </row>
    <row r="3803" spans="11:15">
      <c r="K3803" s="46" t="s">
        <v>7672</v>
      </c>
      <c r="L3803" s="23" t="s">
        <v>7673</v>
      </c>
      <c r="M3803" s="47">
        <v>1395.8</v>
      </c>
      <c r="N3803" s="47">
        <v>0</v>
      </c>
      <c r="O3803" s="48">
        <v>41779</v>
      </c>
    </row>
    <row r="3804" spans="11:15">
      <c r="K3804" s="46" t="s">
        <v>7674</v>
      </c>
      <c r="L3804" s="23" t="s">
        <v>7675</v>
      </c>
      <c r="M3804" s="47">
        <v>1390.93</v>
      </c>
      <c r="N3804" s="47">
        <v>0</v>
      </c>
      <c r="O3804" s="48">
        <v>41779</v>
      </c>
    </row>
    <row r="3805" spans="11:15">
      <c r="K3805" s="46" t="s">
        <v>7676</v>
      </c>
      <c r="L3805" s="23" t="s">
        <v>7677</v>
      </c>
      <c r="M3805" s="47">
        <v>1353.55</v>
      </c>
      <c r="N3805" s="47">
        <v>0</v>
      </c>
      <c r="O3805" s="48">
        <v>41779</v>
      </c>
    </row>
    <row r="3806" spans="11:15">
      <c r="K3806" s="46" t="s">
        <v>7678</v>
      </c>
      <c r="L3806" s="23" t="s">
        <v>7679</v>
      </c>
      <c r="M3806" s="47">
        <v>1083.26</v>
      </c>
      <c r="N3806" s="47">
        <v>0</v>
      </c>
      <c r="O3806" s="48">
        <v>41779</v>
      </c>
    </row>
    <row r="3807" spans="11:15">
      <c r="K3807" s="46" t="s">
        <v>7680</v>
      </c>
      <c r="L3807" s="23" t="s">
        <v>7681</v>
      </c>
      <c r="M3807" s="47">
        <v>56568.26</v>
      </c>
      <c r="N3807" s="47">
        <v>0</v>
      </c>
      <c r="O3807" s="48">
        <v>41788</v>
      </c>
    </row>
    <row r="3808" spans="11:15">
      <c r="K3808" s="46" t="s">
        <v>7682</v>
      </c>
      <c r="L3808" s="23" t="s">
        <v>7683</v>
      </c>
      <c r="M3808" s="47">
        <v>3228.84</v>
      </c>
      <c r="N3808" s="47">
        <v>0</v>
      </c>
      <c r="O3808" s="48">
        <v>41793</v>
      </c>
    </row>
    <row r="3809" spans="11:15">
      <c r="K3809" s="46" t="s">
        <v>7684</v>
      </c>
      <c r="L3809" s="23" t="s">
        <v>7685</v>
      </c>
      <c r="M3809" s="47">
        <v>298798.38</v>
      </c>
      <c r="N3809" s="47">
        <v>0</v>
      </c>
      <c r="O3809" s="48">
        <v>41800</v>
      </c>
    </row>
    <row r="3810" spans="11:15">
      <c r="K3810" s="46" t="s">
        <v>7686</v>
      </c>
      <c r="L3810" s="23" t="s">
        <v>7687</v>
      </c>
      <c r="M3810" s="47">
        <v>215344.19</v>
      </c>
      <c r="N3810" s="47">
        <v>0</v>
      </c>
      <c r="O3810" s="48">
        <v>41800</v>
      </c>
    </row>
    <row r="3811" spans="11:15">
      <c r="K3811" s="46" t="s">
        <v>7688</v>
      </c>
      <c r="L3811" s="23" t="s">
        <v>7689</v>
      </c>
      <c r="M3811" s="47">
        <v>15270.28</v>
      </c>
      <c r="N3811" s="47">
        <v>0</v>
      </c>
      <c r="O3811" s="48">
        <v>41800</v>
      </c>
    </row>
    <row r="3812" spans="11:15">
      <c r="K3812" s="46" t="s">
        <v>7690</v>
      </c>
      <c r="L3812" s="23" t="s">
        <v>7691</v>
      </c>
      <c r="M3812" s="47">
        <v>12856.79</v>
      </c>
      <c r="N3812" s="47">
        <v>0</v>
      </c>
      <c r="O3812" s="48">
        <v>41800</v>
      </c>
    </row>
    <row r="3813" spans="11:15">
      <c r="K3813" s="46" t="s">
        <v>7692</v>
      </c>
      <c r="L3813" s="23" t="s">
        <v>7693</v>
      </c>
      <c r="M3813" s="47">
        <v>12240.21</v>
      </c>
      <c r="N3813" s="47">
        <v>0</v>
      </c>
      <c r="O3813" s="48">
        <v>41800</v>
      </c>
    </row>
    <row r="3814" spans="11:15">
      <c r="K3814" s="46" t="s">
        <v>7694</v>
      </c>
      <c r="L3814" s="23" t="s">
        <v>7695</v>
      </c>
      <c r="M3814" s="47">
        <v>8421.7099999999991</v>
      </c>
      <c r="N3814" s="47">
        <v>0</v>
      </c>
      <c r="O3814" s="48">
        <v>41800</v>
      </c>
    </row>
    <row r="3815" spans="11:15">
      <c r="K3815" s="46" t="s">
        <v>7696</v>
      </c>
      <c r="L3815" s="23" t="s">
        <v>7697</v>
      </c>
      <c r="M3815" s="47">
        <v>7094.25</v>
      </c>
      <c r="N3815" s="47">
        <v>0</v>
      </c>
      <c r="O3815" s="48">
        <v>41800</v>
      </c>
    </row>
    <row r="3816" spans="11:15">
      <c r="K3816" s="46" t="s">
        <v>7698</v>
      </c>
      <c r="L3816" s="23" t="s">
        <v>7699</v>
      </c>
      <c r="M3816" s="47">
        <v>6396.61</v>
      </c>
      <c r="N3816" s="47">
        <v>0</v>
      </c>
      <c r="O3816" s="48">
        <v>41800</v>
      </c>
    </row>
    <row r="3817" spans="11:15">
      <c r="K3817" s="46" t="s">
        <v>7700</v>
      </c>
      <c r="L3817" s="23" t="s">
        <v>7701</v>
      </c>
      <c r="M3817" s="47">
        <v>6215.14</v>
      </c>
      <c r="N3817" s="47">
        <v>0</v>
      </c>
      <c r="O3817" s="48">
        <v>41800</v>
      </c>
    </row>
    <row r="3818" spans="11:15">
      <c r="K3818" s="46" t="s">
        <v>7702</v>
      </c>
      <c r="L3818" s="23" t="s">
        <v>7703</v>
      </c>
      <c r="M3818" s="47">
        <v>4338.8900000000003</v>
      </c>
      <c r="N3818" s="47">
        <v>0</v>
      </c>
      <c r="O3818" s="48">
        <v>41800</v>
      </c>
    </row>
    <row r="3819" spans="11:15">
      <c r="K3819" s="46" t="s">
        <v>7704</v>
      </c>
      <c r="L3819" s="23" t="s">
        <v>7705</v>
      </c>
      <c r="M3819" s="47">
        <v>3813.07</v>
      </c>
      <c r="N3819" s="47">
        <v>0</v>
      </c>
      <c r="O3819" s="48">
        <v>41800</v>
      </c>
    </row>
    <row r="3820" spans="11:15">
      <c r="K3820" s="46" t="s">
        <v>7706</v>
      </c>
      <c r="L3820" s="23" t="s">
        <v>7707</v>
      </c>
      <c r="M3820" s="47">
        <v>3211.38</v>
      </c>
      <c r="N3820" s="47">
        <v>0</v>
      </c>
      <c r="O3820" s="48">
        <v>41800</v>
      </c>
    </row>
    <row r="3821" spans="11:15">
      <c r="K3821" s="46" t="s">
        <v>7708</v>
      </c>
      <c r="L3821" s="23" t="s">
        <v>7709</v>
      </c>
      <c r="M3821" s="47">
        <v>3190</v>
      </c>
      <c r="N3821" s="47">
        <v>0</v>
      </c>
      <c r="O3821" s="48">
        <v>41800</v>
      </c>
    </row>
    <row r="3822" spans="11:15">
      <c r="K3822" s="46" t="s">
        <v>7710</v>
      </c>
      <c r="L3822" s="23" t="s">
        <v>7711</v>
      </c>
      <c r="M3822" s="47">
        <v>2578</v>
      </c>
      <c r="N3822" s="47">
        <v>0</v>
      </c>
      <c r="O3822" s="48">
        <v>41800</v>
      </c>
    </row>
    <row r="3823" spans="11:15">
      <c r="K3823" s="46" t="s">
        <v>7712</v>
      </c>
      <c r="L3823" s="23" t="s">
        <v>7713</v>
      </c>
      <c r="M3823" s="47">
        <v>2545.6799999999998</v>
      </c>
      <c r="N3823" s="47">
        <v>0</v>
      </c>
      <c r="O3823" s="48">
        <v>41800</v>
      </c>
    </row>
    <row r="3824" spans="11:15">
      <c r="K3824" s="46" t="s">
        <v>7714</v>
      </c>
      <c r="L3824" s="23" t="s">
        <v>7715</v>
      </c>
      <c r="M3824" s="47">
        <v>2449.23</v>
      </c>
      <c r="N3824" s="47">
        <v>0</v>
      </c>
      <c r="O3824" s="48">
        <v>41800</v>
      </c>
    </row>
    <row r="3825" spans="11:15">
      <c r="K3825" s="46" t="s">
        <v>7716</v>
      </c>
      <c r="L3825" s="23" t="s">
        <v>7717</v>
      </c>
      <c r="M3825" s="47">
        <v>2232.12</v>
      </c>
      <c r="N3825" s="47">
        <v>0</v>
      </c>
      <c r="O3825" s="48">
        <v>41800</v>
      </c>
    </row>
    <row r="3826" spans="11:15">
      <c r="K3826" s="46" t="s">
        <v>7718</v>
      </c>
      <c r="L3826" s="23" t="s">
        <v>7719</v>
      </c>
      <c r="M3826" s="47">
        <v>2075.17</v>
      </c>
      <c r="N3826" s="47">
        <v>0</v>
      </c>
      <c r="O3826" s="48">
        <v>41800</v>
      </c>
    </row>
    <row r="3827" spans="11:15">
      <c r="K3827" s="46" t="s">
        <v>7720</v>
      </c>
      <c r="L3827" s="23" t="s">
        <v>7721</v>
      </c>
      <c r="M3827" s="47">
        <v>2012.31</v>
      </c>
      <c r="N3827" s="47">
        <v>0</v>
      </c>
      <c r="O3827" s="48">
        <v>41800</v>
      </c>
    </row>
    <row r="3828" spans="11:15">
      <c r="K3828" s="46" t="s">
        <v>7722</v>
      </c>
      <c r="L3828" s="23" t="s">
        <v>7723</v>
      </c>
      <c r="M3828" s="47">
        <v>1981.26</v>
      </c>
      <c r="N3828" s="47">
        <v>0</v>
      </c>
      <c r="O3828" s="48">
        <v>41800</v>
      </c>
    </row>
    <row r="3829" spans="11:15">
      <c r="K3829" s="46" t="s">
        <v>7724</v>
      </c>
      <c r="L3829" s="23" t="s">
        <v>7725</v>
      </c>
      <c r="M3829" s="47">
        <v>1963.53</v>
      </c>
      <c r="N3829" s="47">
        <v>0</v>
      </c>
      <c r="O3829" s="48">
        <v>41800</v>
      </c>
    </row>
    <row r="3830" spans="11:15">
      <c r="K3830" s="46" t="s">
        <v>7726</v>
      </c>
      <c r="L3830" s="23" t="s">
        <v>7727</v>
      </c>
      <c r="M3830" s="47">
        <v>1808.53</v>
      </c>
      <c r="N3830" s="47">
        <v>0</v>
      </c>
      <c r="O3830" s="48">
        <v>41800</v>
      </c>
    </row>
    <row r="3831" spans="11:15">
      <c r="K3831" s="46" t="s">
        <v>7728</v>
      </c>
      <c r="L3831" s="23" t="s">
        <v>7729</v>
      </c>
      <c r="M3831" s="47">
        <v>1786.66</v>
      </c>
      <c r="N3831" s="47">
        <v>0</v>
      </c>
      <c r="O3831" s="48">
        <v>41800</v>
      </c>
    </row>
    <row r="3832" spans="11:15">
      <c r="K3832" s="46" t="s">
        <v>7730</v>
      </c>
      <c r="L3832" s="23" t="s">
        <v>7731</v>
      </c>
      <c r="M3832" s="47">
        <v>1546.33</v>
      </c>
      <c r="N3832" s="47">
        <v>0</v>
      </c>
      <c r="O3832" s="48">
        <v>41800</v>
      </c>
    </row>
    <row r="3833" spans="11:15">
      <c r="K3833" s="46" t="s">
        <v>7732</v>
      </c>
      <c r="L3833" s="23" t="s">
        <v>7733</v>
      </c>
      <c r="M3833" s="47">
        <v>1460.08</v>
      </c>
      <c r="N3833" s="47">
        <v>0</v>
      </c>
      <c r="O3833" s="48">
        <v>41800</v>
      </c>
    </row>
    <row r="3834" spans="11:15">
      <c r="K3834" s="46" t="s">
        <v>7734</v>
      </c>
      <c r="L3834" s="23" t="s">
        <v>7735</v>
      </c>
      <c r="M3834" s="47">
        <v>1427.37</v>
      </c>
      <c r="N3834" s="47">
        <v>0</v>
      </c>
      <c r="O3834" s="48">
        <v>41800</v>
      </c>
    </row>
    <row r="3835" spans="11:15">
      <c r="K3835" s="46" t="s">
        <v>7736</v>
      </c>
      <c r="L3835" s="23" t="s">
        <v>7737</v>
      </c>
      <c r="M3835" s="47">
        <v>1382.65</v>
      </c>
      <c r="N3835" s="47">
        <v>0</v>
      </c>
      <c r="O3835" s="48">
        <v>41800</v>
      </c>
    </row>
    <row r="3836" spans="11:15">
      <c r="K3836" s="46" t="s">
        <v>7738</v>
      </c>
      <c r="L3836" s="23" t="s">
        <v>7739</v>
      </c>
      <c r="M3836" s="47">
        <v>1304.25</v>
      </c>
      <c r="N3836" s="47">
        <v>0</v>
      </c>
      <c r="O3836" s="48">
        <v>41800</v>
      </c>
    </row>
    <row r="3837" spans="11:15">
      <c r="K3837" s="46" t="s">
        <v>7740</v>
      </c>
      <c r="L3837" s="23" t="s">
        <v>7741</v>
      </c>
      <c r="M3837" s="47">
        <v>1265.8399999999999</v>
      </c>
      <c r="N3837" s="47">
        <v>0</v>
      </c>
      <c r="O3837" s="48">
        <v>41800</v>
      </c>
    </row>
    <row r="3838" spans="11:15">
      <c r="K3838" s="46" t="s">
        <v>7742</v>
      </c>
      <c r="L3838" s="23" t="s">
        <v>7743</v>
      </c>
      <c r="M3838" s="47">
        <v>1169.08</v>
      </c>
      <c r="N3838" s="47">
        <v>0</v>
      </c>
      <c r="O3838" s="48">
        <v>41800</v>
      </c>
    </row>
    <row r="3839" spans="11:15">
      <c r="K3839" s="46" t="s">
        <v>7744</v>
      </c>
      <c r="L3839" s="23" t="s">
        <v>7745</v>
      </c>
      <c r="M3839" s="47">
        <v>1138.57</v>
      </c>
      <c r="N3839" s="47">
        <v>0</v>
      </c>
      <c r="O3839" s="48">
        <v>41800</v>
      </c>
    </row>
    <row r="3840" spans="11:15">
      <c r="K3840" s="46" t="s">
        <v>7746</v>
      </c>
      <c r="L3840" s="23" t="s">
        <v>7747</v>
      </c>
      <c r="M3840" s="47">
        <v>1081.47</v>
      </c>
      <c r="N3840" s="47">
        <v>0</v>
      </c>
      <c r="O3840" s="48">
        <v>41800</v>
      </c>
    </row>
    <row r="3841" spans="11:15">
      <c r="K3841" s="46" t="s">
        <v>7748</v>
      </c>
      <c r="L3841" s="23" t="s">
        <v>7749</v>
      </c>
      <c r="M3841" s="47">
        <v>335207.2</v>
      </c>
      <c r="N3841" s="47">
        <v>0</v>
      </c>
      <c r="O3841" s="48">
        <v>41810</v>
      </c>
    </row>
    <row r="3842" spans="11:15">
      <c r="K3842" s="46" t="s">
        <v>7750</v>
      </c>
      <c r="L3842" s="23" t="s">
        <v>7751</v>
      </c>
      <c r="M3842" s="47">
        <v>280772.84999999998</v>
      </c>
      <c r="N3842" s="47">
        <v>0</v>
      </c>
      <c r="O3842" s="48">
        <v>41810</v>
      </c>
    </row>
    <row r="3843" spans="11:15">
      <c r="K3843" s="46" t="s">
        <v>7752</v>
      </c>
      <c r="L3843" s="23" t="s">
        <v>7753</v>
      </c>
      <c r="M3843" s="47">
        <v>124336.57</v>
      </c>
      <c r="N3843" s="47">
        <v>0</v>
      </c>
      <c r="O3843" s="48">
        <v>41810</v>
      </c>
    </row>
    <row r="3844" spans="11:15">
      <c r="K3844" s="46" t="s">
        <v>7754</v>
      </c>
      <c r="L3844" s="23" t="s">
        <v>7755</v>
      </c>
      <c r="M3844" s="47">
        <v>57023.67</v>
      </c>
      <c r="N3844" s="47">
        <v>0</v>
      </c>
      <c r="O3844" s="48">
        <v>41810</v>
      </c>
    </row>
    <row r="3845" spans="11:15">
      <c r="K3845" s="46" t="s">
        <v>7756</v>
      </c>
      <c r="L3845" s="23" t="s">
        <v>7757</v>
      </c>
      <c r="M3845" s="47">
        <v>55419.12</v>
      </c>
      <c r="N3845" s="47">
        <v>0</v>
      </c>
      <c r="O3845" s="48">
        <v>41810</v>
      </c>
    </row>
    <row r="3846" spans="11:15">
      <c r="K3846" s="46" t="s">
        <v>7758</v>
      </c>
      <c r="L3846" s="23" t="s">
        <v>7759</v>
      </c>
      <c r="M3846" s="47">
        <v>54300.76</v>
      </c>
      <c r="N3846" s="47">
        <v>0</v>
      </c>
      <c r="O3846" s="48">
        <v>41810</v>
      </c>
    </row>
    <row r="3847" spans="11:15">
      <c r="K3847" s="46" t="s">
        <v>7760</v>
      </c>
      <c r="L3847" s="23" t="s">
        <v>7761</v>
      </c>
      <c r="M3847" s="47">
        <v>38852.19</v>
      </c>
      <c r="N3847" s="47">
        <v>0</v>
      </c>
      <c r="O3847" s="48">
        <v>41810</v>
      </c>
    </row>
    <row r="3848" spans="11:15">
      <c r="K3848" s="46" t="s">
        <v>7762</v>
      </c>
      <c r="L3848" s="23" t="s">
        <v>7763</v>
      </c>
      <c r="M3848" s="47">
        <v>35938.35</v>
      </c>
      <c r="N3848" s="47">
        <v>0</v>
      </c>
      <c r="O3848" s="48">
        <v>41810</v>
      </c>
    </row>
    <row r="3849" spans="11:15">
      <c r="K3849" s="46" t="s">
        <v>7764</v>
      </c>
      <c r="L3849" s="23" t="s">
        <v>7765</v>
      </c>
      <c r="M3849" s="47">
        <v>22306.57</v>
      </c>
      <c r="N3849" s="47">
        <v>0</v>
      </c>
      <c r="O3849" s="48">
        <v>41810</v>
      </c>
    </row>
    <row r="3850" spans="11:15">
      <c r="K3850" s="46" t="s">
        <v>7766</v>
      </c>
      <c r="L3850" s="23" t="s">
        <v>7767</v>
      </c>
      <c r="M3850" s="47">
        <v>16236.9</v>
      </c>
      <c r="N3850" s="47">
        <v>0</v>
      </c>
      <c r="O3850" s="48">
        <v>41810</v>
      </c>
    </row>
    <row r="3851" spans="11:15">
      <c r="K3851" s="46" t="s">
        <v>7768</v>
      </c>
      <c r="L3851" s="23" t="s">
        <v>7769</v>
      </c>
      <c r="M3851" s="47">
        <v>14984.78</v>
      </c>
      <c r="N3851" s="47">
        <v>0</v>
      </c>
      <c r="O3851" s="48">
        <v>41810</v>
      </c>
    </row>
    <row r="3852" spans="11:15">
      <c r="K3852" s="46" t="s">
        <v>7770</v>
      </c>
      <c r="L3852" s="23" t="s">
        <v>7771</v>
      </c>
      <c r="M3852" s="47">
        <v>11911.61</v>
      </c>
      <c r="N3852" s="47">
        <v>0</v>
      </c>
      <c r="O3852" s="48">
        <v>41810</v>
      </c>
    </row>
    <row r="3853" spans="11:15">
      <c r="K3853" s="46" t="s">
        <v>7772</v>
      </c>
      <c r="L3853" s="23" t="s">
        <v>7773</v>
      </c>
      <c r="M3853" s="47">
        <v>11047.72</v>
      </c>
      <c r="N3853" s="47">
        <v>0</v>
      </c>
      <c r="O3853" s="48">
        <v>41810</v>
      </c>
    </row>
    <row r="3854" spans="11:15">
      <c r="K3854" s="46" t="s">
        <v>7774</v>
      </c>
      <c r="L3854" s="23" t="s">
        <v>7775</v>
      </c>
      <c r="M3854" s="47">
        <v>8845.94</v>
      </c>
      <c r="N3854" s="47">
        <v>0</v>
      </c>
      <c r="O3854" s="48">
        <v>41810</v>
      </c>
    </row>
    <row r="3855" spans="11:15">
      <c r="K3855" s="46" t="s">
        <v>7776</v>
      </c>
      <c r="L3855" s="23" t="s">
        <v>7777</v>
      </c>
      <c r="M3855" s="47">
        <v>8662.08</v>
      </c>
      <c r="N3855" s="47">
        <v>0</v>
      </c>
      <c r="O3855" s="48">
        <v>41810</v>
      </c>
    </row>
    <row r="3856" spans="11:15">
      <c r="K3856" s="46" t="s">
        <v>7778</v>
      </c>
      <c r="L3856" s="23" t="s">
        <v>7779</v>
      </c>
      <c r="M3856" s="47">
        <v>6283.03</v>
      </c>
      <c r="N3856" s="47">
        <v>0</v>
      </c>
      <c r="O3856" s="48">
        <v>41810</v>
      </c>
    </row>
    <row r="3857" spans="11:15">
      <c r="K3857" s="46" t="s">
        <v>7780</v>
      </c>
      <c r="L3857" s="23" t="s">
        <v>7781</v>
      </c>
      <c r="M3857" s="47">
        <v>5849.57</v>
      </c>
      <c r="N3857" s="47">
        <v>0</v>
      </c>
      <c r="O3857" s="48">
        <v>41810</v>
      </c>
    </row>
    <row r="3858" spans="11:15">
      <c r="K3858" s="46" t="s">
        <v>7782</v>
      </c>
      <c r="L3858" s="23" t="s">
        <v>7783</v>
      </c>
      <c r="M3858" s="47">
        <v>5111.09</v>
      </c>
      <c r="N3858" s="47">
        <v>0</v>
      </c>
      <c r="O3858" s="48">
        <v>41810</v>
      </c>
    </row>
    <row r="3859" spans="11:15">
      <c r="K3859" s="46" t="s">
        <v>7784</v>
      </c>
      <c r="L3859" s="23" t="s">
        <v>7785</v>
      </c>
      <c r="M3859" s="47">
        <v>4922.59</v>
      </c>
      <c r="N3859" s="47">
        <v>0</v>
      </c>
      <c r="O3859" s="48">
        <v>41810</v>
      </c>
    </row>
    <row r="3860" spans="11:15">
      <c r="K3860" s="46" t="s">
        <v>7786</v>
      </c>
      <c r="L3860" s="23" t="s">
        <v>7787</v>
      </c>
      <c r="M3860" s="47">
        <v>4918.2</v>
      </c>
      <c r="N3860" s="47">
        <v>0</v>
      </c>
      <c r="O3860" s="48">
        <v>41810</v>
      </c>
    </row>
    <row r="3861" spans="11:15">
      <c r="K3861" s="46" t="s">
        <v>7788</v>
      </c>
      <c r="L3861" s="23" t="s">
        <v>7789</v>
      </c>
      <c r="M3861" s="47">
        <v>4515.74</v>
      </c>
      <c r="N3861" s="47">
        <v>0</v>
      </c>
      <c r="O3861" s="48">
        <v>41810</v>
      </c>
    </row>
    <row r="3862" spans="11:15">
      <c r="K3862" s="46" t="s">
        <v>7790</v>
      </c>
      <c r="L3862" s="23" t="s">
        <v>7791</v>
      </c>
      <c r="M3862" s="47">
        <v>4344.22</v>
      </c>
      <c r="N3862" s="47">
        <v>0</v>
      </c>
      <c r="O3862" s="48">
        <v>41810</v>
      </c>
    </row>
    <row r="3863" spans="11:15">
      <c r="K3863" s="46" t="s">
        <v>7792</v>
      </c>
      <c r="L3863" s="23" t="s">
        <v>7793</v>
      </c>
      <c r="M3863" s="47">
        <v>4139.04</v>
      </c>
      <c r="N3863" s="47">
        <v>0</v>
      </c>
      <c r="O3863" s="48">
        <v>41810</v>
      </c>
    </row>
    <row r="3864" spans="11:15">
      <c r="K3864" s="46" t="s">
        <v>7794</v>
      </c>
      <c r="L3864" s="23" t="s">
        <v>7795</v>
      </c>
      <c r="M3864" s="47">
        <v>4019.33</v>
      </c>
      <c r="N3864" s="47">
        <v>0</v>
      </c>
      <c r="O3864" s="48">
        <v>41810</v>
      </c>
    </row>
    <row r="3865" spans="11:15">
      <c r="K3865" s="46" t="s">
        <v>7796</v>
      </c>
      <c r="L3865" s="23" t="s">
        <v>7797</v>
      </c>
      <c r="M3865" s="47">
        <v>3937.58</v>
      </c>
      <c r="N3865" s="47">
        <v>0</v>
      </c>
      <c r="O3865" s="48">
        <v>41810</v>
      </c>
    </row>
    <row r="3866" spans="11:15">
      <c r="K3866" s="46" t="s">
        <v>7798</v>
      </c>
      <c r="L3866" s="23" t="s">
        <v>7799</v>
      </c>
      <c r="M3866" s="47">
        <v>3750.29</v>
      </c>
      <c r="N3866" s="47">
        <v>0</v>
      </c>
      <c r="O3866" s="48">
        <v>41810</v>
      </c>
    </row>
    <row r="3867" spans="11:15">
      <c r="K3867" s="46" t="s">
        <v>7800</v>
      </c>
      <c r="L3867" s="23" t="s">
        <v>7801</v>
      </c>
      <c r="M3867" s="47">
        <v>3533.9</v>
      </c>
      <c r="N3867" s="47">
        <v>0</v>
      </c>
      <c r="O3867" s="48">
        <v>41810</v>
      </c>
    </row>
    <row r="3868" spans="11:15">
      <c r="K3868" s="46" t="s">
        <v>7802</v>
      </c>
      <c r="L3868" s="23" t="s">
        <v>7803</v>
      </c>
      <c r="M3868" s="47">
        <v>2705.43</v>
      </c>
      <c r="N3868" s="47">
        <v>0</v>
      </c>
      <c r="O3868" s="48">
        <v>41810</v>
      </c>
    </row>
    <row r="3869" spans="11:15">
      <c r="K3869" s="46" t="s">
        <v>7804</v>
      </c>
      <c r="L3869" s="23" t="s">
        <v>7805</v>
      </c>
      <c r="M3869" s="47">
        <v>2438.0500000000002</v>
      </c>
      <c r="N3869" s="47">
        <v>0</v>
      </c>
      <c r="O3869" s="48">
        <v>41810</v>
      </c>
    </row>
    <row r="3870" spans="11:15">
      <c r="K3870" s="46" t="s">
        <v>7806</v>
      </c>
      <c r="L3870" s="23" t="s">
        <v>7807</v>
      </c>
      <c r="M3870" s="47">
        <v>2351.6</v>
      </c>
      <c r="N3870" s="47">
        <v>0</v>
      </c>
      <c r="O3870" s="48">
        <v>41810</v>
      </c>
    </row>
    <row r="3871" spans="11:15">
      <c r="K3871" s="46" t="s">
        <v>7808</v>
      </c>
      <c r="L3871" s="23" t="s">
        <v>7809</v>
      </c>
      <c r="M3871" s="47">
        <v>2093.5100000000002</v>
      </c>
      <c r="N3871" s="47">
        <v>0</v>
      </c>
      <c r="O3871" s="48">
        <v>41810</v>
      </c>
    </row>
    <row r="3872" spans="11:15">
      <c r="K3872" s="46" t="s">
        <v>7810</v>
      </c>
      <c r="L3872" s="23" t="s">
        <v>7811</v>
      </c>
      <c r="M3872" s="47">
        <v>1254.6300000000001</v>
      </c>
      <c r="N3872" s="47">
        <v>0</v>
      </c>
      <c r="O3872" s="48">
        <v>41821</v>
      </c>
    </row>
    <row r="3873" spans="11:15">
      <c r="K3873" s="46" t="s">
        <v>7812</v>
      </c>
      <c r="L3873" s="23" t="s">
        <v>7813</v>
      </c>
      <c r="M3873" s="47">
        <v>106696.02</v>
      </c>
      <c r="N3873" s="47">
        <v>0</v>
      </c>
      <c r="O3873" s="48">
        <v>41830</v>
      </c>
    </row>
    <row r="3874" spans="11:15">
      <c r="K3874" s="46" t="s">
        <v>7814</v>
      </c>
      <c r="L3874" s="23" t="s">
        <v>7815</v>
      </c>
      <c r="M3874" s="47">
        <v>43454.12</v>
      </c>
      <c r="N3874" s="47">
        <v>0</v>
      </c>
      <c r="O3874" s="48">
        <v>41830</v>
      </c>
    </row>
    <row r="3875" spans="11:15">
      <c r="K3875" s="46" t="s">
        <v>7816</v>
      </c>
      <c r="L3875" s="23" t="s">
        <v>7817</v>
      </c>
      <c r="M3875" s="47">
        <v>34116.6</v>
      </c>
      <c r="N3875" s="47">
        <v>0</v>
      </c>
      <c r="O3875" s="48">
        <v>41830</v>
      </c>
    </row>
    <row r="3876" spans="11:15">
      <c r="K3876" s="46" t="s">
        <v>7818</v>
      </c>
      <c r="L3876" s="23" t="s">
        <v>7819</v>
      </c>
      <c r="M3876" s="47">
        <v>20762.990000000002</v>
      </c>
      <c r="N3876" s="47">
        <v>0</v>
      </c>
      <c r="O3876" s="48">
        <v>41830</v>
      </c>
    </row>
    <row r="3877" spans="11:15">
      <c r="K3877" s="46" t="s">
        <v>7820</v>
      </c>
      <c r="L3877" s="23" t="s">
        <v>7821</v>
      </c>
      <c r="M3877" s="47">
        <v>20199.55</v>
      </c>
      <c r="N3877" s="47">
        <v>0</v>
      </c>
      <c r="O3877" s="48">
        <v>41830</v>
      </c>
    </row>
    <row r="3878" spans="11:15">
      <c r="K3878" s="46" t="s">
        <v>7822</v>
      </c>
      <c r="L3878" s="23" t="s">
        <v>7823</v>
      </c>
      <c r="M3878" s="47">
        <v>19421.28</v>
      </c>
      <c r="N3878" s="47">
        <v>0</v>
      </c>
      <c r="O3878" s="48">
        <v>41830</v>
      </c>
    </row>
    <row r="3879" spans="11:15">
      <c r="K3879" s="46" t="s">
        <v>7824</v>
      </c>
      <c r="L3879" s="23" t="s">
        <v>7825</v>
      </c>
      <c r="M3879" s="47">
        <v>15051.23</v>
      </c>
      <c r="N3879" s="47">
        <v>0</v>
      </c>
      <c r="O3879" s="48">
        <v>41830</v>
      </c>
    </row>
    <row r="3880" spans="11:15">
      <c r="K3880" s="46" t="s">
        <v>7826</v>
      </c>
      <c r="L3880" s="23" t="s">
        <v>7827</v>
      </c>
      <c r="M3880" s="47">
        <v>13436.34</v>
      </c>
      <c r="N3880" s="47">
        <v>0</v>
      </c>
      <c r="O3880" s="48">
        <v>41830</v>
      </c>
    </row>
    <row r="3881" spans="11:15">
      <c r="K3881" s="46" t="s">
        <v>7828</v>
      </c>
      <c r="L3881" s="23" t="s">
        <v>7829</v>
      </c>
      <c r="M3881" s="47">
        <v>13319.84</v>
      </c>
      <c r="N3881" s="47">
        <v>0</v>
      </c>
      <c r="O3881" s="48">
        <v>41830</v>
      </c>
    </row>
    <row r="3882" spans="11:15">
      <c r="K3882" s="46" t="s">
        <v>7830</v>
      </c>
      <c r="L3882" s="23" t="s">
        <v>7831</v>
      </c>
      <c r="M3882" s="47">
        <v>12572.7</v>
      </c>
      <c r="N3882" s="47">
        <v>0</v>
      </c>
      <c r="O3882" s="48">
        <v>41830</v>
      </c>
    </row>
    <row r="3883" spans="11:15">
      <c r="K3883" s="46" t="s">
        <v>7832</v>
      </c>
      <c r="L3883" s="23" t="s">
        <v>7833</v>
      </c>
      <c r="M3883" s="47">
        <v>12157.52</v>
      </c>
      <c r="N3883" s="47">
        <v>0</v>
      </c>
      <c r="O3883" s="48">
        <v>41830</v>
      </c>
    </row>
    <row r="3884" spans="11:15">
      <c r="K3884" s="46" t="s">
        <v>7834</v>
      </c>
      <c r="L3884" s="23" t="s">
        <v>7835</v>
      </c>
      <c r="M3884" s="47">
        <v>11637.67</v>
      </c>
      <c r="N3884" s="47">
        <v>0</v>
      </c>
      <c r="O3884" s="48">
        <v>41830</v>
      </c>
    </row>
    <row r="3885" spans="11:15">
      <c r="K3885" s="46" t="s">
        <v>7836</v>
      </c>
      <c r="L3885" s="23" t="s">
        <v>7837</v>
      </c>
      <c r="M3885" s="47">
        <v>8738.6299999999992</v>
      </c>
      <c r="N3885" s="47">
        <v>0</v>
      </c>
      <c r="O3885" s="48">
        <v>41830</v>
      </c>
    </row>
    <row r="3886" spans="11:15">
      <c r="K3886" s="46" t="s">
        <v>7838</v>
      </c>
      <c r="L3886" s="23" t="s">
        <v>7839</v>
      </c>
      <c r="M3886" s="47">
        <v>7408.1</v>
      </c>
      <c r="N3886" s="47">
        <v>0</v>
      </c>
      <c r="O3886" s="48">
        <v>41830</v>
      </c>
    </row>
    <row r="3887" spans="11:15">
      <c r="K3887" s="46" t="s">
        <v>7840</v>
      </c>
      <c r="L3887" s="23" t="s">
        <v>7841</v>
      </c>
      <c r="M3887" s="47">
        <v>7021.7</v>
      </c>
      <c r="N3887" s="47">
        <v>0</v>
      </c>
      <c r="O3887" s="48">
        <v>41830</v>
      </c>
    </row>
    <row r="3888" spans="11:15">
      <c r="K3888" s="46" t="s">
        <v>7842</v>
      </c>
      <c r="L3888" s="23" t="s">
        <v>7843</v>
      </c>
      <c r="M3888" s="47">
        <v>5478.5</v>
      </c>
      <c r="N3888" s="47">
        <v>0</v>
      </c>
      <c r="O3888" s="48">
        <v>41830</v>
      </c>
    </row>
    <row r="3889" spans="11:15">
      <c r="K3889" s="46" t="s">
        <v>7844</v>
      </c>
      <c r="L3889" s="23" t="s">
        <v>7845</v>
      </c>
      <c r="M3889" s="47">
        <v>5475.81</v>
      </c>
      <c r="N3889" s="47">
        <v>0</v>
      </c>
      <c r="O3889" s="48">
        <v>41830</v>
      </c>
    </row>
    <row r="3890" spans="11:15">
      <c r="K3890" s="46" t="s">
        <v>7846</v>
      </c>
      <c r="L3890" s="23" t="s">
        <v>7847</v>
      </c>
      <c r="M3890" s="47">
        <v>5200.9799999999996</v>
      </c>
      <c r="N3890" s="47">
        <v>0</v>
      </c>
      <c r="O3890" s="48">
        <v>41830</v>
      </c>
    </row>
    <row r="3891" spans="11:15">
      <c r="K3891" s="46" t="s">
        <v>7848</v>
      </c>
      <c r="L3891" s="23" t="s">
        <v>7849</v>
      </c>
      <c r="M3891" s="47">
        <v>5039.9799999999996</v>
      </c>
      <c r="N3891" s="47">
        <v>0</v>
      </c>
      <c r="O3891" s="48">
        <v>41830</v>
      </c>
    </row>
    <row r="3892" spans="11:15">
      <c r="K3892" s="46" t="s">
        <v>7850</v>
      </c>
      <c r="L3892" s="23" t="s">
        <v>7851</v>
      </c>
      <c r="M3892" s="47">
        <v>3271.09</v>
      </c>
      <c r="N3892" s="47">
        <v>0</v>
      </c>
      <c r="O3892" s="48">
        <v>41830</v>
      </c>
    </row>
    <row r="3893" spans="11:15">
      <c r="K3893" s="46" t="s">
        <v>7852</v>
      </c>
      <c r="L3893" s="23" t="s">
        <v>7853</v>
      </c>
      <c r="M3893" s="47">
        <v>3071.75</v>
      </c>
      <c r="N3893" s="47">
        <v>0</v>
      </c>
      <c r="O3893" s="48">
        <v>41830</v>
      </c>
    </row>
    <row r="3894" spans="11:15">
      <c r="K3894" s="46" t="s">
        <v>7854</v>
      </c>
      <c r="L3894" s="23" t="s">
        <v>7855</v>
      </c>
      <c r="M3894" s="47">
        <v>2910.94</v>
      </c>
      <c r="N3894" s="47">
        <v>0</v>
      </c>
      <c r="O3894" s="48">
        <v>41830</v>
      </c>
    </row>
    <row r="3895" spans="11:15">
      <c r="K3895" s="46" t="s">
        <v>7856</v>
      </c>
      <c r="L3895" s="23" t="s">
        <v>7857</v>
      </c>
      <c r="M3895" s="47">
        <v>2874.19</v>
      </c>
      <c r="N3895" s="47">
        <v>0</v>
      </c>
      <c r="O3895" s="48">
        <v>41830</v>
      </c>
    </row>
    <row r="3896" spans="11:15">
      <c r="K3896" s="46" t="s">
        <v>7858</v>
      </c>
      <c r="L3896" s="23" t="s">
        <v>7859</v>
      </c>
      <c r="M3896" s="47">
        <v>2479.4699999999998</v>
      </c>
      <c r="N3896" s="47">
        <v>0</v>
      </c>
      <c r="O3896" s="48">
        <v>41830</v>
      </c>
    </row>
    <row r="3897" spans="11:15">
      <c r="K3897" s="46" t="s">
        <v>7860</v>
      </c>
      <c r="L3897" s="23" t="s">
        <v>7861</v>
      </c>
      <c r="M3897" s="47">
        <v>2479.19</v>
      </c>
      <c r="N3897" s="47">
        <v>0</v>
      </c>
      <c r="O3897" s="48">
        <v>41830</v>
      </c>
    </row>
    <row r="3898" spans="11:15">
      <c r="K3898" s="46" t="s">
        <v>7862</v>
      </c>
      <c r="L3898" s="23" t="s">
        <v>7863</v>
      </c>
      <c r="M3898" s="47">
        <v>2453.3000000000002</v>
      </c>
      <c r="N3898" s="47">
        <v>0</v>
      </c>
      <c r="O3898" s="48">
        <v>41830</v>
      </c>
    </row>
    <row r="3899" spans="11:15">
      <c r="K3899" s="46" t="s">
        <v>7864</v>
      </c>
      <c r="L3899" s="23" t="s">
        <v>7865</v>
      </c>
      <c r="M3899" s="47">
        <v>2355.2800000000002</v>
      </c>
      <c r="N3899" s="47">
        <v>0</v>
      </c>
      <c r="O3899" s="48">
        <v>41830</v>
      </c>
    </row>
    <row r="3900" spans="11:15">
      <c r="K3900" s="46" t="s">
        <v>7866</v>
      </c>
      <c r="L3900" s="23" t="s">
        <v>7867</v>
      </c>
      <c r="M3900" s="47">
        <v>2057.62</v>
      </c>
      <c r="N3900" s="47">
        <v>0</v>
      </c>
      <c r="O3900" s="48">
        <v>41830</v>
      </c>
    </row>
    <row r="3901" spans="11:15">
      <c r="K3901" s="46" t="s">
        <v>7868</v>
      </c>
      <c r="L3901" s="23" t="s">
        <v>7869</v>
      </c>
      <c r="M3901" s="47">
        <v>1650.15</v>
      </c>
      <c r="N3901" s="47">
        <v>0</v>
      </c>
      <c r="O3901" s="48">
        <v>41830</v>
      </c>
    </row>
    <row r="3902" spans="11:15">
      <c r="K3902" s="46" t="s">
        <v>7870</v>
      </c>
      <c r="L3902" s="23" t="s">
        <v>7871</v>
      </c>
      <c r="M3902" s="47">
        <v>1573.11</v>
      </c>
      <c r="N3902" s="47">
        <v>0</v>
      </c>
      <c r="O3902" s="48">
        <v>41830</v>
      </c>
    </row>
    <row r="3903" spans="11:15">
      <c r="K3903" s="46" t="s">
        <v>7872</v>
      </c>
      <c r="L3903" s="23" t="s">
        <v>7873</v>
      </c>
      <c r="M3903" s="47">
        <v>1572.62</v>
      </c>
      <c r="N3903" s="47">
        <v>0</v>
      </c>
      <c r="O3903" s="48">
        <v>41830</v>
      </c>
    </row>
    <row r="3904" spans="11:15">
      <c r="K3904" s="46" t="s">
        <v>7874</v>
      </c>
      <c r="L3904" s="23" t="s">
        <v>7875</v>
      </c>
      <c r="M3904" s="47">
        <v>1416.26</v>
      </c>
      <c r="N3904" s="47">
        <v>0</v>
      </c>
      <c r="O3904" s="48">
        <v>41830</v>
      </c>
    </row>
    <row r="3905" spans="11:15">
      <c r="K3905" s="46" t="s">
        <v>7876</v>
      </c>
      <c r="L3905" s="23" t="s">
        <v>7877</v>
      </c>
      <c r="M3905" s="47">
        <v>1385.62</v>
      </c>
      <c r="N3905" s="47">
        <v>0</v>
      </c>
      <c r="O3905" s="48">
        <v>41830</v>
      </c>
    </row>
    <row r="3906" spans="11:15">
      <c r="K3906" s="46" t="s">
        <v>7878</v>
      </c>
      <c r="L3906" s="23" t="s">
        <v>7879</v>
      </c>
      <c r="M3906" s="47">
        <v>1169.5999999999999</v>
      </c>
      <c r="N3906" s="47">
        <v>0</v>
      </c>
      <c r="O3906" s="48">
        <v>41830</v>
      </c>
    </row>
    <row r="3907" spans="11:15">
      <c r="K3907" s="46" t="s">
        <v>7880</v>
      </c>
      <c r="L3907" s="23" t="s">
        <v>7881</v>
      </c>
      <c r="M3907" s="47">
        <v>1162.9000000000001</v>
      </c>
      <c r="N3907" s="47">
        <v>0</v>
      </c>
      <c r="O3907" s="48">
        <v>41830</v>
      </c>
    </row>
    <row r="3908" spans="11:15">
      <c r="K3908" s="46" t="s">
        <v>7882</v>
      </c>
      <c r="L3908" s="23" t="s">
        <v>7883</v>
      </c>
      <c r="M3908" s="47">
        <v>1054.83</v>
      </c>
      <c r="N3908" s="47">
        <v>0</v>
      </c>
      <c r="O3908" s="48">
        <v>41830</v>
      </c>
    </row>
    <row r="3909" spans="11:15">
      <c r="K3909" s="46" t="s">
        <v>7884</v>
      </c>
      <c r="L3909" s="23" t="s">
        <v>7885</v>
      </c>
      <c r="M3909" s="47">
        <v>90326.11</v>
      </c>
      <c r="N3909" s="47">
        <v>0</v>
      </c>
      <c r="O3909" s="48">
        <v>41841</v>
      </c>
    </row>
    <row r="3910" spans="11:15">
      <c r="K3910" s="46" t="s">
        <v>7886</v>
      </c>
      <c r="L3910" s="23" t="s">
        <v>7887</v>
      </c>
      <c r="M3910" s="47">
        <v>88849.279999999999</v>
      </c>
      <c r="N3910" s="47">
        <v>0</v>
      </c>
      <c r="O3910" s="48">
        <v>41841</v>
      </c>
    </row>
    <row r="3911" spans="11:15">
      <c r="K3911" s="46" t="s">
        <v>7888</v>
      </c>
      <c r="L3911" s="23" t="s">
        <v>7889</v>
      </c>
      <c r="M3911" s="47">
        <v>36830.43</v>
      </c>
      <c r="N3911" s="47">
        <v>0</v>
      </c>
      <c r="O3911" s="48">
        <v>41841</v>
      </c>
    </row>
    <row r="3912" spans="11:15">
      <c r="K3912" s="46" t="s">
        <v>7890</v>
      </c>
      <c r="L3912" s="23" t="s">
        <v>7891</v>
      </c>
      <c r="M3912" s="47">
        <v>20227.55</v>
      </c>
      <c r="N3912" s="47">
        <v>0</v>
      </c>
      <c r="O3912" s="48">
        <v>41841</v>
      </c>
    </row>
    <row r="3913" spans="11:15">
      <c r="K3913" s="46" t="s">
        <v>7892</v>
      </c>
      <c r="L3913" s="23" t="s">
        <v>7893</v>
      </c>
      <c r="M3913" s="47">
        <v>16035.66</v>
      </c>
      <c r="N3913" s="47">
        <v>0</v>
      </c>
      <c r="O3913" s="48">
        <v>41841</v>
      </c>
    </row>
    <row r="3914" spans="11:15">
      <c r="K3914" s="46" t="s">
        <v>7894</v>
      </c>
      <c r="L3914" s="23" t="s">
        <v>7895</v>
      </c>
      <c r="M3914" s="47">
        <v>14532.8</v>
      </c>
      <c r="N3914" s="47">
        <v>0</v>
      </c>
      <c r="O3914" s="48">
        <v>41841</v>
      </c>
    </row>
    <row r="3915" spans="11:15">
      <c r="K3915" s="46" t="s">
        <v>7896</v>
      </c>
      <c r="L3915" s="23" t="s">
        <v>7897</v>
      </c>
      <c r="M3915" s="47">
        <v>13769.8</v>
      </c>
      <c r="N3915" s="47">
        <v>0</v>
      </c>
      <c r="O3915" s="48">
        <v>41841</v>
      </c>
    </row>
    <row r="3916" spans="11:15">
      <c r="K3916" s="46" t="s">
        <v>7898</v>
      </c>
      <c r="L3916" s="23" t="s">
        <v>7899</v>
      </c>
      <c r="M3916" s="47">
        <v>13118.6</v>
      </c>
      <c r="N3916" s="47">
        <v>0</v>
      </c>
      <c r="O3916" s="48">
        <v>41841</v>
      </c>
    </row>
    <row r="3917" spans="11:15">
      <c r="K3917" s="46" t="s">
        <v>7900</v>
      </c>
      <c r="L3917" s="23" t="s">
        <v>7901</v>
      </c>
      <c r="M3917" s="47">
        <v>10096.120000000001</v>
      </c>
      <c r="N3917" s="47">
        <v>0</v>
      </c>
      <c r="O3917" s="48">
        <v>41841</v>
      </c>
    </row>
    <row r="3918" spans="11:15">
      <c r="K3918" s="46" t="s">
        <v>7902</v>
      </c>
      <c r="L3918" s="23" t="s">
        <v>7903</v>
      </c>
      <c r="M3918" s="47">
        <v>9775.11</v>
      </c>
      <c r="N3918" s="47">
        <v>0</v>
      </c>
      <c r="O3918" s="48">
        <v>41841</v>
      </c>
    </row>
    <row r="3919" spans="11:15">
      <c r="K3919" s="46" t="s">
        <v>7904</v>
      </c>
      <c r="L3919" s="23" t="s">
        <v>7905</v>
      </c>
      <c r="M3919" s="47">
        <v>9211.81</v>
      </c>
      <c r="N3919" s="47">
        <v>0</v>
      </c>
      <c r="O3919" s="48">
        <v>41841</v>
      </c>
    </row>
    <row r="3920" spans="11:15">
      <c r="K3920" s="46" t="s">
        <v>7906</v>
      </c>
      <c r="L3920" s="23" t="s">
        <v>7907</v>
      </c>
      <c r="M3920" s="47">
        <v>8815.51</v>
      </c>
      <c r="N3920" s="47">
        <v>0</v>
      </c>
      <c r="O3920" s="48">
        <v>41841</v>
      </c>
    </row>
    <row r="3921" spans="11:15">
      <c r="K3921" s="46" t="s">
        <v>7908</v>
      </c>
      <c r="L3921" s="23" t="s">
        <v>7909</v>
      </c>
      <c r="M3921" s="47">
        <v>8086.87</v>
      </c>
      <c r="N3921" s="47">
        <v>0</v>
      </c>
      <c r="O3921" s="48">
        <v>41841</v>
      </c>
    </row>
    <row r="3922" spans="11:15">
      <c r="K3922" s="46" t="s">
        <v>7910</v>
      </c>
      <c r="L3922" s="23" t="s">
        <v>7911</v>
      </c>
      <c r="M3922" s="47">
        <v>7591.87</v>
      </c>
      <c r="N3922" s="47">
        <v>0</v>
      </c>
      <c r="O3922" s="48">
        <v>41841</v>
      </c>
    </row>
    <row r="3923" spans="11:15">
      <c r="K3923" s="46" t="s">
        <v>7912</v>
      </c>
      <c r="L3923" s="23" t="s">
        <v>7913</v>
      </c>
      <c r="M3923" s="47">
        <v>6778.73</v>
      </c>
      <c r="N3923" s="47">
        <v>0</v>
      </c>
      <c r="O3923" s="48">
        <v>41841</v>
      </c>
    </row>
    <row r="3924" spans="11:15">
      <c r="K3924" s="46" t="s">
        <v>7914</v>
      </c>
      <c r="L3924" s="23" t="s">
        <v>7915</v>
      </c>
      <c r="M3924" s="47">
        <v>6729.79</v>
      </c>
      <c r="N3924" s="47">
        <v>0</v>
      </c>
      <c r="O3924" s="48">
        <v>41841</v>
      </c>
    </row>
    <row r="3925" spans="11:15">
      <c r="K3925" s="46" t="s">
        <v>7916</v>
      </c>
      <c r="L3925" s="23" t="s">
        <v>7917</v>
      </c>
      <c r="M3925" s="47">
        <v>6226.15</v>
      </c>
      <c r="N3925" s="47">
        <v>0</v>
      </c>
      <c r="O3925" s="48">
        <v>41841</v>
      </c>
    </row>
    <row r="3926" spans="11:15">
      <c r="K3926" s="46" t="s">
        <v>7918</v>
      </c>
      <c r="L3926" s="23" t="s">
        <v>7919</v>
      </c>
      <c r="M3926" s="47">
        <v>5498.17</v>
      </c>
      <c r="N3926" s="47">
        <v>0</v>
      </c>
      <c r="O3926" s="48">
        <v>41841</v>
      </c>
    </row>
    <row r="3927" spans="11:15">
      <c r="K3927" s="46" t="s">
        <v>7920</v>
      </c>
      <c r="L3927" s="23" t="s">
        <v>7921</v>
      </c>
      <c r="M3927" s="47">
        <v>4171.84</v>
      </c>
      <c r="N3927" s="47">
        <v>0</v>
      </c>
      <c r="O3927" s="48">
        <v>41841</v>
      </c>
    </row>
    <row r="3928" spans="11:15">
      <c r="K3928" s="46" t="s">
        <v>7922</v>
      </c>
      <c r="L3928" s="23" t="s">
        <v>7923</v>
      </c>
      <c r="M3928" s="47">
        <v>3983.71</v>
      </c>
      <c r="N3928" s="47">
        <v>0</v>
      </c>
      <c r="O3928" s="48">
        <v>41841</v>
      </c>
    </row>
    <row r="3929" spans="11:15">
      <c r="K3929" s="46" t="s">
        <v>7924</v>
      </c>
      <c r="L3929" s="23" t="s">
        <v>7925</v>
      </c>
      <c r="M3929" s="47">
        <v>3653.14</v>
      </c>
      <c r="N3929" s="47">
        <v>0</v>
      </c>
      <c r="O3929" s="48">
        <v>41841</v>
      </c>
    </row>
    <row r="3930" spans="11:15">
      <c r="K3930" s="46" t="s">
        <v>7926</v>
      </c>
      <c r="L3930" s="23" t="s">
        <v>7927</v>
      </c>
      <c r="M3930" s="47">
        <v>3611.39</v>
      </c>
      <c r="N3930" s="47">
        <v>0</v>
      </c>
      <c r="O3930" s="48">
        <v>41841</v>
      </c>
    </row>
    <row r="3931" spans="11:15">
      <c r="K3931" s="46" t="s">
        <v>7928</v>
      </c>
      <c r="L3931" s="23" t="s">
        <v>7929</v>
      </c>
      <c r="M3931" s="47">
        <v>3330.75</v>
      </c>
      <c r="N3931" s="47">
        <v>0</v>
      </c>
      <c r="O3931" s="48">
        <v>41841</v>
      </c>
    </row>
    <row r="3932" spans="11:15">
      <c r="K3932" s="46" t="s">
        <v>7930</v>
      </c>
      <c r="L3932" s="23" t="s">
        <v>7931</v>
      </c>
      <c r="M3932" s="47">
        <v>3230.51</v>
      </c>
      <c r="N3932" s="47">
        <v>0</v>
      </c>
      <c r="O3932" s="48">
        <v>41841</v>
      </c>
    </row>
    <row r="3933" spans="11:15">
      <c r="K3933" s="46" t="s">
        <v>7932</v>
      </c>
      <c r="L3933" s="23" t="s">
        <v>7933</v>
      </c>
      <c r="M3933" s="47">
        <v>2526.4</v>
      </c>
      <c r="N3933" s="47">
        <v>0</v>
      </c>
      <c r="O3933" s="48">
        <v>41841</v>
      </c>
    </row>
    <row r="3934" spans="11:15">
      <c r="K3934" s="46" t="s">
        <v>7934</v>
      </c>
      <c r="L3934" s="23" t="s">
        <v>7935</v>
      </c>
      <c r="M3934" s="47">
        <v>2518.84</v>
      </c>
      <c r="N3934" s="47">
        <v>0</v>
      </c>
      <c r="O3934" s="48">
        <v>41841</v>
      </c>
    </row>
    <row r="3935" spans="11:15">
      <c r="K3935" s="46" t="s">
        <v>7936</v>
      </c>
      <c r="L3935" s="23" t="s">
        <v>7937</v>
      </c>
      <c r="M3935" s="47">
        <v>2276.25</v>
      </c>
      <c r="N3935" s="47">
        <v>0</v>
      </c>
      <c r="O3935" s="48">
        <v>41841</v>
      </c>
    </row>
    <row r="3936" spans="11:15">
      <c r="K3936" s="46" t="s">
        <v>7938</v>
      </c>
      <c r="L3936" s="23" t="s">
        <v>7939</v>
      </c>
      <c r="M3936" s="47">
        <v>2207.52</v>
      </c>
      <c r="N3936" s="47">
        <v>0</v>
      </c>
      <c r="O3936" s="48">
        <v>41841</v>
      </c>
    </row>
    <row r="3937" spans="11:15">
      <c r="K3937" s="46" t="s">
        <v>7940</v>
      </c>
      <c r="L3937" s="23" t="s">
        <v>7941</v>
      </c>
      <c r="M3937" s="47">
        <v>2163.08</v>
      </c>
      <c r="N3937" s="47">
        <v>0</v>
      </c>
      <c r="O3937" s="48">
        <v>41841</v>
      </c>
    </row>
    <row r="3938" spans="11:15">
      <c r="K3938" s="46" t="s">
        <v>7942</v>
      </c>
      <c r="L3938" s="23" t="s">
        <v>7943</v>
      </c>
      <c r="M3938" s="47">
        <v>1948.21</v>
      </c>
      <c r="N3938" s="47">
        <v>0</v>
      </c>
      <c r="O3938" s="48">
        <v>41841</v>
      </c>
    </row>
    <row r="3939" spans="11:15">
      <c r="K3939" s="46" t="s">
        <v>7944</v>
      </c>
      <c r="L3939" s="23" t="s">
        <v>7945</v>
      </c>
      <c r="M3939" s="47">
        <v>1736.26</v>
      </c>
      <c r="N3939" s="47">
        <v>0</v>
      </c>
      <c r="O3939" s="48">
        <v>41841</v>
      </c>
    </row>
    <row r="3940" spans="11:15">
      <c r="K3940" s="46" t="s">
        <v>7946</v>
      </c>
      <c r="L3940" s="23" t="s">
        <v>7947</v>
      </c>
      <c r="M3940" s="47">
        <v>1398.52</v>
      </c>
      <c r="N3940" s="47">
        <v>0</v>
      </c>
      <c r="O3940" s="48">
        <v>41841</v>
      </c>
    </row>
    <row r="3941" spans="11:15">
      <c r="K3941" s="46" t="s">
        <v>7948</v>
      </c>
      <c r="L3941" s="23" t="s">
        <v>7949</v>
      </c>
      <c r="M3941" s="47">
        <v>1219.94</v>
      </c>
      <c r="N3941" s="47">
        <v>0</v>
      </c>
      <c r="O3941" s="48">
        <v>41841</v>
      </c>
    </row>
    <row r="3942" spans="11:15">
      <c r="K3942" s="46" t="s">
        <v>7950</v>
      </c>
      <c r="L3942" s="23" t="s">
        <v>7951</v>
      </c>
      <c r="M3942" s="47">
        <v>1181.78</v>
      </c>
      <c r="N3942" s="47">
        <v>0</v>
      </c>
      <c r="O3942" s="48">
        <v>41841</v>
      </c>
    </row>
    <row r="3943" spans="11:15">
      <c r="K3943" s="46" t="s">
        <v>7952</v>
      </c>
      <c r="L3943" s="23" t="s">
        <v>7953</v>
      </c>
      <c r="M3943" s="47">
        <v>1017.96</v>
      </c>
      <c r="N3943" s="47">
        <v>0</v>
      </c>
      <c r="O3943" s="48">
        <v>41841</v>
      </c>
    </row>
    <row r="3944" spans="11:15">
      <c r="K3944" s="46" t="s">
        <v>7954</v>
      </c>
      <c r="L3944" s="23" t="s">
        <v>7955</v>
      </c>
      <c r="M3944" s="47">
        <v>131885.99</v>
      </c>
      <c r="N3944" s="47">
        <v>0</v>
      </c>
      <c r="O3944" s="48">
        <v>41862</v>
      </c>
    </row>
    <row r="3945" spans="11:15">
      <c r="K3945" s="46" t="s">
        <v>7956</v>
      </c>
      <c r="L3945" s="23" t="s">
        <v>7957</v>
      </c>
      <c r="M3945" s="47">
        <v>124541.53</v>
      </c>
      <c r="N3945" s="47">
        <v>0</v>
      </c>
      <c r="O3945" s="48">
        <v>41862</v>
      </c>
    </row>
    <row r="3946" spans="11:15">
      <c r="K3946" s="46" t="s">
        <v>7958</v>
      </c>
      <c r="L3946" s="23" t="s">
        <v>7959</v>
      </c>
      <c r="M3946" s="47">
        <v>53416.66</v>
      </c>
      <c r="N3946" s="47">
        <v>0</v>
      </c>
      <c r="O3946" s="48">
        <v>41862</v>
      </c>
    </row>
    <row r="3947" spans="11:15">
      <c r="K3947" s="46" t="s">
        <v>7960</v>
      </c>
      <c r="L3947" s="23" t="s">
        <v>7961</v>
      </c>
      <c r="M3947" s="47">
        <v>43477.3</v>
      </c>
      <c r="N3947" s="47">
        <v>0</v>
      </c>
      <c r="O3947" s="48">
        <v>41862</v>
      </c>
    </row>
    <row r="3948" spans="11:15">
      <c r="K3948" s="46" t="s">
        <v>7962</v>
      </c>
      <c r="L3948" s="23" t="s">
        <v>7963</v>
      </c>
      <c r="M3948" s="47">
        <v>37234.61</v>
      </c>
      <c r="N3948" s="47">
        <v>0</v>
      </c>
      <c r="O3948" s="48">
        <v>41862</v>
      </c>
    </row>
    <row r="3949" spans="11:15">
      <c r="K3949" s="46" t="s">
        <v>7964</v>
      </c>
      <c r="L3949" s="23" t="s">
        <v>7965</v>
      </c>
      <c r="M3949" s="47">
        <v>24918.98</v>
      </c>
      <c r="N3949" s="47">
        <v>0</v>
      </c>
      <c r="O3949" s="48">
        <v>41862</v>
      </c>
    </row>
    <row r="3950" spans="11:15">
      <c r="K3950" s="46" t="s">
        <v>7966</v>
      </c>
      <c r="L3950" s="23" t="s">
        <v>7967</v>
      </c>
      <c r="M3950" s="47">
        <v>19866.57</v>
      </c>
      <c r="N3950" s="47">
        <v>0</v>
      </c>
      <c r="O3950" s="48">
        <v>41862</v>
      </c>
    </row>
    <row r="3951" spans="11:15">
      <c r="K3951" s="46" t="s">
        <v>7968</v>
      </c>
      <c r="L3951" s="23" t="s">
        <v>7969</v>
      </c>
      <c r="M3951" s="47">
        <v>19291.650000000001</v>
      </c>
      <c r="N3951" s="47">
        <v>0</v>
      </c>
      <c r="O3951" s="48">
        <v>41862</v>
      </c>
    </row>
    <row r="3952" spans="11:15">
      <c r="K3952" s="46" t="s">
        <v>7970</v>
      </c>
      <c r="L3952" s="23" t="s">
        <v>7971</v>
      </c>
      <c r="M3952" s="47">
        <v>16648.66</v>
      </c>
      <c r="N3952" s="47">
        <v>0</v>
      </c>
      <c r="O3952" s="48">
        <v>41862</v>
      </c>
    </row>
    <row r="3953" spans="11:15">
      <c r="K3953" s="46" t="s">
        <v>7972</v>
      </c>
      <c r="L3953" s="23" t="s">
        <v>7973</v>
      </c>
      <c r="M3953" s="47">
        <v>14999.31</v>
      </c>
      <c r="N3953" s="47">
        <v>0</v>
      </c>
      <c r="O3953" s="48">
        <v>41862</v>
      </c>
    </row>
    <row r="3954" spans="11:15">
      <c r="K3954" s="46" t="s">
        <v>7974</v>
      </c>
      <c r="L3954" s="23" t="s">
        <v>7975</v>
      </c>
      <c r="M3954" s="47">
        <v>14856.37</v>
      </c>
      <c r="N3954" s="47">
        <v>0</v>
      </c>
      <c r="O3954" s="48">
        <v>41862</v>
      </c>
    </row>
    <row r="3955" spans="11:15">
      <c r="K3955" s="46" t="s">
        <v>7976</v>
      </c>
      <c r="L3955" s="23" t="s">
        <v>7977</v>
      </c>
      <c r="M3955" s="47">
        <v>14118</v>
      </c>
      <c r="N3955" s="47">
        <v>0</v>
      </c>
      <c r="O3955" s="48">
        <v>41862</v>
      </c>
    </row>
    <row r="3956" spans="11:15">
      <c r="K3956" s="46" t="s">
        <v>7978</v>
      </c>
      <c r="L3956" s="23" t="s">
        <v>7979</v>
      </c>
      <c r="M3956" s="47">
        <v>10619.35</v>
      </c>
      <c r="N3956" s="47">
        <v>0</v>
      </c>
      <c r="O3956" s="48">
        <v>41862</v>
      </c>
    </row>
    <row r="3957" spans="11:15">
      <c r="K3957" s="46" t="s">
        <v>7980</v>
      </c>
      <c r="L3957" s="23" t="s">
        <v>7981</v>
      </c>
      <c r="M3957" s="47">
        <v>10616.08</v>
      </c>
      <c r="N3957" s="47">
        <v>0</v>
      </c>
      <c r="O3957" s="48">
        <v>41862</v>
      </c>
    </row>
    <row r="3958" spans="11:15">
      <c r="K3958" s="46" t="s">
        <v>7982</v>
      </c>
      <c r="L3958" s="23" t="s">
        <v>7983</v>
      </c>
      <c r="M3958" s="47">
        <v>9732.7900000000009</v>
      </c>
      <c r="N3958" s="47">
        <v>0</v>
      </c>
      <c r="O3958" s="48">
        <v>41862</v>
      </c>
    </row>
    <row r="3959" spans="11:15">
      <c r="K3959" s="46" t="s">
        <v>7984</v>
      </c>
      <c r="L3959" s="23" t="s">
        <v>7985</v>
      </c>
      <c r="M3959" s="47">
        <v>9641.6200000000008</v>
      </c>
      <c r="N3959" s="47">
        <v>0</v>
      </c>
      <c r="O3959" s="48">
        <v>41862</v>
      </c>
    </row>
    <row r="3960" spans="11:15">
      <c r="K3960" s="46" t="s">
        <v>7986</v>
      </c>
      <c r="L3960" s="23" t="s">
        <v>7987</v>
      </c>
      <c r="M3960" s="47">
        <v>9169.17</v>
      </c>
      <c r="N3960" s="47">
        <v>0</v>
      </c>
      <c r="O3960" s="48">
        <v>41862</v>
      </c>
    </row>
    <row r="3961" spans="11:15">
      <c r="K3961" s="46" t="s">
        <v>7988</v>
      </c>
      <c r="L3961" s="23" t="s">
        <v>7989</v>
      </c>
      <c r="M3961" s="47">
        <v>7934.7</v>
      </c>
      <c r="N3961" s="47">
        <v>0</v>
      </c>
      <c r="O3961" s="48">
        <v>41862</v>
      </c>
    </row>
    <row r="3962" spans="11:15">
      <c r="K3962" s="46" t="s">
        <v>7990</v>
      </c>
      <c r="L3962" s="23" t="s">
        <v>7991</v>
      </c>
      <c r="M3962" s="47">
        <v>6549.53</v>
      </c>
      <c r="N3962" s="47">
        <v>0</v>
      </c>
      <c r="O3962" s="48">
        <v>41862</v>
      </c>
    </row>
    <row r="3963" spans="11:15">
      <c r="K3963" s="46" t="s">
        <v>7992</v>
      </c>
      <c r="L3963" s="23" t="s">
        <v>7993</v>
      </c>
      <c r="M3963" s="47">
        <v>6483.78</v>
      </c>
      <c r="N3963" s="47">
        <v>0</v>
      </c>
      <c r="O3963" s="48">
        <v>41862</v>
      </c>
    </row>
    <row r="3964" spans="11:15">
      <c r="K3964" s="46" t="s">
        <v>7994</v>
      </c>
      <c r="L3964" s="23" t="s">
        <v>7995</v>
      </c>
      <c r="M3964" s="47">
        <v>6429.93</v>
      </c>
      <c r="N3964" s="47">
        <v>0</v>
      </c>
      <c r="O3964" s="48">
        <v>41862</v>
      </c>
    </row>
    <row r="3965" spans="11:15">
      <c r="K3965" s="46" t="s">
        <v>7996</v>
      </c>
      <c r="L3965" s="23" t="s">
        <v>7997</v>
      </c>
      <c r="M3965" s="47">
        <v>5848.1</v>
      </c>
      <c r="N3965" s="47">
        <v>0</v>
      </c>
      <c r="O3965" s="48">
        <v>41862</v>
      </c>
    </row>
    <row r="3966" spans="11:15">
      <c r="K3966" s="46" t="s">
        <v>7998</v>
      </c>
      <c r="L3966" s="23" t="s">
        <v>7999</v>
      </c>
      <c r="M3966" s="47">
        <v>5607.81</v>
      </c>
      <c r="N3966" s="47">
        <v>0</v>
      </c>
      <c r="O3966" s="48">
        <v>41862</v>
      </c>
    </row>
    <row r="3967" spans="11:15">
      <c r="K3967" s="46" t="s">
        <v>8000</v>
      </c>
      <c r="L3967" s="23" t="s">
        <v>8001</v>
      </c>
      <c r="M3967" s="47">
        <v>5395.71</v>
      </c>
      <c r="N3967" s="47">
        <v>0</v>
      </c>
      <c r="O3967" s="48">
        <v>41862</v>
      </c>
    </row>
    <row r="3968" spans="11:15">
      <c r="K3968" s="46" t="s">
        <v>8002</v>
      </c>
      <c r="L3968" s="23" t="s">
        <v>8003</v>
      </c>
      <c r="M3968" s="47">
        <v>5360.03</v>
      </c>
      <c r="N3968" s="47">
        <v>0</v>
      </c>
      <c r="O3968" s="48">
        <v>41862</v>
      </c>
    </row>
    <row r="3969" spans="11:15">
      <c r="K3969" s="46" t="s">
        <v>8004</v>
      </c>
      <c r="L3969" s="23" t="s">
        <v>8005</v>
      </c>
      <c r="M3969" s="47">
        <v>4274.6899999999996</v>
      </c>
      <c r="N3969" s="47">
        <v>0</v>
      </c>
      <c r="O3969" s="48">
        <v>41862</v>
      </c>
    </row>
    <row r="3970" spans="11:15">
      <c r="K3970" s="46" t="s">
        <v>8006</v>
      </c>
      <c r="L3970" s="23" t="s">
        <v>8007</v>
      </c>
      <c r="M3970" s="47">
        <v>3387.82</v>
      </c>
      <c r="N3970" s="47">
        <v>0</v>
      </c>
      <c r="O3970" s="48">
        <v>41862</v>
      </c>
    </row>
    <row r="3971" spans="11:15">
      <c r="K3971" s="46" t="s">
        <v>8008</v>
      </c>
      <c r="L3971" s="23" t="s">
        <v>8009</v>
      </c>
      <c r="M3971" s="47">
        <v>3335.24</v>
      </c>
      <c r="N3971" s="47">
        <v>0</v>
      </c>
      <c r="O3971" s="48">
        <v>41862</v>
      </c>
    </row>
    <row r="3972" spans="11:15">
      <c r="K3972" s="46" t="s">
        <v>8010</v>
      </c>
      <c r="L3972" s="23" t="s">
        <v>8011</v>
      </c>
      <c r="M3972" s="47">
        <v>3106.2</v>
      </c>
      <c r="N3972" s="47">
        <v>0</v>
      </c>
      <c r="O3972" s="48">
        <v>41862</v>
      </c>
    </row>
    <row r="3973" spans="11:15">
      <c r="K3973" s="46" t="s">
        <v>8012</v>
      </c>
      <c r="L3973" s="23" t="s">
        <v>8013</v>
      </c>
      <c r="M3973" s="47">
        <v>2762.94</v>
      </c>
      <c r="N3973" s="47">
        <v>0</v>
      </c>
      <c r="O3973" s="48">
        <v>41862</v>
      </c>
    </row>
    <row r="3974" spans="11:15">
      <c r="K3974" s="46" t="s">
        <v>8014</v>
      </c>
      <c r="L3974" s="23" t="s">
        <v>8015</v>
      </c>
      <c r="M3974" s="47">
        <v>2474.0100000000002</v>
      </c>
      <c r="N3974" s="47">
        <v>0</v>
      </c>
      <c r="O3974" s="48">
        <v>41862</v>
      </c>
    </row>
    <row r="3975" spans="11:15">
      <c r="K3975" s="46" t="s">
        <v>8016</v>
      </c>
      <c r="L3975" s="23" t="s">
        <v>8017</v>
      </c>
      <c r="M3975" s="47">
        <v>2081.1</v>
      </c>
      <c r="N3975" s="47">
        <v>0</v>
      </c>
      <c r="O3975" s="48">
        <v>41862</v>
      </c>
    </row>
    <row r="3976" spans="11:15">
      <c r="K3976" s="46" t="s">
        <v>8018</v>
      </c>
      <c r="L3976" s="23" t="s">
        <v>8019</v>
      </c>
      <c r="M3976" s="47">
        <v>1992.48</v>
      </c>
      <c r="N3976" s="47">
        <v>0</v>
      </c>
      <c r="O3976" s="48">
        <v>41862</v>
      </c>
    </row>
    <row r="3977" spans="11:15">
      <c r="K3977" s="46" t="s">
        <v>8020</v>
      </c>
      <c r="L3977" s="23" t="s">
        <v>8021</v>
      </c>
      <c r="M3977" s="47">
        <v>1987.17</v>
      </c>
      <c r="N3977" s="47">
        <v>0</v>
      </c>
      <c r="O3977" s="48">
        <v>41862</v>
      </c>
    </row>
    <row r="3978" spans="11:15">
      <c r="K3978" s="46" t="s">
        <v>8022</v>
      </c>
      <c r="L3978" s="23" t="s">
        <v>8023</v>
      </c>
      <c r="M3978" s="47">
        <v>1704.91</v>
      </c>
      <c r="N3978" s="47">
        <v>0</v>
      </c>
      <c r="O3978" s="48">
        <v>41862</v>
      </c>
    </row>
    <row r="3979" spans="11:15">
      <c r="K3979" s="46" t="s">
        <v>8024</v>
      </c>
      <c r="L3979" s="23" t="s">
        <v>8025</v>
      </c>
      <c r="M3979" s="47">
        <v>1572.91</v>
      </c>
      <c r="N3979" s="47">
        <v>0</v>
      </c>
      <c r="O3979" s="48">
        <v>41862</v>
      </c>
    </row>
    <row r="3980" spans="11:15">
      <c r="K3980" s="46" t="s">
        <v>8026</v>
      </c>
      <c r="L3980" s="23" t="s">
        <v>8027</v>
      </c>
      <c r="M3980" s="47">
        <v>1561.58</v>
      </c>
      <c r="N3980" s="47">
        <v>0</v>
      </c>
      <c r="O3980" s="48">
        <v>41862</v>
      </c>
    </row>
    <row r="3981" spans="11:15">
      <c r="K3981" s="46" t="s">
        <v>8028</v>
      </c>
      <c r="L3981" s="23" t="s">
        <v>8029</v>
      </c>
      <c r="M3981" s="47">
        <v>1556.95</v>
      </c>
      <c r="N3981" s="47">
        <v>0</v>
      </c>
      <c r="O3981" s="48">
        <v>41862</v>
      </c>
    </row>
    <row r="3982" spans="11:15">
      <c r="K3982" s="46" t="s">
        <v>8030</v>
      </c>
      <c r="L3982" s="23" t="s">
        <v>8031</v>
      </c>
      <c r="M3982" s="47">
        <v>1293.1500000000001</v>
      </c>
      <c r="N3982" s="47">
        <v>0</v>
      </c>
      <c r="O3982" s="48">
        <v>41862</v>
      </c>
    </row>
    <row r="3983" spans="11:15">
      <c r="K3983" s="46" t="s">
        <v>8032</v>
      </c>
      <c r="L3983" s="23" t="s">
        <v>8033</v>
      </c>
      <c r="M3983" s="47">
        <v>1076.75</v>
      </c>
      <c r="N3983" s="47">
        <v>0</v>
      </c>
      <c r="O3983" s="48">
        <v>41862</v>
      </c>
    </row>
    <row r="3984" spans="11:15">
      <c r="K3984" s="46" t="s">
        <v>8034</v>
      </c>
      <c r="L3984" s="23" t="s">
        <v>8035</v>
      </c>
      <c r="M3984" s="47">
        <v>1052.1500000000001</v>
      </c>
      <c r="N3984" s="47">
        <v>0</v>
      </c>
      <c r="O3984" s="48">
        <v>41862</v>
      </c>
    </row>
    <row r="3985" spans="11:15">
      <c r="K3985" s="46" t="s">
        <v>8036</v>
      </c>
      <c r="L3985" s="23" t="s">
        <v>8037</v>
      </c>
      <c r="M3985" s="47">
        <v>707797.28</v>
      </c>
      <c r="N3985" s="47">
        <v>0</v>
      </c>
      <c r="O3985" s="48">
        <v>41872</v>
      </c>
    </row>
    <row r="3986" spans="11:15">
      <c r="K3986" s="46" t="s">
        <v>8038</v>
      </c>
      <c r="L3986" s="23" t="s">
        <v>8039</v>
      </c>
      <c r="M3986" s="47">
        <v>57061.05</v>
      </c>
      <c r="N3986" s="47">
        <v>0</v>
      </c>
      <c r="O3986" s="48">
        <v>41872</v>
      </c>
    </row>
    <row r="3987" spans="11:15">
      <c r="K3987" s="46" t="s">
        <v>8040</v>
      </c>
      <c r="L3987" s="23" t="s">
        <v>8041</v>
      </c>
      <c r="M3987" s="47">
        <v>32351.87</v>
      </c>
      <c r="N3987" s="47">
        <v>0</v>
      </c>
      <c r="O3987" s="48">
        <v>41872</v>
      </c>
    </row>
    <row r="3988" spans="11:15">
      <c r="K3988" s="46" t="s">
        <v>8042</v>
      </c>
      <c r="L3988" s="23" t="s">
        <v>8043</v>
      </c>
      <c r="M3988" s="47">
        <v>31883.11</v>
      </c>
      <c r="N3988" s="47">
        <v>0</v>
      </c>
      <c r="O3988" s="48">
        <v>41872</v>
      </c>
    </row>
    <row r="3989" spans="11:15">
      <c r="K3989" s="46" t="s">
        <v>8044</v>
      </c>
      <c r="L3989" s="23" t="s">
        <v>8045</v>
      </c>
      <c r="M3989" s="47">
        <v>28051.38</v>
      </c>
      <c r="N3989" s="47">
        <v>0</v>
      </c>
      <c r="O3989" s="48">
        <v>41872</v>
      </c>
    </row>
    <row r="3990" spans="11:15">
      <c r="K3990" s="46" t="s">
        <v>8046</v>
      </c>
      <c r="L3990" s="23" t="s">
        <v>8047</v>
      </c>
      <c r="M3990" s="47">
        <v>20458.759999999998</v>
      </c>
      <c r="N3990" s="47">
        <v>0</v>
      </c>
      <c r="O3990" s="48">
        <v>41872</v>
      </c>
    </row>
    <row r="3991" spans="11:15">
      <c r="K3991" s="46" t="s">
        <v>8048</v>
      </c>
      <c r="L3991" s="23" t="s">
        <v>8049</v>
      </c>
      <c r="M3991" s="47">
        <v>20118.52</v>
      </c>
      <c r="N3991" s="47">
        <v>0</v>
      </c>
      <c r="O3991" s="48">
        <v>41872</v>
      </c>
    </row>
    <row r="3992" spans="11:15">
      <c r="K3992" s="46" t="s">
        <v>8050</v>
      </c>
      <c r="L3992" s="23" t="s">
        <v>8051</v>
      </c>
      <c r="M3992" s="47">
        <v>17603.34</v>
      </c>
      <c r="N3992" s="47">
        <v>0</v>
      </c>
      <c r="O3992" s="48">
        <v>41872</v>
      </c>
    </row>
    <row r="3993" spans="11:15">
      <c r="K3993" s="46" t="s">
        <v>8052</v>
      </c>
      <c r="L3993" s="23" t="s">
        <v>8053</v>
      </c>
      <c r="M3993" s="47">
        <v>15587.86</v>
      </c>
      <c r="N3993" s="47">
        <v>0</v>
      </c>
      <c r="O3993" s="48">
        <v>41872</v>
      </c>
    </row>
    <row r="3994" spans="11:15">
      <c r="K3994" s="46" t="s">
        <v>8054</v>
      </c>
      <c r="L3994" s="23" t="s">
        <v>8055</v>
      </c>
      <c r="M3994" s="47">
        <v>14166.64</v>
      </c>
      <c r="N3994" s="47">
        <v>0</v>
      </c>
      <c r="O3994" s="48">
        <v>41872</v>
      </c>
    </row>
    <row r="3995" spans="11:15">
      <c r="K3995" s="46" t="s">
        <v>8056</v>
      </c>
      <c r="L3995" s="23" t="s">
        <v>8057</v>
      </c>
      <c r="M3995" s="47">
        <v>13987.27</v>
      </c>
      <c r="N3995" s="47">
        <v>0</v>
      </c>
      <c r="O3995" s="48">
        <v>41872</v>
      </c>
    </row>
    <row r="3996" spans="11:15">
      <c r="K3996" s="46" t="s">
        <v>8058</v>
      </c>
      <c r="L3996" s="23" t="s">
        <v>8059</v>
      </c>
      <c r="M3996" s="47">
        <v>10568.51</v>
      </c>
      <c r="N3996" s="47">
        <v>0</v>
      </c>
      <c r="O3996" s="48">
        <v>41872</v>
      </c>
    </row>
    <row r="3997" spans="11:15">
      <c r="K3997" s="46" t="s">
        <v>8060</v>
      </c>
      <c r="L3997" s="23" t="s">
        <v>8061</v>
      </c>
      <c r="M3997" s="47">
        <v>9613.07</v>
      </c>
      <c r="N3997" s="47">
        <v>0</v>
      </c>
      <c r="O3997" s="48">
        <v>41872</v>
      </c>
    </row>
    <row r="3998" spans="11:15">
      <c r="K3998" s="46" t="s">
        <v>8062</v>
      </c>
      <c r="L3998" s="23" t="s">
        <v>8063</v>
      </c>
      <c r="M3998" s="47">
        <v>8374.7099999999991</v>
      </c>
      <c r="N3998" s="47">
        <v>0</v>
      </c>
      <c r="O3998" s="48">
        <v>41872</v>
      </c>
    </row>
    <row r="3999" spans="11:15">
      <c r="K3999" s="46" t="s">
        <v>8064</v>
      </c>
      <c r="L3999" s="23" t="s">
        <v>8065</v>
      </c>
      <c r="M3999" s="47">
        <v>6177.07</v>
      </c>
      <c r="N3999" s="47">
        <v>0</v>
      </c>
      <c r="O3999" s="48">
        <v>41872</v>
      </c>
    </row>
    <row r="4000" spans="11:15">
      <c r="K4000" s="46" t="s">
        <v>8066</v>
      </c>
      <c r="L4000" s="23" t="s">
        <v>8067</v>
      </c>
      <c r="M4000" s="47">
        <v>6006.05</v>
      </c>
      <c r="N4000" s="47">
        <v>0</v>
      </c>
      <c r="O4000" s="48">
        <v>41872</v>
      </c>
    </row>
    <row r="4001" spans="11:15">
      <c r="K4001" s="46" t="s">
        <v>8068</v>
      </c>
      <c r="L4001" s="23" t="s">
        <v>8069</v>
      </c>
      <c r="M4001" s="47">
        <v>5290.33</v>
      </c>
      <c r="N4001" s="47">
        <v>0</v>
      </c>
      <c r="O4001" s="48">
        <v>41872</v>
      </c>
    </row>
    <row r="4002" spans="11:15">
      <c r="K4002" s="46" t="s">
        <v>8070</v>
      </c>
      <c r="L4002" s="23" t="s">
        <v>8071</v>
      </c>
      <c r="M4002" s="47">
        <v>4802.7</v>
      </c>
      <c r="N4002" s="47">
        <v>0</v>
      </c>
      <c r="O4002" s="48">
        <v>41872</v>
      </c>
    </row>
    <row r="4003" spans="11:15">
      <c r="K4003" s="46" t="s">
        <v>8072</v>
      </c>
      <c r="L4003" s="23" t="s">
        <v>8073</v>
      </c>
      <c r="M4003" s="47">
        <v>4467.58</v>
      </c>
      <c r="N4003" s="47">
        <v>0</v>
      </c>
      <c r="O4003" s="48">
        <v>41872</v>
      </c>
    </row>
    <row r="4004" spans="11:15">
      <c r="K4004" s="46" t="s">
        <v>8074</v>
      </c>
      <c r="L4004" s="23" t="s">
        <v>8075</v>
      </c>
      <c r="M4004" s="47">
        <v>4004.31</v>
      </c>
      <c r="N4004" s="47">
        <v>0</v>
      </c>
      <c r="O4004" s="48">
        <v>41872</v>
      </c>
    </row>
    <row r="4005" spans="11:15">
      <c r="K4005" s="46" t="s">
        <v>8076</v>
      </c>
      <c r="L4005" s="23" t="s">
        <v>8077</v>
      </c>
      <c r="M4005" s="47">
        <v>3290.47</v>
      </c>
      <c r="N4005" s="47">
        <v>0</v>
      </c>
      <c r="O4005" s="48">
        <v>41872</v>
      </c>
    </row>
    <row r="4006" spans="11:15">
      <c r="K4006" s="46" t="s">
        <v>8078</v>
      </c>
      <c r="L4006" s="23" t="s">
        <v>8079</v>
      </c>
      <c r="M4006" s="47">
        <v>3016.43</v>
      </c>
      <c r="N4006" s="47">
        <v>0</v>
      </c>
      <c r="O4006" s="48">
        <v>41872</v>
      </c>
    </row>
    <row r="4007" spans="11:15">
      <c r="K4007" s="46" t="s">
        <v>8080</v>
      </c>
      <c r="L4007" s="23" t="s">
        <v>8081</v>
      </c>
      <c r="M4007" s="47">
        <v>2828.8</v>
      </c>
      <c r="N4007" s="47">
        <v>0</v>
      </c>
      <c r="O4007" s="48">
        <v>41872</v>
      </c>
    </row>
    <row r="4008" spans="11:15">
      <c r="K4008" s="46" t="s">
        <v>8082</v>
      </c>
      <c r="L4008" s="23" t="s">
        <v>8083</v>
      </c>
      <c r="M4008" s="47">
        <v>2686.29</v>
      </c>
      <c r="N4008" s="47">
        <v>0</v>
      </c>
      <c r="O4008" s="48">
        <v>41872</v>
      </c>
    </row>
    <row r="4009" spans="11:15">
      <c r="K4009" s="46" t="s">
        <v>8084</v>
      </c>
      <c r="L4009" s="23" t="s">
        <v>8085</v>
      </c>
      <c r="M4009" s="47">
        <v>2416.62</v>
      </c>
      <c r="N4009" s="47">
        <v>0</v>
      </c>
      <c r="O4009" s="48">
        <v>41872</v>
      </c>
    </row>
    <row r="4010" spans="11:15">
      <c r="K4010" s="46" t="s">
        <v>8086</v>
      </c>
      <c r="L4010" s="23" t="s">
        <v>8087</v>
      </c>
      <c r="M4010" s="47">
        <v>2278.98</v>
      </c>
      <c r="N4010" s="47">
        <v>0</v>
      </c>
      <c r="O4010" s="48">
        <v>41872</v>
      </c>
    </row>
    <row r="4011" spans="11:15">
      <c r="K4011" s="46" t="s">
        <v>8088</v>
      </c>
      <c r="L4011" s="23" t="s">
        <v>8089</v>
      </c>
      <c r="M4011" s="47">
        <v>2062.8000000000002</v>
      </c>
      <c r="N4011" s="47">
        <v>0</v>
      </c>
      <c r="O4011" s="48">
        <v>41872</v>
      </c>
    </row>
    <row r="4012" spans="11:15">
      <c r="K4012" s="46" t="s">
        <v>8090</v>
      </c>
      <c r="L4012" s="23" t="s">
        <v>8091</v>
      </c>
      <c r="M4012" s="47">
        <v>2027.15</v>
      </c>
      <c r="N4012" s="47">
        <v>0</v>
      </c>
      <c r="O4012" s="48">
        <v>41872</v>
      </c>
    </row>
    <row r="4013" spans="11:15">
      <c r="K4013" s="46" t="s">
        <v>8092</v>
      </c>
      <c r="L4013" s="23" t="s">
        <v>8093</v>
      </c>
      <c r="M4013" s="47">
        <v>1964.26</v>
      </c>
      <c r="N4013" s="47">
        <v>0</v>
      </c>
      <c r="O4013" s="48">
        <v>41872</v>
      </c>
    </row>
    <row r="4014" spans="11:15">
      <c r="K4014" s="46" t="s">
        <v>8094</v>
      </c>
      <c r="L4014" s="23" t="s">
        <v>8095</v>
      </c>
      <c r="M4014" s="47">
        <v>1846.58</v>
      </c>
      <c r="N4014" s="47">
        <v>0</v>
      </c>
      <c r="O4014" s="48">
        <v>41872</v>
      </c>
    </row>
    <row r="4015" spans="11:15">
      <c r="K4015" s="46" t="s">
        <v>8096</v>
      </c>
      <c r="L4015" s="23" t="s">
        <v>8097</v>
      </c>
      <c r="M4015" s="47">
        <v>1712.42</v>
      </c>
      <c r="N4015" s="47">
        <v>0</v>
      </c>
      <c r="O4015" s="48">
        <v>41872</v>
      </c>
    </row>
    <row r="4016" spans="11:15">
      <c r="K4016" s="46" t="s">
        <v>8098</v>
      </c>
      <c r="L4016" s="23" t="s">
        <v>8099</v>
      </c>
      <c r="M4016" s="47">
        <v>1682.57</v>
      </c>
      <c r="N4016" s="47">
        <v>0</v>
      </c>
      <c r="O4016" s="48">
        <v>41872</v>
      </c>
    </row>
    <row r="4017" spans="11:15">
      <c r="K4017" s="46" t="s">
        <v>8100</v>
      </c>
      <c r="L4017" s="23" t="s">
        <v>8101</v>
      </c>
      <c r="M4017" s="47">
        <v>1351.91</v>
      </c>
      <c r="N4017" s="47">
        <v>0</v>
      </c>
      <c r="O4017" s="48">
        <v>41872</v>
      </c>
    </row>
    <row r="4018" spans="11:15">
      <c r="K4018" s="46" t="s">
        <v>8102</v>
      </c>
      <c r="L4018" s="23" t="s">
        <v>8103</v>
      </c>
      <c r="M4018" s="47">
        <v>1342.19</v>
      </c>
      <c r="N4018" s="47">
        <v>0</v>
      </c>
      <c r="O4018" s="48">
        <v>41872</v>
      </c>
    </row>
    <row r="4019" spans="11:15">
      <c r="K4019" s="46" t="s">
        <v>8104</v>
      </c>
      <c r="L4019" s="23" t="s">
        <v>8105</v>
      </c>
      <c r="M4019" s="47">
        <v>1279.5</v>
      </c>
      <c r="N4019" s="47">
        <v>0</v>
      </c>
      <c r="O4019" s="48">
        <v>41872</v>
      </c>
    </row>
    <row r="4020" spans="11:15">
      <c r="K4020" s="46" t="s">
        <v>8106</v>
      </c>
      <c r="L4020" s="23" t="s">
        <v>8107</v>
      </c>
      <c r="M4020" s="47">
        <v>1260.92</v>
      </c>
      <c r="N4020" s="47">
        <v>0</v>
      </c>
      <c r="O4020" s="48">
        <v>41872</v>
      </c>
    </row>
    <row r="4021" spans="11:15">
      <c r="K4021" s="46" t="s">
        <v>8108</v>
      </c>
      <c r="L4021" s="23" t="s">
        <v>8109</v>
      </c>
      <c r="M4021" s="47">
        <v>1202.6400000000001</v>
      </c>
      <c r="N4021" s="47">
        <v>0</v>
      </c>
      <c r="O4021" s="48">
        <v>41872</v>
      </c>
    </row>
    <row r="4022" spans="11:15">
      <c r="K4022" s="46" t="s">
        <v>8110</v>
      </c>
      <c r="L4022" s="23" t="s">
        <v>8111</v>
      </c>
      <c r="M4022" s="47">
        <v>1148</v>
      </c>
      <c r="N4022" s="47">
        <v>0</v>
      </c>
      <c r="O4022" s="48">
        <v>41872</v>
      </c>
    </row>
    <row r="4023" spans="11:15">
      <c r="K4023" s="46" t="s">
        <v>8112</v>
      </c>
      <c r="L4023" s="23" t="s">
        <v>8113</v>
      </c>
      <c r="M4023" s="47">
        <v>22591.97</v>
      </c>
      <c r="N4023" s="47">
        <v>0</v>
      </c>
      <c r="O4023" s="48">
        <v>41876</v>
      </c>
    </row>
    <row r="4024" spans="11:15">
      <c r="K4024" s="46" t="s">
        <v>8114</v>
      </c>
      <c r="L4024" s="23" t="s">
        <v>8115</v>
      </c>
      <c r="M4024" s="47">
        <v>60332.480000000003</v>
      </c>
      <c r="N4024" s="47">
        <v>0</v>
      </c>
      <c r="O4024" s="48">
        <v>41892</v>
      </c>
    </row>
    <row r="4025" spans="11:15">
      <c r="K4025" s="46" t="s">
        <v>8116</v>
      </c>
      <c r="L4025" s="23" t="s">
        <v>8117</v>
      </c>
      <c r="M4025" s="47">
        <v>31513.23</v>
      </c>
      <c r="N4025" s="47">
        <v>0</v>
      </c>
      <c r="O4025" s="48">
        <v>41892</v>
      </c>
    </row>
    <row r="4026" spans="11:15">
      <c r="K4026" s="46" t="s">
        <v>8118</v>
      </c>
      <c r="L4026" s="23" t="s">
        <v>8119</v>
      </c>
      <c r="M4026" s="47">
        <v>18207.189999999999</v>
      </c>
      <c r="N4026" s="47">
        <v>0</v>
      </c>
      <c r="O4026" s="48">
        <v>41892</v>
      </c>
    </row>
    <row r="4027" spans="11:15">
      <c r="K4027" s="46" t="s">
        <v>8120</v>
      </c>
      <c r="L4027" s="23" t="s">
        <v>8121</v>
      </c>
      <c r="M4027" s="47">
        <v>16693.650000000001</v>
      </c>
      <c r="N4027" s="47">
        <v>0</v>
      </c>
      <c r="O4027" s="48">
        <v>41892</v>
      </c>
    </row>
    <row r="4028" spans="11:15">
      <c r="K4028" s="46" t="s">
        <v>8122</v>
      </c>
      <c r="L4028" s="23" t="s">
        <v>8123</v>
      </c>
      <c r="M4028" s="47">
        <v>14529.11</v>
      </c>
      <c r="N4028" s="47">
        <v>0</v>
      </c>
      <c r="O4028" s="48">
        <v>41892</v>
      </c>
    </row>
    <row r="4029" spans="11:15">
      <c r="K4029" s="46" t="s">
        <v>8124</v>
      </c>
      <c r="L4029" s="23" t="s">
        <v>8125</v>
      </c>
      <c r="M4029" s="47">
        <v>13365.91</v>
      </c>
      <c r="N4029" s="47">
        <v>0</v>
      </c>
      <c r="O4029" s="48">
        <v>41892</v>
      </c>
    </row>
    <row r="4030" spans="11:15">
      <c r="K4030" s="46" t="s">
        <v>8126</v>
      </c>
      <c r="L4030" s="23" t="s">
        <v>8127</v>
      </c>
      <c r="M4030" s="47">
        <v>12615.7</v>
      </c>
      <c r="N4030" s="47">
        <v>0</v>
      </c>
      <c r="O4030" s="48">
        <v>41892</v>
      </c>
    </row>
    <row r="4031" spans="11:15">
      <c r="K4031" s="46" t="s">
        <v>8128</v>
      </c>
      <c r="L4031" s="23" t="s">
        <v>8129</v>
      </c>
      <c r="M4031" s="47">
        <v>12228.48</v>
      </c>
      <c r="N4031" s="47">
        <v>0</v>
      </c>
      <c r="O4031" s="48">
        <v>41892</v>
      </c>
    </row>
    <row r="4032" spans="11:15">
      <c r="K4032" s="46" t="s">
        <v>8130</v>
      </c>
      <c r="L4032" s="23" t="s">
        <v>8131</v>
      </c>
      <c r="M4032" s="47">
        <v>11351.23</v>
      </c>
      <c r="N4032" s="47">
        <v>0</v>
      </c>
      <c r="O4032" s="48">
        <v>41892</v>
      </c>
    </row>
    <row r="4033" spans="11:15">
      <c r="K4033" s="46" t="s">
        <v>8132</v>
      </c>
      <c r="L4033" s="23" t="s">
        <v>8133</v>
      </c>
      <c r="M4033" s="47">
        <v>11316.71</v>
      </c>
      <c r="N4033" s="47">
        <v>0</v>
      </c>
      <c r="O4033" s="48">
        <v>41892</v>
      </c>
    </row>
    <row r="4034" spans="11:15">
      <c r="K4034" s="46" t="s">
        <v>8134</v>
      </c>
      <c r="L4034" s="23" t="s">
        <v>8135</v>
      </c>
      <c r="M4034" s="47">
        <v>10827.24</v>
      </c>
      <c r="N4034" s="47">
        <v>0</v>
      </c>
      <c r="O4034" s="48">
        <v>41892</v>
      </c>
    </row>
    <row r="4035" spans="11:15">
      <c r="K4035" s="46" t="s">
        <v>8136</v>
      </c>
      <c r="L4035" s="23" t="s">
        <v>8137</v>
      </c>
      <c r="M4035" s="47">
        <v>10614.85</v>
      </c>
      <c r="N4035" s="47">
        <v>0</v>
      </c>
      <c r="O4035" s="48">
        <v>41892</v>
      </c>
    </row>
    <row r="4036" spans="11:15">
      <c r="K4036" s="46" t="s">
        <v>8138</v>
      </c>
      <c r="L4036" s="23" t="s">
        <v>8139</v>
      </c>
      <c r="M4036" s="47">
        <v>10461.620000000001</v>
      </c>
      <c r="N4036" s="47">
        <v>0</v>
      </c>
      <c r="O4036" s="48">
        <v>41892</v>
      </c>
    </row>
    <row r="4037" spans="11:15">
      <c r="K4037" s="46" t="s">
        <v>8140</v>
      </c>
      <c r="L4037" s="23" t="s">
        <v>8141</v>
      </c>
      <c r="M4037" s="47">
        <v>9851.66</v>
      </c>
      <c r="N4037" s="47">
        <v>0</v>
      </c>
      <c r="O4037" s="48">
        <v>41892</v>
      </c>
    </row>
    <row r="4038" spans="11:15">
      <c r="K4038" s="46" t="s">
        <v>8142</v>
      </c>
      <c r="L4038" s="23" t="s">
        <v>8143</v>
      </c>
      <c r="M4038" s="47">
        <v>9071.07</v>
      </c>
      <c r="N4038" s="47">
        <v>0</v>
      </c>
      <c r="O4038" s="48">
        <v>41892</v>
      </c>
    </row>
    <row r="4039" spans="11:15">
      <c r="K4039" s="46" t="s">
        <v>8144</v>
      </c>
      <c r="L4039" s="23" t="s">
        <v>8145</v>
      </c>
      <c r="M4039" s="47">
        <v>8456.86</v>
      </c>
      <c r="N4039" s="47">
        <v>0</v>
      </c>
      <c r="O4039" s="48">
        <v>41892</v>
      </c>
    </row>
    <row r="4040" spans="11:15">
      <c r="K4040" s="46" t="s">
        <v>8146</v>
      </c>
      <c r="L4040" s="23" t="s">
        <v>8147</v>
      </c>
      <c r="M4040" s="47">
        <v>7848.25</v>
      </c>
      <c r="N4040" s="47">
        <v>0</v>
      </c>
      <c r="O4040" s="48">
        <v>41892</v>
      </c>
    </row>
    <row r="4041" spans="11:15">
      <c r="K4041" s="46" t="s">
        <v>8148</v>
      </c>
      <c r="L4041" s="23" t="s">
        <v>8149</v>
      </c>
      <c r="M4041" s="47">
        <v>7134.02</v>
      </c>
      <c r="N4041" s="47">
        <v>0</v>
      </c>
      <c r="O4041" s="48">
        <v>41892</v>
      </c>
    </row>
    <row r="4042" spans="11:15">
      <c r="K4042" s="46" t="s">
        <v>8150</v>
      </c>
      <c r="L4042" s="23" t="s">
        <v>8151</v>
      </c>
      <c r="M4042" s="47">
        <v>6775.18</v>
      </c>
      <c r="N4042" s="47">
        <v>0</v>
      </c>
      <c r="O4042" s="48">
        <v>41892</v>
      </c>
    </row>
    <row r="4043" spans="11:15">
      <c r="K4043" s="46" t="s">
        <v>8152</v>
      </c>
      <c r="L4043" s="23" t="s">
        <v>8153</v>
      </c>
      <c r="M4043" s="47">
        <v>6463.51</v>
      </c>
      <c r="N4043" s="47">
        <v>0</v>
      </c>
      <c r="O4043" s="48">
        <v>41892</v>
      </c>
    </row>
    <row r="4044" spans="11:15">
      <c r="K4044" s="46" t="s">
        <v>8154</v>
      </c>
      <c r="L4044" s="23" t="s">
        <v>8155</v>
      </c>
      <c r="M4044" s="47">
        <v>6422.72</v>
      </c>
      <c r="N4044" s="47">
        <v>0</v>
      </c>
      <c r="O4044" s="48">
        <v>41892</v>
      </c>
    </row>
    <row r="4045" spans="11:15">
      <c r="K4045" s="46" t="s">
        <v>8156</v>
      </c>
      <c r="L4045" s="23" t="s">
        <v>8157</v>
      </c>
      <c r="M4045" s="47">
        <v>5859.85</v>
      </c>
      <c r="N4045" s="47">
        <v>0</v>
      </c>
      <c r="O4045" s="48">
        <v>41892</v>
      </c>
    </row>
    <row r="4046" spans="11:15">
      <c r="K4046" s="46" t="s">
        <v>8158</v>
      </c>
      <c r="L4046" s="23" t="s">
        <v>8159</v>
      </c>
      <c r="M4046" s="47">
        <v>5384.94</v>
      </c>
      <c r="N4046" s="47">
        <v>0</v>
      </c>
      <c r="O4046" s="48">
        <v>41892</v>
      </c>
    </row>
    <row r="4047" spans="11:15">
      <c r="K4047" s="46" t="s">
        <v>8160</v>
      </c>
      <c r="L4047" s="23" t="s">
        <v>8161</v>
      </c>
      <c r="M4047" s="47">
        <v>5244.47</v>
      </c>
      <c r="N4047" s="47">
        <v>0</v>
      </c>
      <c r="O4047" s="48">
        <v>41892</v>
      </c>
    </row>
    <row r="4048" spans="11:15">
      <c r="K4048" s="46" t="s">
        <v>8162</v>
      </c>
      <c r="L4048" s="23" t="s">
        <v>8163</v>
      </c>
      <c r="M4048" s="47">
        <v>5021.93</v>
      </c>
      <c r="N4048" s="47">
        <v>0</v>
      </c>
      <c r="O4048" s="48">
        <v>41892</v>
      </c>
    </row>
    <row r="4049" spans="11:15">
      <c r="K4049" s="46" t="s">
        <v>8164</v>
      </c>
      <c r="L4049" s="23" t="s">
        <v>8165</v>
      </c>
      <c r="M4049" s="47">
        <v>4814.1499999999996</v>
      </c>
      <c r="N4049" s="47">
        <v>0</v>
      </c>
      <c r="O4049" s="48">
        <v>41892</v>
      </c>
    </row>
    <row r="4050" spans="11:15">
      <c r="K4050" s="46" t="s">
        <v>8166</v>
      </c>
      <c r="L4050" s="23" t="s">
        <v>8167</v>
      </c>
      <c r="M4050" s="47">
        <v>4732.1099999999997</v>
      </c>
      <c r="N4050" s="47">
        <v>0</v>
      </c>
      <c r="O4050" s="48">
        <v>41892</v>
      </c>
    </row>
    <row r="4051" spans="11:15">
      <c r="K4051" s="46" t="s">
        <v>8168</v>
      </c>
      <c r="L4051" s="23" t="s">
        <v>8169</v>
      </c>
      <c r="M4051" s="47">
        <v>4444.57</v>
      </c>
      <c r="N4051" s="47">
        <v>0</v>
      </c>
      <c r="O4051" s="48">
        <v>41892</v>
      </c>
    </row>
    <row r="4052" spans="11:15">
      <c r="K4052" s="46" t="s">
        <v>8170</v>
      </c>
      <c r="L4052" s="23" t="s">
        <v>8171</v>
      </c>
      <c r="M4052" s="47">
        <v>4318.53</v>
      </c>
      <c r="N4052" s="47">
        <v>0</v>
      </c>
      <c r="O4052" s="48">
        <v>41892</v>
      </c>
    </row>
    <row r="4053" spans="11:15">
      <c r="K4053" s="46" t="s">
        <v>8172</v>
      </c>
      <c r="L4053" s="23" t="s">
        <v>8173</v>
      </c>
      <c r="M4053" s="47">
        <v>4191.43</v>
      </c>
      <c r="N4053" s="47">
        <v>0</v>
      </c>
      <c r="O4053" s="48">
        <v>41892</v>
      </c>
    </row>
    <row r="4054" spans="11:15">
      <c r="K4054" s="46" t="s">
        <v>8174</v>
      </c>
      <c r="L4054" s="23" t="s">
        <v>8175</v>
      </c>
      <c r="M4054" s="47">
        <v>4170.1400000000003</v>
      </c>
      <c r="N4054" s="47">
        <v>0</v>
      </c>
      <c r="O4054" s="48">
        <v>41892</v>
      </c>
    </row>
    <row r="4055" spans="11:15">
      <c r="K4055" s="46" t="s">
        <v>8176</v>
      </c>
      <c r="L4055" s="23" t="s">
        <v>8177</v>
      </c>
      <c r="M4055" s="47">
        <v>3828.52</v>
      </c>
      <c r="N4055" s="47">
        <v>0</v>
      </c>
      <c r="O4055" s="48">
        <v>41892</v>
      </c>
    </row>
    <row r="4056" spans="11:15">
      <c r="K4056" s="46" t="s">
        <v>8178</v>
      </c>
      <c r="L4056" s="23" t="s">
        <v>8179</v>
      </c>
      <c r="M4056" s="47">
        <v>3616.86</v>
      </c>
      <c r="N4056" s="47">
        <v>0</v>
      </c>
      <c r="O4056" s="48">
        <v>41892</v>
      </c>
    </row>
    <row r="4057" spans="11:15">
      <c r="K4057" s="46" t="s">
        <v>8180</v>
      </c>
      <c r="L4057" s="23" t="s">
        <v>8181</v>
      </c>
      <c r="M4057" s="47">
        <v>3248.8</v>
      </c>
      <c r="N4057" s="47">
        <v>0</v>
      </c>
      <c r="O4057" s="48">
        <v>41892</v>
      </c>
    </row>
    <row r="4058" spans="11:15">
      <c r="K4058" s="46" t="s">
        <v>8182</v>
      </c>
      <c r="L4058" s="23" t="s">
        <v>8183</v>
      </c>
      <c r="M4058" s="47">
        <v>2977.1</v>
      </c>
      <c r="N4058" s="47">
        <v>0</v>
      </c>
      <c r="O4058" s="48">
        <v>41892</v>
      </c>
    </row>
    <row r="4059" spans="11:15">
      <c r="K4059" s="46" t="s">
        <v>8184</v>
      </c>
      <c r="L4059" s="23" t="s">
        <v>8185</v>
      </c>
      <c r="M4059" s="47">
        <v>2553.91</v>
      </c>
      <c r="N4059" s="47">
        <v>0</v>
      </c>
      <c r="O4059" s="48">
        <v>41892</v>
      </c>
    </row>
    <row r="4060" spans="11:15">
      <c r="K4060" s="46" t="s">
        <v>8186</v>
      </c>
      <c r="L4060" s="23" t="s">
        <v>8187</v>
      </c>
      <c r="M4060" s="47">
        <v>2515.8200000000002</v>
      </c>
      <c r="N4060" s="47">
        <v>0</v>
      </c>
      <c r="O4060" s="48">
        <v>41892</v>
      </c>
    </row>
    <row r="4061" spans="11:15">
      <c r="K4061" s="46" t="s">
        <v>8188</v>
      </c>
      <c r="L4061" s="23" t="s">
        <v>8189</v>
      </c>
      <c r="M4061" s="47">
        <v>2514.9499999999998</v>
      </c>
      <c r="N4061" s="47">
        <v>0</v>
      </c>
      <c r="O4061" s="48">
        <v>41892</v>
      </c>
    </row>
    <row r="4062" spans="11:15">
      <c r="K4062" s="46" t="s">
        <v>8190</v>
      </c>
      <c r="L4062" s="23" t="s">
        <v>8191</v>
      </c>
      <c r="M4062" s="47">
        <v>2435.73</v>
      </c>
      <c r="N4062" s="47">
        <v>0</v>
      </c>
      <c r="O4062" s="48">
        <v>41892</v>
      </c>
    </row>
    <row r="4063" spans="11:15">
      <c r="K4063" s="46" t="s">
        <v>8192</v>
      </c>
      <c r="L4063" s="23" t="s">
        <v>8193</v>
      </c>
      <c r="M4063" s="47">
        <v>2054.15</v>
      </c>
      <c r="N4063" s="47">
        <v>0</v>
      </c>
      <c r="O4063" s="48">
        <v>41892</v>
      </c>
    </row>
    <row r="4064" spans="11:15">
      <c r="K4064" s="46" t="s">
        <v>8194</v>
      </c>
      <c r="L4064" s="23" t="s">
        <v>8195</v>
      </c>
      <c r="M4064" s="47">
        <v>1577.13</v>
      </c>
      <c r="N4064" s="47">
        <v>0</v>
      </c>
      <c r="O4064" s="48">
        <v>41892</v>
      </c>
    </row>
    <row r="4065" spans="11:15">
      <c r="K4065" s="46" t="s">
        <v>8196</v>
      </c>
      <c r="L4065" s="23" t="s">
        <v>8197</v>
      </c>
      <c r="M4065" s="47">
        <v>1255.95</v>
      </c>
      <c r="N4065" s="47">
        <v>0</v>
      </c>
      <c r="O4065" s="48">
        <v>41892</v>
      </c>
    </row>
    <row r="4066" spans="11:15">
      <c r="K4066" s="46" t="s">
        <v>8198</v>
      </c>
      <c r="L4066" s="23" t="s">
        <v>8199</v>
      </c>
      <c r="M4066" s="47">
        <v>1241.6600000000001</v>
      </c>
      <c r="N4066" s="47">
        <v>0</v>
      </c>
      <c r="O4066" s="48">
        <v>41892</v>
      </c>
    </row>
    <row r="4067" spans="11:15">
      <c r="K4067" s="46" t="s">
        <v>8200</v>
      </c>
      <c r="L4067" s="23" t="s">
        <v>8201</v>
      </c>
      <c r="M4067" s="47">
        <v>1214.27</v>
      </c>
      <c r="N4067" s="47">
        <v>0</v>
      </c>
      <c r="O4067" s="48">
        <v>41892</v>
      </c>
    </row>
    <row r="4068" spans="11:15">
      <c r="K4068" s="46" t="s">
        <v>8202</v>
      </c>
      <c r="L4068" s="23" t="s">
        <v>8203</v>
      </c>
      <c r="M4068" s="47">
        <v>1192.8</v>
      </c>
      <c r="N4068" s="47">
        <v>0</v>
      </c>
      <c r="O4068" s="48">
        <v>41892</v>
      </c>
    </row>
    <row r="4069" spans="11:15">
      <c r="K4069" s="46" t="s">
        <v>8204</v>
      </c>
      <c r="L4069" s="23" t="s">
        <v>8205</v>
      </c>
      <c r="M4069" s="47">
        <v>1013.15</v>
      </c>
      <c r="N4069" s="47">
        <v>0</v>
      </c>
      <c r="O4069" s="48">
        <v>41892</v>
      </c>
    </row>
    <row r="4070" spans="11:15">
      <c r="K4070" s="46" t="s">
        <v>8206</v>
      </c>
      <c r="L4070" s="23" t="s">
        <v>8207</v>
      </c>
      <c r="M4070" s="47">
        <v>18211.060000000001</v>
      </c>
      <c r="N4070" s="47">
        <v>0</v>
      </c>
      <c r="O4070" s="48">
        <v>41897</v>
      </c>
    </row>
    <row r="4071" spans="11:15">
      <c r="K4071" s="46" t="s">
        <v>8208</v>
      </c>
      <c r="L4071" s="23" t="s">
        <v>8209</v>
      </c>
      <c r="M4071" s="47">
        <v>155303.45000000001</v>
      </c>
      <c r="N4071" s="47">
        <v>0</v>
      </c>
      <c r="O4071" s="48">
        <v>41904</v>
      </c>
    </row>
    <row r="4072" spans="11:15">
      <c r="K4072" s="46" t="s">
        <v>8210</v>
      </c>
      <c r="L4072" s="23" t="s">
        <v>8211</v>
      </c>
      <c r="M4072" s="47">
        <v>151098.65</v>
      </c>
      <c r="N4072" s="47">
        <v>0</v>
      </c>
      <c r="O4072" s="48">
        <v>41904</v>
      </c>
    </row>
    <row r="4073" spans="11:15">
      <c r="K4073" s="46" t="s">
        <v>8212</v>
      </c>
      <c r="L4073" s="23" t="s">
        <v>8213</v>
      </c>
      <c r="M4073" s="47">
        <v>34051.18</v>
      </c>
      <c r="N4073" s="47">
        <v>0</v>
      </c>
      <c r="O4073" s="48">
        <v>41904</v>
      </c>
    </row>
    <row r="4074" spans="11:15">
      <c r="K4074" s="46" t="s">
        <v>8214</v>
      </c>
      <c r="L4074" s="23" t="s">
        <v>8215</v>
      </c>
      <c r="M4074" s="47">
        <v>29141.13</v>
      </c>
      <c r="N4074" s="47">
        <v>0</v>
      </c>
      <c r="O4074" s="48">
        <v>41904</v>
      </c>
    </row>
    <row r="4075" spans="11:15">
      <c r="K4075" s="46" t="s">
        <v>8216</v>
      </c>
      <c r="L4075" s="23" t="s">
        <v>8217</v>
      </c>
      <c r="M4075" s="47">
        <v>28184.240000000002</v>
      </c>
      <c r="N4075" s="47">
        <v>0</v>
      </c>
      <c r="O4075" s="48">
        <v>41904</v>
      </c>
    </row>
    <row r="4076" spans="11:15">
      <c r="K4076" s="46" t="s">
        <v>8218</v>
      </c>
      <c r="L4076" s="23" t="s">
        <v>8219</v>
      </c>
      <c r="M4076" s="47">
        <v>25872.77</v>
      </c>
      <c r="N4076" s="47">
        <v>0</v>
      </c>
      <c r="O4076" s="48">
        <v>41904</v>
      </c>
    </row>
    <row r="4077" spans="11:15">
      <c r="K4077" s="46" t="s">
        <v>8220</v>
      </c>
      <c r="L4077" s="23" t="s">
        <v>8221</v>
      </c>
      <c r="M4077" s="47">
        <v>25181.08</v>
      </c>
      <c r="N4077" s="47">
        <v>0</v>
      </c>
      <c r="O4077" s="48">
        <v>41904</v>
      </c>
    </row>
    <row r="4078" spans="11:15">
      <c r="K4078" s="46" t="s">
        <v>8222</v>
      </c>
      <c r="L4078" s="23" t="s">
        <v>8223</v>
      </c>
      <c r="M4078" s="47">
        <v>15860.65</v>
      </c>
      <c r="N4078" s="47">
        <v>0</v>
      </c>
      <c r="O4078" s="48">
        <v>41904</v>
      </c>
    </row>
    <row r="4079" spans="11:15">
      <c r="K4079" s="46" t="s">
        <v>8224</v>
      </c>
      <c r="L4079" s="23" t="s">
        <v>8225</v>
      </c>
      <c r="M4079" s="47">
        <v>13549.7</v>
      </c>
      <c r="N4079" s="47">
        <v>0</v>
      </c>
      <c r="O4079" s="48">
        <v>41904</v>
      </c>
    </row>
    <row r="4080" spans="11:15">
      <c r="K4080" s="46" t="s">
        <v>8226</v>
      </c>
      <c r="L4080" s="23" t="s">
        <v>8227</v>
      </c>
      <c r="M4080" s="47">
        <v>12677.02</v>
      </c>
      <c r="N4080" s="47">
        <v>0</v>
      </c>
      <c r="O4080" s="48">
        <v>41904</v>
      </c>
    </row>
    <row r="4081" spans="11:15">
      <c r="K4081" s="46" t="s">
        <v>8228</v>
      </c>
      <c r="L4081" s="23" t="s">
        <v>8229</v>
      </c>
      <c r="M4081" s="47">
        <v>12055.19</v>
      </c>
      <c r="N4081" s="47">
        <v>0</v>
      </c>
      <c r="O4081" s="48">
        <v>41904</v>
      </c>
    </row>
    <row r="4082" spans="11:15">
      <c r="K4082" s="46" t="s">
        <v>8230</v>
      </c>
      <c r="L4082" s="23" t="s">
        <v>8231</v>
      </c>
      <c r="M4082" s="47">
        <v>11064.12</v>
      </c>
      <c r="N4082" s="47">
        <v>0</v>
      </c>
      <c r="O4082" s="48">
        <v>41904</v>
      </c>
    </row>
    <row r="4083" spans="11:15">
      <c r="K4083" s="46" t="s">
        <v>8232</v>
      </c>
      <c r="L4083" s="23" t="s">
        <v>8233</v>
      </c>
      <c r="M4083" s="47">
        <v>10351.09</v>
      </c>
      <c r="N4083" s="47">
        <v>0</v>
      </c>
      <c r="O4083" s="48">
        <v>41904</v>
      </c>
    </row>
    <row r="4084" spans="11:15">
      <c r="K4084" s="46" t="s">
        <v>8234</v>
      </c>
      <c r="L4084" s="23" t="s">
        <v>8235</v>
      </c>
      <c r="M4084" s="47">
        <v>9902.31</v>
      </c>
      <c r="N4084" s="47">
        <v>0</v>
      </c>
      <c r="O4084" s="48">
        <v>41904</v>
      </c>
    </row>
    <row r="4085" spans="11:15">
      <c r="K4085" s="46" t="s">
        <v>8236</v>
      </c>
      <c r="L4085" s="23" t="s">
        <v>8237</v>
      </c>
      <c r="M4085" s="47">
        <v>4486.93</v>
      </c>
      <c r="N4085" s="47">
        <v>0</v>
      </c>
      <c r="O4085" s="48">
        <v>41904</v>
      </c>
    </row>
    <row r="4086" spans="11:15">
      <c r="K4086" s="46" t="s">
        <v>8238</v>
      </c>
      <c r="L4086" s="23" t="s">
        <v>8239</v>
      </c>
      <c r="M4086" s="47">
        <v>4064.82</v>
      </c>
      <c r="N4086" s="47">
        <v>0</v>
      </c>
      <c r="O4086" s="48">
        <v>41904</v>
      </c>
    </row>
    <row r="4087" spans="11:15">
      <c r="K4087" s="46" t="s">
        <v>8240</v>
      </c>
      <c r="L4087" s="23" t="s">
        <v>8241</v>
      </c>
      <c r="M4087" s="47">
        <v>4044.46</v>
      </c>
      <c r="N4087" s="47">
        <v>0</v>
      </c>
      <c r="O4087" s="48">
        <v>41904</v>
      </c>
    </row>
    <row r="4088" spans="11:15">
      <c r="K4088" s="46" t="s">
        <v>8242</v>
      </c>
      <c r="L4088" s="23" t="s">
        <v>8243</v>
      </c>
      <c r="M4088" s="47">
        <v>3623.14</v>
      </c>
      <c r="N4088" s="47">
        <v>0</v>
      </c>
      <c r="O4088" s="48">
        <v>41904</v>
      </c>
    </row>
    <row r="4089" spans="11:15">
      <c r="K4089" s="46" t="s">
        <v>8244</v>
      </c>
      <c r="L4089" s="23" t="s">
        <v>8245</v>
      </c>
      <c r="M4089" s="47">
        <v>3580.04</v>
      </c>
      <c r="N4089" s="47">
        <v>0</v>
      </c>
      <c r="O4089" s="48">
        <v>41904</v>
      </c>
    </row>
    <row r="4090" spans="11:15">
      <c r="K4090" s="46" t="s">
        <v>8246</v>
      </c>
      <c r="L4090" s="23" t="s">
        <v>8247</v>
      </c>
      <c r="M4090" s="47">
        <v>3430.63</v>
      </c>
      <c r="N4090" s="47">
        <v>0</v>
      </c>
      <c r="O4090" s="48">
        <v>41904</v>
      </c>
    </row>
    <row r="4091" spans="11:15">
      <c r="K4091" s="46" t="s">
        <v>8248</v>
      </c>
      <c r="L4091" s="23" t="s">
        <v>8249</v>
      </c>
      <c r="M4091" s="47">
        <v>2666.19</v>
      </c>
      <c r="N4091" s="47">
        <v>0</v>
      </c>
      <c r="O4091" s="48">
        <v>41904</v>
      </c>
    </row>
    <row r="4092" spans="11:15">
      <c r="K4092" s="46" t="s">
        <v>8250</v>
      </c>
      <c r="L4092" s="23" t="s">
        <v>8251</v>
      </c>
      <c r="M4092" s="47">
        <v>2492.7600000000002</v>
      </c>
      <c r="N4092" s="47">
        <v>0</v>
      </c>
      <c r="O4092" s="48">
        <v>41904</v>
      </c>
    </row>
    <row r="4093" spans="11:15">
      <c r="K4093" s="46" t="s">
        <v>8252</v>
      </c>
      <c r="L4093" s="23" t="s">
        <v>8253</v>
      </c>
      <c r="M4093" s="47">
        <v>2348.4</v>
      </c>
      <c r="N4093" s="47">
        <v>0</v>
      </c>
      <c r="O4093" s="48">
        <v>41904</v>
      </c>
    </row>
    <row r="4094" spans="11:15">
      <c r="K4094" s="46" t="s">
        <v>8254</v>
      </c>
      <c r="L4094" s="23" t="s">
        <v>8255</v>
      </c>
      <c r="M4094" s="47">
        <v>2000</v>
      </c>
      <c r="N4094" s="47">
        <v>0</v>
      </c>
      <c r="O4094" s="48">
        <v>41904</v>
      </c>
    </row>
    <row r="4095" spans="11:15">
      <c r="K4095" s="46" t="s">
        <v>8256</v>
      </c>
      <c r="L4095" s="23" t="s">
        <v>8257</v>
      </c>
      <c r="M4095" s="47">
        <v>1812.69</v>
      </c>
      <c r="N4095" s="47">
        <v>0</v>
      </c>
      <c r="O4095" s="48">
        <v>41904</v>
      </c>
    </row>
    <row r="4096" spans="11:15">
      <c r="K4096" s="46" t="s">
        <v>8258</v>
      </c>
      <c r="L4096" s="23" t="s">
        <v>8259</v>
      </c>
      <c r="M4096" s="47">
        <v>1689.78</v>
      </c>
      <c r="N4096" s="47">
        <v>0</v>
      </c>
      <c r="O4096" s="48">
        <v>41904</v>
      </c>
    </row>
    <row r="4097" spans="11:15">
      <c r="K4097" s="46" t="s">
        <v>8260</v>
      </c>
      <c r="L4097" s="23" t="s">
        <v>8261</v>
      </c>
      <c r="M4097" s="47">
        <v>1571.33</v>
      </c>
      <c r="N4097" s="47">
        <v>0</v>
      </c>
      <c r="O4097" s="48">
        <v>41904</v>
      </c>
    </row>
    <row r="4098" spans="11:15">
      <c r="K4098" s="46" t="s">
        <v>8262</v>
      </c>
      <c r="L4098" s="23" t="s">
        <v>8263</v>
      </c>
      <c r="M4098" s="47">
        <v>1544.77</v>
      </c>
      <c r="N4098" s="47">
        <v>0</v>
      </c>
      <c r="O4098" s="48">
        <v>41904</v>
      </c>
    </row>
    <row r="4099" spans="11:15">
      <c r="K4099" s="46" t="s">
        <v>8264</v>
      </c>
      <c r="L4099" s="23" t="s">
        <v>8265</v>
      </c>
      <c r="M4099" s="47">
        <v>1312.68</v>
      </c>
      <c r="N4099" s="47">
        <v>0</v>
      </c>
      <c r="O4099" s="48">
        <v>41904</v>
      </c>
    </row>
    <row r="4100" spans="11:15">
      <c r="K4100" s="46" t="s">
        <v>8266</v>
      </c>
      <c r="L4100" s="23" t="s">
        <v>8267</v>
      </c>
      <c r="M4100" s="47">
        <v>1177.32</v>
      </c>
      <c r="N4100" s="47">
        <v>0</v>
      </c>
      <c r="O4100" s="48">
        <v>41904</v>
      </c>
    </row>
    <row r="4101" spans="11:15">
      <c r="K4101" s="46" t="s">
        <v>8268</v>
      </c>
      <c r="L4101" s="23" t="s">
        <v>8269</v>
      </c>
      <c r="M4101" s="47">
        <v>1040.83</v>
      </c>
      <c r="N4101" s="47">
        <v>0</v>
      </c>
      <c r="O4101" s="48">
        <v>41904</v>
      </c>
    </row>
    <row r="4102" spans="11:15">
      <c r="K4102" s="46" t="s">
        <v>8270</v>
      </c>
      <c r="L4102" s="23" t="s">
        <v>8271</v>
      </c>
      <c r="M4102" s="47">
        <v>23100.06</v>
      </c>
      <c r="N4102" s="47">
        <v>0</v>
      </c>
      <c r="O4102" s="48">
        <v>41913</v>
      </c>
    </row>
    <row r="4103" spans="11:15">
      <c r="K4103" s="46" t="s">
        <v>8272</v>
      </c>
      <c r="L4103" s="23" t="s">
        <v>8273</v>
      </c>
      <c r="M4103" s="47">
        <v>21229.79</v>
      </c>
      <c r="N4103" s="47">
        <v>0</v>
      </c>
      <c r="O4103" s="48">
        <v>41913</v>
      </c>
    </row>
    <row r="4104" spans="11:15">
      <c r="K4104" s="46" t="s">
        <v>8274</v>
      </c>
      <c r="L4104" s="23" t="s">
        <v>8275</v>
      </c>
      <c r="M4104" s="47">
        <v>17720.490000000002</v>
      </c>
      <c r="N4104" s="47">
        <v>0</v>
      </c>
      <c r="O4104" s="48">
        <v>41913</v>
      </c>
    </row>
    <row r="4105" spans="11:15">
      <c r="K4105" s="46" t="s">
        <v>8276</v>
      </c>
      <c r="L4105" s="23" t="s">
        <v>8277</v>
      </c>
      <c r="M4105" s="47">
        <v>8946.82</v>
      </c>
      <c r="N4105" s="47">
        <v>0</v>
      </c>
      <c r="O4105" s="48">
        <v>41913</v>
      </c>
    </row>
    <row r="4106" spans="11:15">
      <c r="K4106" s="46" t="s">
        <v>8278</v>
      </c>
      <c r="L4106" s="23" t="s">
        <v>8279</v>
      </c>
      <c r="M4106" s="47">
        <v>6022.35</v>
      </c>
      <c r="N4106" s="47">
        <v>0</v>
      </c>
      <c r="O4106" s="48">
        <v>41913</v>
      </c>
    </row>
    <row r="4107" spans="11:15">
      <c r="K4107" s="46" t="s">
        <v>8280</v>
      </c>
      <c r="L4107" s="23" t="s">
        <v>8281</v>
      </c>
      <c r="M4107" s="47">
        <v>2206.0300000000002</v>
      </c>
      <c r="N4107" s="47">
        <v>0</v>
      </c>
      <c r="O4107" s="48">
        <v>41913</v>
      </c>
    </row>
    <row r="4108" spans="11:15">
      <c r="K4108" s="46" t="s">
        <v>8282</v>
      </c>
      <c r="L4108" s="23" t="s">
        <v>8283</v>
      </c>
      <c r="M4108" s="47">
        <v>2045.5</v>
      </c>
      <c r="N4108" s="47">
        <v>0</v>
      </c>
      <c r="O4108" s="48">
        <v>41913</v>
      </c>
    </row>
    <row r="4109" spans="11:15">
      <c r="K4109" s="46" t="s">
        <v>8284</v>
      </c>
      <c r="L4109" s="23" t="s">
        <v>8285</v>
      </c>
      <c r="M4109" s="47">
        <v>1795.52</v>
      </c>
      <c r="N4109" s="47">
        <v>0</v>
      </c>
      <c r="O4109" s="48">
        <v>41913</v>
      </c>
    </row>
    <row r="4110" spans="11:15">
      <c r="K4110" s="46" t="s">
        <v>8286</v>
      </c>
      <c r="L4110" s="23" t="s">
        <v>8287</v>
      </c>
      <c r="M4110" s="47">
        <v>1617.2</v>
      </c>
      <c r="N4110" s="47">
        <v>0</v>
      </c>
      <c r="O4110" s="48">
        <v>41913</v>
      </c>
    </row>
    <row r="4111" spans="11:15">
      <c r="K4111" s="46" t="s">
        <v>8288</v>
      </c>
      <c r="L4111" s="23" t="s">
        <v>8289</v>
      </c>
      <c r="M4111" s="47">
        <v>1313.37</v>
      </c>
      <c r="N4111" s="47">
        <v>0</v>
      </c>
      <c r="O4111" s="48">
        <v>41913</v>
      </c>
    </row>
    <row r="4112" spans="11:15">
      <c r="K4112" s="46" t="s">
        <v>8290</v>
      </c>
      <c r="L4112" s="23" t="s">
        <v>8291</v>
      </c>
      <c r="M4112" s="47">
        <v>1204.79</v>
      </c>
      <c r="N4112" s="47">
        <v>0</v>
      </c>
      <c r="O4112" s="48">
        <v>41913</v>
      </c>
    </row>
    <row r="4113" spans="11:15">
      <c r="K4113" s="46" t="s">
        <v>8292</v>
      </c>
      <c r="L4113" s="23" t="s">
        <v>8293</v>
      </c>
      <c r="M4113" s="47">
        <v>1024.97</v>
      </c>
      <c r="N4113" s="47">
        <v>0</v>
      </c>
      <c r="O4113" s="48">
        <v>41914</v>
      </c>
    </row>
    <row r="4114" spans="11:15">
      <c r="K4114" s="46" t="s">
        <v>8294</v>
      </c>
      <c r="L4114" s="23" t="s">
        <v>8295</v>
      </c>
      <c r="M4114" s="47">
        <v>1980.8</v>
      </c>
      <c r="N4114" s="47">
        <v>0</v>
      </c>
      <c r="O4114" s="48">
        <v>41919</v>
      </c>
    </row>
    <row r="4115" spans="11:15">
      <c r="K4115" s="46" t="s">
        <v>8296</v>
      </c>
      <c r="L4115" s="23" t="s">
        <v>8297</v>
      </c>
      <c r="M4115" s="47">
        <v>2315.9699999999998</v>
      </c>
      <c r="N4115" s="47">
        <v>0</v>
      </c>
      <c r="O4115" s="48">
        <v>41921</v>
      </c>
    </row>
    <row r="4116" spans="11:15">
      <c r="K4116" s="46" t="s">
        <v>8298</v>
      </c>
      <c r="L4116" s="23" t="s">
        <v>8299</v>
      </c>
      <c r="M4116" s="47">
        <v>97659.5</v>
      </c>
      <c r="N4116" s="47">
        <v>0</v>
      </c>
      <c r="O4116" s="48">
        <v>41922</v>
      </c>
    </row>
    <row r="4117" spans="11:15">
      <c r="K4117" s="46" t="s">
        <v>8300</v>
      </c>
      <c r="L4117" s="23" t="s">
        <v>8301</v>
      </c>
      <c r="M4117" s="47">
        <v>65438.33</v>
      </c>
      <c r="N4117" s="47">
        <v>0</v>
      </c>
      <c r="O4117" s="48">
        <v>41922</v>
      </c>
    </row>
    <row r="4118" spans="11:15">
      <c r="K4118" s="46" t="s">
        <v>8302</v>
      </c>
      <c r="L4118" s="23" t="s">
        <v>8303</v>
      </c>
      <c r="M4118" s="47">
        <v>55894.6</v>
      </c>
      <c r="N4118" s="47">
        <v>0</v>
      </c>
      <c r="O4118" s="48">
        <v>41922</v>
      </c>
    </row>
    <row r="4119" spans="11:15">
      <c r="K4119" s="46" t="s">
        <v>8304</v>
      </c>
      <c r="L4119" s="23" t="s">
        <v>8305</v>
      </c>
      <c r="M4119" s="47">
        <v>52184.79</v>
      </c>
      <c r="N4119" s="47">
        <v>0</v>
      </c>
      <c r="O4119" s="48">
        <v>41922</v>
      </c>
    </row>
    <row r="4120" spans="11:15">
      <c r="K4120" s="46" t="s">
        <v>8306</v>
      </c>
      <c r="L4120" s="23" t="s">
        <v>8307</v>
      </c>
      <c r="M4120" s="47">
        <v>29428.02</v>
      </c>
      <c r="N4120" s="47">
        <v>0</v>
      </c>
      <c r="O4120" s="48">
        <v>41922</v>
      </c>
    </row>
    <row r="4121" spans="11:15">
      <c r="K4121" s="46" t="s">
        <v>8308</v>
      </c>
      <c r="L4121" s="23" t="s">
        <v>8309</v>
      </c>
      <c r="M4121" s="47">
        <v>25623.75</v>
      </c>
      <c r="N4121" s="47">
        <v>0</v>
      </c>
      <c r="O4121" s="48">
        <v>41922</v>
      </c>
    </row>
    <row r="4122" spans="11:15">
      <c r="K4122" s="46" t="s">
        <v>8310</v>
      </c>
      <c r="L4122" s="23" t="s">
        <v>8311</v>
      </c>
      <c r="M4122" s="47">
        <v>23011.46</v>
      </c>
      <c r="N4122" s="47">
        <v>0</v>
      </c>
      <c r="O4122" s="48">
        <v>41922</v>
      </c>
    </row>
    <row r="4123" spans="11:15">
      <c r="K4123" s="46" t="s">
        <v>8312</v>
      </c>
      <c r="L4123" s="23" t="s">
        <v>8313</v>
      </c>
      <c r="M4123" s="47">
        <v>20670.02</v>
      </c>
      <c r="N4123" s="47">
        <v>0</v>
      </c>
      <c r="O4123" s="48">
        <v>41922</v>
      </c>
    </row>
    <row r="4124" spans="11:15">
      <c r="K4124" s="46" t="s">
        <v>8314</v>
      </c>
      <c r="L4124" s="23" t="s">
        <v>8315</v>
      </c>
      <c r="M4124" s="47">
        <v>20656.54</v>
      </c>
      <c r="N4124" s="47">
        <v>0</v>
      </c>
      <c r="O4124" s="48">
        <v>41922</v>
      </c>
    </row>
    <row r="4125" spans="11:15">
      <c r="K4125" s="46" t="s">
        <v>8316</v>
      </c>
      <c r="L4125" s="23" t="s">
        <v>8317</v>
      </c>
      <c r="M4125" s="47">
        <v>18116.37</v>
      </c>
      <c r="N4125" s="47">
        <v>0</v>
      </c>
      <c r="O4125" s="48">
        <v>41922</v>
      </c>
    </row>
    <row r="4126" spans="11:15">
      <c r="K4126" s="46" t="s">
        <v>8318</v>
      </c>
      <c r="L4126" s="23" t="s">
        <v>8319</v>
      </c>
      <c r="M4126" s="47">
        <v>16684.54</v>
      </c>
      <c r="N4126" s="47">
        <v>0</v>
      </c>
      <c r="O4126" s="48">
        <v>41922</v>
      </c>
    </row>
    <row r="4127" spans="11:15">
      <c r="K4127" s="46" t="s">
        <v>8320</v>
      </c>
      <c r="L4127" s="23" t="s">
        <v>8321</v>
      </c>
      <c r="M4127" s="47">
        <v>10038.69</v>
      </c>
      <c r="N4127" s="47">
        <v>0</v>
      </c>
      <c r="O4127" s="48">
        <v>41922</v>
      </c>
    </row>
    <row r="4128" spans="11:15">
      <c r="K4128" s="46" t="s">
        <v>8322</v>
      </c>
      <c r="L4128" s="23" t="s">
        <v>8323</v>
      </c>
      <c r="M4128" s="47">
        <v>9711.34</v>
      </c>
      <c r="N4128" s="47">
        <v>0</v>
      </c>
      <c r="O4128" s="48">
        <v>41922</v>
      </c>
    </row>
    <row r="4129" spans="11:15">
      <c r="K4129" s="46" t="s">
        <v>8324</v>
      </c>
      <c r="L4129" s="23" t="s">
        <v>8325</v>
      </c>
      <c r="M4129" s="47">
        <v>9516.4599999999991</v>
      </c>
      <c r="N4129" s="47">
        <v>0</v>
      </c>
      <c r="O4129" s="48">
        <v>41922</v>
      </c>
    </row>
    <row r="4130" spans="11:15">
      <c r="K4130" s="46" t="s">
        <v>8326</v>
      </c>
      <c r="L4130" s="23" t="s">
        <v>8327</v>
      </c>
      <c r="M4130" s="47">
        <v>9428.07</v>
      </c>
      <c r="N4130" s="47">
        <v>0</v>
      </c>
      <c r="O4130" s="48">
        <v>41922</v>
      </c>
    </row>
    <row r="4131" spans="11:15">
      <c r="K4131" s="46" t="s">
        <v>8328</v>
      </c>
      <c r="L4131" s="23" t="s">
        <v>8329</v>
      </c>
      <c r="M4131" s="47">
        <v>5341.65</v>
      </c>
      <c r="N4131" s="47">
        <v>0</v>
      </c>
      <c r="O4131" s="48">
        <v>41922</v>
      </c>
    </row>
    <row r="4132" spans="11:15">
      <c r="K4132" s="46" t="s">
        <v>8330</v>
      </c>
      <c r="L4132" s="23" t="s">
        <v>8331</v>
      </c>
      <c r="M4132" s="47">
        <v>5283.36</v>
      </c>
      <c r="N4132" s="47">
        <v>0</v>
      </c>
      <c r="O4132" s="48">
        <v>41922</v>
      </c>
    </row>
    <row r="4133" spans="11:15">
      <c r="K4133" s="46" t="s">
        <v>8332</v>
      </c>
      <c r="L4133" s="23" t="s">
        <v>8333</v>
      </c>
      <c r="M4133" s="47">
        <v>4373.12</v>
      </c>
      <c r="N4133" s="47">
        <v>0</v>
      </c>
      <c r="O4133" s="48">
        <v>41922</v>
      </c>
    </row>
    <row r="4134" spans="11:15">
      <c r="K4134" s="46" t="s">
        <v>8334</v>
      </c>
      <c r="L4134" s="23" t="s">
        <v>8335</v>
      </c>
      <c r="M4134" s="47">
        <v>3738.45</v>
      </c>
      <c r="N4134" s="47">
        <v>0</v>
      </c>
      <c r="O4134" s="48">
        <v>41922</v>
      </c>
    </row>
    <row r="4135" spans="11:15">
      <c r="K4135" s="46" t="s">
        <v>8336</v>
      </c>
      <c r="L4135" s="23" t="s">
        <v>8337</v>
      </c>
      <c r="M4135" s="47">
        <v>3269.84</v>
      </c>
      <c r="N4135" s="47">
        <v>0</v>
      </c>
      <c r="O4135" s="48">
        <v>41922</v>
      </c>
    </row>
    <row r="4136" spans="11:15">
      <c r="K4136" s="46" t="s">
        <v>8338</v>
      </c>
      <c r="L4136" s="23" t="s">
        <v>8339</v>
      </c>
      <c r="M4136" s="47">
        <v>3133.57</v>
      </c>
      <c r="N4136" s="47">
        <v>0</v>
      </c>
      <c r="O4136" s="48"/>
    </row>
    <row r="4137" spans="11:15">
      <c r="K4137" s="46" t="s">
        <v>8340</v>
      </c>
      <c r="L4137" s="23" t="s">
        <v>8341</v>
      </c>
      <c r="M4137" s="47">
        <v>3012.35</v>
      </c>
      <c r="N4137" s="47">
        <v>0</v>
      </c>
      <c r="O4137" s="48">
        <v>41922</v>
      </c>
    </row>
    <row r="4138" spans="11:15">
      <c r="K4138" s="46" t="s">
        <v>8342</v>
      </c>
      <c r="L4138" s="23" t="s">
        <v>8343</v>
      </c>
      <c r="M4138" s="47">
        <v>2887.51</v>
      </c>
      <c r="N4138" s="47">
        <v>9.1</v>
      </c>
      <c r="O4138" s="48">
        <v>41922</v>
      </c>
    </row>
    <row r="4139" spans="11:15">
      <c r="K4139" s="46" t="s">
        <v>8344</v>
      </c>
      <c r="L4139" s="23" t="s">
        <v>8345</v>
      </c>
      <c r="M4139" s="47">
        <v>2709.57</v>
      </c>
      <c r="N4139" s="47">
        <v>0</v>
      </c>
      <c r="O4139" s="48">
        <v>41922</v>
      </c>
    </row>
    <row r="4140" spans="11:15">
      <c r="K4140" s="46" t="s">
        <v>8346</v>
      </c>
      <c r="L4140" s="23" t="s">
        <v>8347</v>
      </c>
      <c r="M4140" s="47">
        <v>2441.2399999999998</v>
      </c>
      <c r="N4140" s="47">
        <v>0</v>
      </c>
      <c r="O4140" s="48">
        <v>41922</v>
      </c>
    </row>
    <row r="4141" spans="11:15">
      <c r="K4141" s="46" t="s">
        <v>8348</v>
      </c>
      <c r="L4141" s="23" t="s">
        <v>8349</v>
      </c>
      <c r="M4141" s="47">
        <v>2332.6799999999998</v>
      </c>
      <c r="N4141" s="47">
        <v>0</v>
      </c>
      <c r="O4141" s="48">
        <v>41922</v>
      </c>
    </row>
    <row r="4142" spans="11:15">
      <c r="K4142" s="46" t="s">
        <v>8350</v>
      </c>
      <c r="L4142" s="23" t="s">
        <v>8351</v>
      </c>
      <c r="M4142" s="47">
        <v>2288.21</v>
      </c>
      <c r="N4142" s="47">
        <v>0</v>
      </c>
      <c r="O4142" s="48">
        <v>41922</v>
      </c>
    </row>
    <row r="4143" spans="11:15">
      <c r="K4143" s="46" t="s">
        <v>8352</v>
      </c>
      <c r="L4143" s="23" t="s">
        <v>8353</v>
      </c>
      <c r="M4143" s="47">
        <v>2245.0300000000002</v>
      </c>
      <c r="N4143" s="47">
        <v>0</v>
      </c>
      <c r="O4143" s="48"/>
    </row>
    <row r="4144" spans="11:15">
      <c r="K4144" s="46" t="s">
        <v>8354</v>
      </c>
      <c r="L4144" s="23" t="s">
        <v>8355</v>
      </c>
      <c r="M4144" s="47">
        <v>2207.4899999999998</v>
      </c>
      <c r="N4144" s="47">
        <v>0</v>
      </c>
      <c r="O4144" s="48"/>
    </row>
    <row r="4145" spans="11:15">
      <c r="K4145" s="46" t="s">
        <v>8356</v>
      </c>
      <c r="L4145" s="23" t="s">
        <v>8357</v>
      </c>
      <c r="M4145" s="47">
        <v>2040.7</v>
      </c>
      <c r="N4145" s="47">
        <v>0</v>
      </c>
      <c r="O4145" s="48"/>
    </row>
    <row r="4146" spans="11:15">
      <c r="K4146" s="46" t="s">
        <v>8358</v>
      </c>
      <c r="L4146" s="23" t="s">
        <v>8359</v>
      </c>
      <c r="M4146" s="47">
        <v>1988.31</v>
      </c>
      <c r="N4146" s="47">
        <v>0</v>
      </c>
      <c r="O4146" s="48"/>
    </row>
    <row r="4147" spans="11:15">
      <c r="K4147" s="46" t="s">
        <v>8360</v>
      </c>
      <c r="L4147" s="23" t="s">
        <v>8361</v>
      </c>
      <c r="M4147" s="47">
        <v>1973.36</v>
      </c>
      <c r="N4147" s="47">
        <v>0</v>
      </c>
      <c r="O4147" s="48"/>
    </row>
    <row r="4148" spans="11:15">
      <c r="K4148" s="46" t="s">
        <v>8362</v>
      </c>
      <c r="L4148" s="23" t="s">
        <v>8363</v>
      </c>
      <c r="M4148" s="47">
        <v>1840.58</v>
      </c>
      <c r="N4148" s="47">
        <v>0</v>
      </c>
      <c r="O4148" s="48"/>
    </row>
    <row r="4149" spans="11:15">
      <c r="K4149" s="46" t="s">
        <v>8364</v>
      </c>
      <c r="L4149" s="23" t="s">
        <v>8365</v>
      </c>
      <c r="M4149" s="47">
        <v>1545.07</v>
      </c>
      <c r="N4149" s="47">
        <v>0</v>
      </c>
      <c r="O4149" s="48"/>
    </row>
    <row r="4150" spans="11:15">
      <c r="K4150" s="46" t="s">
        <v>8366</v>
      </c>
      <c r="L4150" s="23" t="s">
        <v>8367</v>
      </c>
      <c r="M4150" s="47">
        <v>1439.88</v>
      </c>
      <c r="N4150" s="47">
        <v>0</v>
      </c>
      <c r="O4150" s="48"/>
    </row>
    <row r="4151" spans="11:15">
      <c r="K4151" s="46" t="s">
        <v>8368</v>
      </c>
      <c r="L4151" s="23" t="s">
        <v>8369</v>
      </c>
      <c r="M4151" s="47">
        <v>1280.93</v>
      </c>
      <c r="N4151" s="47">
        <v>0</v>
      </c>
      <c r="O4151" s="48"/>
    </row>
    <row r="4152" spans="11:15">
      <c r="K4152" s="46" t="s">
        <v>8370</v>
      </c>
      <c r="L4152" s="23" t="s">
        <v>8371</v>
      </c>
      <c r="M4152" s="47">
        <v>1208.55</v>
      </c>
      <c r="N4152" s="47">
        <v>0</v>
      </c>
      <c r="O4152" s="48"/>
    </row>
    <row r="4153" spans="11:15">
      <c r="K4153" s="46" t="s">
        <v>8372</v>
      </c>
      <c r="L4153" s="23" t="s">
        <v>8373</v>
      </c>
      <c r="M4153" s="47">
        <v>1163.8699999999999</v>
      </c>
      <c r="N4153" s="47">
        <v>0</v>
      </c>
      <c r="O4153" s="48"/>
    </row>
    <row r="4154" spans="11:15">
      <c r="K4154" s="46" t="s">
        <v>8374</v>
      </c>
      <c r="L4154" s="23" t="s">
        <v>8375</v>
      </c>
      <c r="M4154" s="47">
        <v>1153.6400000000001</v>
      </c>
      <c r="N4154" s="47">
        <v>0</v>
      </c>
      <c r="O4154" s="48"/>
    </row>
    <row r="4155" spans="11:15">
      <c r="K4155" s="46" t="s">
        <v>8376</v>
      </c>
      <c r="L4155" s="23" t="s">
        <v>8377</v>
      </c>
      <c r="M4155" s="47">
        <v>1140.6400000000001</v>
      </c>
      <c r="N4155" s="47">
        <v>0</v>
      </c>
      <c r="O4155" s="48"/>
    </row>
    <row r="4156" spans="11:15">
      <c r="K4156" s="46" t="s">
        <v>8378</v>
      </c>
      <c r="L4156" s="23" t="s">
        <v>8379</v>
      </c>
      <c r="M4156" s="47">
        <v>1105.05</v>
      </c>
      <c r="N4156" s="47">
        <v>0</v>
      </c>
      <c r="O4156" s="48">
        <v>41922</v>
      </c>
    </row>
    <row r="4157" spans="11:15">
      <c r="K4157" s="46" t="s">
        <v>8380</v>
      </c>
      <c r="L4157" s="23" t="s">
        <v>8381</v>
      </c>
      <c r="M4157" s="47">
        <v>4356.76</v>
      </c>
      <c r="N4157" s="47">
        <v>0</v>
      </c>
      <c r="O4157" s="48">
        <v>41927</v>
      </c>
    </row>
    <row r="4158" spans="11:15">
      <c r="K4158" s="46" t="s">
        <v>8382</v>
      </c>
      <c r="L4158" s="23" t="s">
        <v>8383</v>
      </c>
      <c r="M4158" s="47">
        <v>277115.05</v>
      </c>
      <c r="N4158" s="47">
        <v>0</v>
      </c>
      <c r="O4158" s="48">
        <v>41932</v>
      </c>
    </row>
    <row r="4159" spans="11:15">
      <c r="K4159" s="46" t="s">
        <v>8384</v>
      </c>
      <c r="L4159" s="23" t="s">
        <v>8385</v>
      </c>
      <c r="M4159" s="47">
        <v>27733.14</v>
      </c>
      <c r="N4159" s="47">
        <v>0</v>
      </c>
      <c r="O4159" s="48">
        <v>41932</v>
      </c>
    </row>
    <row r="4160" spans="11:15">
      <c r="K4160" s="46" t="s">
        <v>8386</v>
      </c>
      <c r="L4160" s="23" t="s">
        <v>8387</v>
      </c>
      <c r="M4160" s="47">
        <v>17146.830000000002</v>
      </c>
      <c r="N4160" s="47">
        <v>0</v>
      </c>
      <c r="O4160" s="48">
        <v>41932</v>
      </c>
    </row>
    <row r="4161" spans="11:15">
      <c r="K4161" s="46" t="s">
        <v>8388</v>
      </c>
      <c r="L4161" s="23" t="s">
        <v>8389</v>
      </c>
      <c r="M4161" s="47">
        <v>12163.91</v>
      </c>
      <c r="N4161" s="47">
        <v>0</v>
      </c>
      <c r="O4161" s="48">
        <v>41932</v>
      </c>
    </row>
    <row r="4162" spans="11:15">
      <c r="K4162" s="46" t="s">
        <v>8390</v>
      </c>
      <c r="L4162" s="23" t="s">
        <v>8391</v>
      </c>
      <c r="M4162" s="47">
        <v>11993.36</v>
      </c>
      <c r="N4162" s="47">
        <v>0</v>
      </c>
      <c r="O4162" s="48">
        <v>41932</v>
      </c>
    </row>
    <row r="4163" spans="11:15">
      <c r="K4163" s="46" t="s">
        <v>8392</v>
      </c>
      <c r="L4163" s="23" t="s">
        <v>8393</v>
      </c>
      <c r="M4163" s="47">
        <v>9363</v>
      </c>
      <c r="N4163" s="47">
        <v>0</v>
      </c>
      <c r="O4163" s="48">
        <v>41932</v>
      </c>
    </row>
    <row r="4164" spans="11:15">
      <c r="K4164" s="46" t="s">
        <v>8394</v>
      </c>
      <c r="L4164" s="23" t="s">
        <v>8395</v>
      </c>
      <c r="M4164" s="47">
        <v>8104.7</v>
      </c>
      <c r="N4164" s="47">
        <v>0</v>
      </c>
      <c r="O4164" s="48">
        <v>41932</v>
      </c>
    </row>
    <row r="4165" spans="11:15">
      <c r="K4165" s="46" t="s">
        <v>8396</v>
      </c>
      <c r="L4165" s="23" t="s">
        <v>8397</v>
      </c>
      <c r="M4165" s="47">
        <v>6499.72</v>
      </c>
      <c r="N4165" s="47">
        <v>0</v>
      </c>
      <c r="O4165" s="48">
        <v>41932</v>
      </c>
    </row>
    <row r="4166" spans="11:15">
      <c r="K4166" s="46" t="s">
        <v>8398</v>
      </c>
      <c r="L4166" s="23" t="s">
        <v>8399</v>
      </c>
      <c r="M4166" s="47">
        <v>5850.3</v>
      </c>
      <c r="N4166" s="47">
        <v>0</v>
      </c>
      <c r="O4166" s="48">
        <v>41932</v>
      </c>
    </row>
    <row r="4167" spans="11:15">
      <c r="K4167" s="46" t="s">
        <v>8400</v>
      </c>
      <c r="L4167" s="23" t="s">
        <v>8401</v>
      </c>
      <c r="M4167" s="47">
        <v>5795.3</v>
      </c>
      <c r="N4167" s="47">
        <v>0</v>
      </c>
      <c r="O4167" s="48">
        <v>41932</v>
      </c>
    </row>
    <row r="4168" spans="11:15">
      <c r="K4168" s="46" t="s">
        <v>8402</v>
      </c>
      <c r="L4168" s="23" t="s">
        <v>8403</v>
      </c>
      <c r="M4168" s="47">
        <v>5676.42</v>
      </c>
      <c r="N4168" s="47">
        <v>0</v>
      </c>
      <c r="O4168" s="48">
        <v>41932</v>
      </c>
    </row>
    <row r="4169" spans="11:15">
      <c r="K4169" s="46" t="s">
        <v>8404</v>
      </c>
      <c r="L4169" s="23" t="s">
        <v>8405</v>
      </c>
      <c r="M4169" s="47">
        <v>4999.1899999999996</v>
      </c>
      <c r="N4169" s="47">
        <v>0</v>
      </c>
      <c r="O4169" s="48">
        <v>41932</v>
      </c>
    </row>
    <row r="4170" spans="11:15">
      <c r="K4170" s="46" t="s">
        <v>8406</v>
      </c>
      <c r="L4170" s="23" t="s">
        <v>8407</v>
      </c>
      <c r="M4170" s="47">
        <v>4871.1099999999997</v>
      </c>
      <c r="N4170" s="47">
        <v>0</v>
      </c>
      <c r="O4170" s="48">
        <v>41932</v>
      </c>
    </row>
    <row r="4171" spans="11:15">
      <c r="K4171" s="46" t="s">
        <v>8408</v>
      </c>
      <c r="L4171" s="23" t="s">
        <v>8409</v>
      </c>
      <c r="M4171" s="47">
        <v>4735.0200000000004</v>
      </c>
      <c r="N4171" s="47">
        <v>0</v>
      </c>
      <c r="O4171" s="48">
        <v>41932</v>
      </c>
    </row>
    <row r="4172" spans="11:15">
      <c r="K4172" s="46" t="s">
        <v>8410</v>
      </c>
      <c r="L4172" s="23" t="s">
        <v>8411</v>
      </c>
      <c r="M4172" s="47">
        <v>4613.76</v>
      </c>
      <c r="N4172" s="47">
        <v>0</v>
      </c>
      <c r="O4172" s="48">
        <v>41932</v>
      </c>
    </row>
    <row r="4173" spans="11:15">
      <c r="K4173" s="46" t="s">
        <v>8412</v>
      </c>
      <c r="L4173" s="23" t="s">
        <v>8413</v>
      </c>
      <c r="M4173" s="47">
        <v>4327.92</v>
      </c>
      <c r="N4173" s="47">
        <v>0</v>
      </c>
      <c r="O4173" s="48">
        <v>41932</v>
      </c>
    </row>
    <row r="4174" spans="11:15">
      <c r="K4174" s="46" t="s">
        <v>8414</v>
      </c>
      <c r="L4174" s="23" t="s">
        <v>8415</v>
      </c>
      <c r="M4174" s="47">
        <v>4240.6899999999996</v>
      </c>
      <c r="N4174" s="47">
        <v>0</v>
      </c>
      <c r="O4174" s="48">
        <v>41932</v>
      </c>
    </row>
    <row r="4175" spans="11:15">
      <c r="K4175" s="46" t="s">
        <v>8416</v>
      </c>
      <c r="L4175" s="23" t="s">
        <v>8417</v>
      </c>
      <c r="M4175" s="47">
        <v>4172.51</v>
      </c>
      <c r="N4175" s="47">
        <v>0</v>
      </c>
      <c r="O4175" s="48">
        <v>41932</v>
      </c>
    </row>
    <row r="4176" spans="11:15">
      <c r="K4176" s="46" t="s">
        <v>8418</v>
      </c>
      <c r="L4176" s="23" t="s">
        <v>8419</v>
      </c>
      <c r="M4176" s="47">
        <v>4021</v>
      </c>
      <c r="N4176" s="47">
        <v>0</v>
      </c>
      <c r="O4176" s="48">
        <v>41932</v>
      </c>
    </row>
    <row r="4177" spans="11:15">
      <c r="K4177" s="46" t="s">
        <v>8420</v>
      </c>
      <c r="L4177" s="23" t="s">
        <v>8421</v>
      </c>
      <c r="M4177" s="47">
        <v>3916.07</v>
      </c>
      <c r="N4177" s="47">
        <v>0</v>
      </c>
      <c r="O4177" s="48">
        <v>41932</v>
      </c>
    </row>
    <row r="4178" spans="11:15">
      <c r="K4178" s="46" t="s">
        <v>8422</v>
      </c>
      <c r="L4178" s="23" t="s">
        <v>8423</v>
      </c>
      <c r="M4178" s="47">
        <v>3893.76</v>
      </c>
      <c r="N4178" s="47">
        <v>0</v>
      </c>
      <c r="O4178" s="48">
        <v>41932</v>
      </c>
    </row>
    <row r="4179" spans="11:15">
      <c r="K4179" s="46" t="s">
        <v>8424</v>
      </c>
      <c r="L4179" s="23" t="s">
        <v>8425</v>
      </c>
      <c r="M4179" s="47">
        <v>3386.36</v>
      </c>
      <c r="N4179" s="47">
        <v>0</v>
      </c>
      <c r="O4179" s="48">
        <v>41932</v>
      </c>
    </row>
    <row r="4180" spans="11:15">
      <c r="K4180" s="46" t="s">
        <v>8426</v>
      </c>
      <c r="L4180" s="23" t="s">
        <v>8427</v>
      </c>
      <c r="M4180" s="47">
        <v>3296.78</v>
      </c>
      <c r="N4180" s="47">
        <v>0</v>
      </c>
      <c r="O4180" s="48">
        <v>41932</v>
      </c>
    </row>
    <row r="4181" spans="11:15">
      <c r="K4181" s="46" t="s">
        <v>8428</v>
      </c>
      <c r="L4181" s="23" t="s">
        <v>8429</v>
      </c>
      <c r="M4181" s="47">
        <v>2971.47</v>
      </c>
      <c r="N4181" s="47">
        <v>0</v>
      </c>
      <c r="O4181" s="48">
        <v>41932</v>
      </c>
    </row>
    <row r="4182" spans="11:15">
      <c r="K4182" s="46" t="s">
        <v>8430</v>
      </c>
      <c r="L4182" s="23" t="s">
        <v>8431</v>
      </c>
      <c r="M4182" s="47">
        <v>2903.69</v>
      </c>
      <c r="N4182" s="47">
        <v>0</v>
      </c>
      <c r="O4182" s="48">
        <v>41932</v>
      </c>
    </row>
    <row r="4183" spans="11:15">
      <c r="K4183" s="46" t="s">
        <v>8432</v>
      </c>
      <c r="L4183" s="23" t="s">
        <v>8433</v>
      </c>
      <c r="M4183" s="47">
        <v>2583.33</v>
      </c>
      <c r="N4183" s="47">
        <v>0</v>
      </c>
      <c r="O4183" s="48">
        <v>41932</v>
      </c>
    </row>
    <row r="4184" spans="11:15">
      <c r="K4184" s="46" t="s">
        <v>8434</v>
      </c>
      <c r="L4184" s="23" t="s">
        <v>8435</v>
      </c>
      <c r="M4184" s="47">
        <v>2461.98</v>
      </c>
      <c r="N4184" s="47">
        <v>0</v>
      </c>
      <c r="O4184" s="48">
        <v>41932</v>
      </c>
    </row>
    <row r="4185" spans="11:15">
      <c r="K4185" s="46" t="s">
        <v>8436</v>
      </c>
      <c r="L4185" s="23" t="s">
        <v>8437</v>
      </c>
      <c r="M4185" s="47">
        <v>2447.38</v>
      </c>
      <c r="N4185" s="47">
        <v>0</v>
      </c>
      <c r="O4185" s="48">
        <v>41932</v>
      </c>
    </row>
    <row r="4186" spans="11:15">
      <c r="K4186" s="46" t="s">
        <v>8438</v>
      </c>
      <c r="L4186" s="23" t="s">
        <v>8439</v>
      </c>
      <c r="M4186" s="47">
        <v>2349.6999999999998</v>
      </c>
      <c r="N4186" s="47">
        <v>0</v>
      </c>
      <c r="O4186" s="48">
        <v>41932</v>
      </c>
    </row>
    <row r="4187" spans="11:15">
      <c r="K4187" s="46" t="s">
        <v>8440</v>
      </c>
      <c r="L4187" s="23" t="s">
        <v>8441</v>
      </c>
      <c r="M4187" s="47">
        <v>2199.0100000000002</v>
      </c>
      <c r="N4187" s="47">
        <v>0</v>
      </c>
      <c r="O4187" s="48">
        <v>41932</v>
      </c>
    </row>
    <row r="4188" spans="11:15">
      <c r="K4188" s="46" t="s">
        <v>8442</v>
      </c>
      <c r="L4188" s="23" t="s">
        <v>8443</v>
      </c>
      <c r="M4188" s="47">
        <v>1900.33</v>
      </c>
      <c r="N4188" s="47">
        <v>0</v>
      </c>
      <c r="O4188" s="48">
        <v>41932</v>
      </c>
    </row>
    <row r="4189" spans="11:15">
      <c r="K4189" s="46" t="s">
        <v>8444</v>
      </c>
      <c r="L4189" s="23" t="s">
        <v>8445</v>
      </c>
      <c r="M4189" s="47">
        <v>1747.85</v>
      </c>
      <c r="N4189" s="47">
        <v>0</v>
      </c>
      <c r="O4189" s="48">
        <v>41932</v>
      </c>
    </row>
    <row r="4190" spans="11:15">
      <c r="K4190" s="46" t="s">
        <v>8446</v>
      </c>
      <c r="L4190" s="23" t="s">
        <v>8447</v>
      </c>
      <c r="M4190" s="47">
        <v>1730.88</v>
      </c>
      <c r="N4190" s="47">
        <v>0</v>
      </c>
      <c r="O4190" s="48">
        <v>41932</v>
      </c>
    </row>
    <row r="4191" spans="11:15">
      <c r="K4191" s="46" t="s">
        <v>8448</v>
      </c>
      <c r="L4191" s="23" t="s">
        <v>8449</v>
      </c>
      <c r="M4191" s="47">
        <v>1724.83</v>
      </c>
      <c r="N4191" s="47">
        <v>0</v>
      </c>
      <c r="O4191" s="48">
        <v>41932</v>
      </c>
    </row>
    <row r="4192" spans="11:15">
      <c r="K4192" s="46" t="s">
        <v>8450</v>
      </c>
      <c r="L4192" s="23" t="s">
        <v>8451</v>
      </c>
      <c r="M4192" s="47">
        <v>1588.3</v>
      </c>
      <c r="N4192" s="47">
        <v>0</v>
      </c>
      <c r="O4192" s="48">
        <v>41932</v>
      </c>
    </row>
    <row r="4193" spans="11:15">
      <c r="K4193" s="46" t="s">
        <v>8452</v>
      </c>
      <c r="L4193" s="23" t="s">
        <v>8453</v>
      </c>
      <c r="M4193" s="47">
        <v>1095.81</v>
      </c>
      <c r="N4193" s="47">
        <v>0</v>
      </c>
      <c r="O4193" s="48">
        <v>41932</v>
      </c>
    </row>
    <row r="4194" spans="11:15">
      <c r="K4194" s="46" t="s">
        <v>8454</v>
      </c>
      <c r="L4194" s="23" t="s">
        <v>8455</v>
      </c>
      <c r="M4194" s="47">
        <v>1015.19</v>
      </c>
      <c r="N4194" s="47">
        <v>0</v>
      </c>
      <c r="O4194" s="48">
        <v>41932</v>
      </c>
    </row>
    <row r="4195" spans="11:15">
      <c r="K4195" s="46" t="s">
        <v>8456</v>
      </c>
      <c r="L4195" s="23" t="s">
        <v>8457</v>
      </c>
      <c r="M4195" s="47">
        <v>58454.53</v>
      </c>
      <c r="N4195" s="47">
        <v>0</v>
      </c>
      <c r="O4195" s="48">
        <v>41953</v>
      </c>
    </row>
    <row r="4196" spans="11:15">
      <c r="K4196" s="46" t="s">
        <v>8458</v>
      </c>
      <c r="L4196" s="23" t="s">
        <v>8459</v>
      </c>
      <c r="M4196" s="47">
        <v>56286.07</v>
      </c>
      <c r="N4196" s="47">
        <v>0</v>
      </c>
      <c r="O4196" s="48">
        <v>41953</v>
      </c>
    </row>
    <row r="4197" spans="11:15">
      <c r="K4197" s="46" t="s">
        <v>8460</v>
      </c>
      <c r="L4197" s="23" t="s">
        <v>8461</v>
      </c>
      <c r="M4197" s="47">
        <v>51746.93</v>
      </c>
      <c r="N4197" s="47">
        <v>0</v>
      </c>
      <c r="O4197" s="48">
        <v>41953</v>
      </c>
    </row>
    <row r="4198" spans="11:15">
      <c r="K4198" s="46" t="s">
        <v>8462</v>
      </c>
      <c r="L4198" s="23" t="s">
        <v>8463</v>
      </c>
      <c r="M4198" s="47">
        <v>30519.79</v>
      </c>
      <c r="N4198" s="47">
        <v>0</v>
      </c>
      <c r="O4198" s="48">
        <v>41953</v>
      </c>
    </row>
    <row r="4199" spans="11:15">
      <c r="K4199" s="46" t="s">
        <v>8464</v>
      </c>
      <c r="L4199" s="23" t="s">
        <v>8465</v>
      </c>
      <c r="M4199" s="47">
        <v>22175.32</v>
      </c>
      <c r="N4199" s="47">
        <v>0</v>
      </c>
      <c r="O4199" s="48">
        <v>41953</v>
      </c>
    </row>
    <row r="4200" spans="11:15">
      <c r="K4200" s="46" t="s">
        <v>8466</v>
      </c>
      <c r="L4200" s="23" t="s">
        <v>8467</v>
      </c>
      <c r="M4200" s="47">
        <v>19032.240000000002</v>
      </c>
      <c r="N4200" s="47">
        <v>0</v>
      </c>
      <c r="O4200" s="48">
        <v>41953</v>
      </c>
    </row>
    <row r="4201" spans="11:15">
      <c r="K4201" s="46" t="s">
        <v>8468</v>
      </c>
      <c r="L4201" s="23" t="s">
        <v>8469</v>
      </c>
      <c r="M4201" s="47">
        <v>17724.86</v>
      </c>
      <c r="N4201" s="47">
        <v>0</v>
      </c>
      <c r="O4201" s="48">
        <v>41953</v>
      </c>
    </row>
    <row r="4202" spans="11:15">
      <c r="K4202" s="46" t="s">
        <v>8470</v>
      </c>
      <c r="L4202" s="23" t="s">
        <v>8471</v>
      </c>
      <c r="M4202" s="47">
        <v>17683.900000000001</v>
      </c>
      <c r="N4202" s="47">
        <v>0</v>
      </c>
      <c r="O4202" s="48">
        <v>41953</v>
      </c>
    </row>
    <row r="4203" spans="11:15">
      <c r="K4203" s="46" t="s">
        <v>8472</v>
      </c>
      <c r="L4203" s="23" t="s">
        <v>8473</v>
      </c>
      <c r="M4203" s="47">
        <v>15945.14</v>
      </c>
      <c r="N4203" s="47">
        <v>0</v>
      </c>
      <c r="O4203" s="48">
        <v>41953</v>
      </c>
    </row>
    <row r="4204" spans="11:15">
      <c r="K4204" s="46" t="s">
        <v>8474</v>
      </c>
      <c r="L4204" s="23" t="s">
        <v>8475</v>
      </c>
      <c r="M4204" s="47">
        <v>15646.75</v>
      </c>
      <c r="N4204" s="47">
        <v>0</v>
      </c>
      <c r="O4204" s="48">
        <v>41953</v>
      </c>
    </row>
    <row r="4205" spans="11:15">
      <c r="K4205" s="46" t="s">
        <v>8476</v>
      </c>
      <c r="L4205" s="23" t="s">
        <v>8477</v>
      </c>
      <c r="M4205" s="47">
        <v>13311.92</v>
      </c>
      <c r="N4205" s="47">
        <v>0</v>
      </c>
      <c r="O4205" s="48">
        <v>41953</v>
      </c>
    </row>
    <row r="4206" spans="11:15">
      <c r="K4206" s="46" t="s">
        <v>8478</v>
      </c>
      <c r="L4206" s="23" t="s">
        <v>8479</v>
      </c>
      <c r="M4206" s="47">
        <v>13220.03</v>
      </c>
      <c r="N4206" s="47">
        <v>0</v>
      </c>
      <c r="O4206" s="48">
        <v>41953</v>
      </c>
    </row>
    <row r="4207" spans="11:15">
      <c r="K4207" s="46" t="s">
        <v>8480</v>
      </c>
      <c r="L4207" s="23" t="s">
        <v>8481</v>
      </c>
      <c r="M4207" s="47">
        <v>13052.08</v>
      </c>
      <c r="N4207" s="47">
        <v>0</v>
      </c>
      <c r="O4207" s="48">
        <v>41953</v>
      </c>
    </row>
    <row r="4208" spans="11:15">
      <c r="K4208" s="46" t="s">
        <v>8482</v>
      </c>
      <c r="L4208" s="23" t="s">
        <v>8483</v>
      </c>
      <c r="M4208" s="47">
        <v>12218.3</v>
      </c>
      <c r="N4208" s="47">
        <v>0</v>
      </c>
      <c r="O4208" s="48">
        <v>41953</v>
      </c>
    </row>
    <row r="4209" spans="11:15">
      <c r="K4209" s="46" t="s">
        <v>8484</v>
      </c>
      <c r="L4209" s="23" t="s">
        <v>8485</v>
      </c>
      <c r="M4209" s="47">
        <v>10747.72</v>
      </c>
      <c r="N4209" s="47">
        <v>0</v>
      </c>
      <c r="O4209" s="48">
        <v>41953</v>
      </c>
    </row>
    <row r="4210" spans="11:15">
      <c r="K4210" s="46" t="s">
        <v>8486</v>
      </c>
      <c r="L4210" s="23" t="s">
        <v>8487</v>
      </c>
      <c r="M4210" s="47">
        <v>10366.200000000001</v>
      </c>
      <c r="N4210" s="47">
        <v>0</v>
      </c>
      <c r="O4210" s="48">
        <v>41953</v>
      </c>
    </row>
    <row r="4211" spans="11:15">
      <c r="K4211" s="46" t="s">
        <v>8488</v>
      </c>
      <c r="L4211" s="23" t="s">
        <v>8489</v>
      </c>
      <c r="M4211" s="47">
        <v>10343.780000000001</v>
      </c>
      <c r="N4211" s="47">
        <v>0</v>
      </c>
      <c r="O4211" s="48">
        <v>41953</v>
      </c>
    </row>
    <row r="4212" spans="11:15">
      <c r="K4212" s="46" t="s">
        <v>8490</v>
      </c>
      <c r="L4212" s="23" t="s">
        <v>8491</v>
      </c>
      <c r="M4212" s="47">
        <v>9908.59</v>
      </c>
      <c r="N4212" s="47">
        <v>0</v>
      </c>
      <c r="O4212" s="48">
        <v>41953</v>
      </c>
    </row>
    <row r="4213" spans="11:15">
      <c r="K4213" s="46" t="s">
        <v>8492</v>
      </c>
      <c r="L4213" s="23" t="s">
        <v>8493</v>
      </c>
      <c r="M4213" s="47">
        <v>9657.01</v>
      </c>
      <c r="N4213" s="47">
        <v>0</v>
      </c>
      <c r="O4213" s="48">
        <v>41953</v>
      </c>
    </row>
    <row r="4214" spans="11:15">
      <c r="K4214" s="46" t="s">
        <v>8494</v>
      </c>
      <c r="L4214" s="23" t="s">
        <v>8495</v>
      </c>
      <c r="M4214" s="47">
        <v>9569.49</v>
      </c>
      <c r="N4214" s="47">
        <v>0</v>
      </c>
      <c r="O4214" s="48">
        <v>41953</v>
      </c>
    </row>
    <row r="4215" spans="11:15">
      <c r="K4215" s="46" t="s">
        <v>8496</v>
      </c>
      <c r="L4215" s="23" t="s">
        <v>8497</v>
      </c>
      <c r="M4215" s="47">
        <v>9290.99</v>
      </c>
      <c r="N4215" s="47">
        <v>0</v>
      </c>
      <c r="O4215" s="48">
        <v>41953</v>
      </c>
    </row>
    <row r="4216" spans="11:15">
      <c r="K4216" s="46" t="s">
        <v>8498</v>
      </c>
      <c r="L4216" s="23" t="s">
        <v>8499</v>
      </c>
      <c r="M4216" s="47">
        <v>8302.8799999999992</v>
      </c>
      <c r="N4216" s="47">
        <v>0</v>
      </c>
      <c r="O4216" s="48">
        <v>41953</v>
      </c>
    </row>
    <row r="4217" spans="11:15">
      <c r="K4217" s="46" t="s">
        <v>8500</v>
      </c>
      <c r="L4217" s="23" t="s">
        <v>8501</v>
      </c>
      <c r="M4217" s="47">
        <v>6400.05</v>
      </c>
      <c r="N4217" s="47">
        <v>0</v>
      </c>
      <c r="O4217" s="48">
        <v>41953</v>
      </c>
    </row>
    <row r="4218" spans="11:15">
      <c r="K4218" s="46" t="s">
        <v>8502</v>
      </c>
      <c r="L4218" s="23" t="s">
        <v>8503</v>
      </c>
      <c r="M4218" s="47">
        <v>5624.11</v>
      </c>
      <c r="N4218" s="47">
        <v>0</v>
      </c>
      <c r="O4218" s="48">
        <v>41953</v>
      </c>
    </row>
    <row r="4219" spans="11:15">
      <c r="K4219" s="46" t="s">
        <v>8504</v>
      </c>
      <c r="L4219" s="23" t="s">
        <v>8505</v>
      </c>
      <c r="M4219" s="47">
        <v>5340.48</v>
      </c>
      <c r="N4219" s="47">
        <v>0</v>
      </c>
      <c r="O4219" s="48">
        <v>41953</v>
      </c>
    </row>
    <row r="4220" spans="11:15">
      <c r="K4220" s="46" t="s">
        <v>8506</v>
      </c>
      <c r="L4220" s="23" t="s">
        <v>8507</v>
      </c>
      <c r="M4220" s="47">
        <v>4734.8900000000003</v>
      </c>
      <c r="N4220" s="47">
        <v>0</v>
      </c>
      <c r="O4220" s="48">
        <v>41953</v>
      </c>
    </row>
    <row r="4221" spans="11:15">
      <c r="K4221" s="46" t="s">
        <v>8508</v>
      </c>
      <c r="L4221" s="23" t="s">
        <v>8509</v>
      </c>
      <c r="M4221" s="47">
        <v>4730.3900000000003</v>
      </c>
      <c r="N4221" s="47">
        <v>0</v>
      </c>
      <c r="O4221" s="48">
        <v>41953</v>
      </c>
    </row>
    <row r="4222" spans="11:15">
      <c r="K4222" s="46" t="s">
        <v>8510</v>
      </c>
      <c r="L4222" s="23" t="s">
        <v>8511</v>
      </c>
      <c r="M4222" s="47">
        <v>4655.3900000000003</v>
      </c>
      <c r="N4222" s="47">
        <v>0</v>
      </c>
      <c r="O4222" s="48">
        <v>41953</v>
      </c>
    </row>
    <row r="4223" spans="11:15">
      <c r="K4223" s="46" t="s">
        <v>8512</v>
      </c>
      <c r="L4223" s="23" t="s">
        <v>8513</v>
      </c>
      <c r="M4223" s="47">
        <v>4525.8599999999997</v>
      </c>
      <c r="N4223" s="47">
        <v>0</v>
      </c>
      <c r="O4223" s="48">
        <v>41953</v>
      </c>
    </row>
    <row r="4224" spans="11:15">
      <c r="K4224" s="46" t="s">
        <v>8514</v>
      </c>
      <c r="L4224" s="23" t="s">
        <v>8515</v>
      </c>
      <c r="M4224" s="47">
        <v>4177.2</v>
      </c>
      <c r="N4224" s="47">
        <v>0</v>
      </c>
      <c r="O4224" s="48">
        <v>41953</v>
      </c>
    </row>
    <row r="4225" spans="11:15">
      <c r="K4225" s="46" t="s">
        <v>8516</v>
      </c>
      <c r="L4225" s="23" t="s">
        <v>8517</v>
      </c>
      <c r="M4225" s="47">
        <v>4156.6899999999996</v>
      </c>
      <c r="N4225" s="47">
        <v>0</v>
      </c>
      <c r="O4225" s="48">
        <v>41953</v>
      </c>
    </row>
    <row r="4226" spans="11:15">
      <c r="K4226" s="46" t="s">
        <v>8518</v>
      </c>
      <c r="L4226" s="23" t="s">
        <v>8519</v>
      </c>
      <c r="M4226" s="47">
        <v>3762.68</v>
      </c>
      <c r="N4226" s="47">
        <v>0</v>
      </c>
      <c r="O4226" s="48">
        <v>41953</v>
      </c>
    </row>
    <row r="4227" spans="11:15">
      <c r="K4227" s="46" t="s">
        <v>8520</v>
      </c>
      <c r="L4227" s="23" t="s">
        <v>8521</v>
      </c>
      <c r="M4227" s="47">
        <v>3209.25</v>
      </c>
      <c r="N4227" s="47">
        <v>0</v>
      </c>
      <c r="O4227" s="48">
        <v>41953</v>
      </c>
    </row>
    <row r="4228" spans="11:15">
      <c r="K4228" s="46" t="s">
        <v>8522</v>
      </c>
      <c r="L4228" s="23" t="s">
        <v>8523</v>
      </c>
      <c r="M4228" s="47">
        <v>3077.75</v>
      </c>
      <c r="N4228" s="47">
        <v>0</v>
      </c>
      <c r="O4228" s="48">
        <v>41953</v>
      </c>
    </row>
    <row r="4229" spans="11:15">
      <c r="K4229" s="46" t="s">
        <v>8524</v>
      </c>
      <c r="L4229" s="23" t="s">
        <v>8525</v>
      </c>
      <c r="M4229" s="47">
        <v>3048.86</v>
      </c>
      <c r="N4229" s="47">
        <v>0</v>
      </c>
      <c r="O4229" s="48">
        <v>41953</v>
      </c>
    </row>
    <row r="4230" spans="11:15">
      <c r="K4230" s="46" t="s">
        <v>8526</v>
      </c>
      <c r="L4230" s="23" t="s">
        <v>8527</v>
      </c>
      <c r="M4230" s="47">
        <v>2684.02</v>
      </c>
      <c r="N4230" s="47">
        <v>0</v>
      </c>
      <c r="O4230" s="48">
        <v>41953</v>
      </c>
    </row>
    <row r="4231" spans="11:15">
      <c r="K4231" s="46" t="s">
        <v>8528</v>
      </c>
      <c r="L4231" s="23" t="s">
        <v>8529</v>
      </c>
      <c r="M4231" s="47">
        <v>2649.19</v>
      </c>
      <c r="N4231" s="47">
        <v>0</v>
      </c>
      <c r="O4231" s="48">
        <v>41953</v>
      </c>
    </row>
    <row r="4232" spans="11:15">
      <c r="K4232" s="46" t="s">
        <v>8530</v>
      </c>
      <c r="L4232" s="23" t="s">
        <v>8531</v>
      </c>
      <c r="M4232" s="47">
        <v>2402.7600000000002</v>
      </c>
      <c r="N4232" s="47">
        <v>0</v>
      </c>
      <c r="O4232" s="48">
        <v>41953</v>
      </c>
    </row>
    <row r="4233" spans="11:15">
      <c r="K4233" s="46" t="s">
        <v>8532</v>
      </c>
      <c r="L4233" s="23" t="s">
        <v>8533</v>
      </c>
      <c r="M4233" s="47">
        <v>2301.15</v>
      </c>
      <c r="N4233" s="47">
        <v>0</v>
      </c>
      <c r="O4233" s="48">
        <v>41953</v>
      </c>
    </row>
    <row r="4234" spans="11:15">
      <c r="K4234" s="46" t="s">
        <v>8534</v>
      </c>
      <c r="L4234" s="23" t="s">
        <v>8535</v>
      </c>
      <c r="M4234" s="47">
        <v>2138.69</v>
      </c>
      <c r="N4234" s="47">
        <v>0</v>
      </c>
      <c r="O4234" s="48">
        <v>41953</v>
      </c>
    </row>
    <row r="4235" spans="11:15">
      <c r="K4235" s="46" t="s">
        <v>8536</v>
      </c>
      <c r="L4235" s="23" t="s">
        <v>8537</v>
      </c>
      <c r="M4235" s="47">
        <v>1888.64</v>
      </c>
      <c r="N4235" s="47">
        <v>0</v>
      </c>
      <c r="O4235" s="48">
        <v>41953</v>
      </c>
    </row>
    <row r="4236" spans="11:15">
      <c r="K4236" s="46" t="s">
        <v>8538</v>
      </c>
      <c r="L4236" s="23" t="s">
        <v>8539</v>
      </c>
      <c r="M4236" s="47">
        <v>1804.67</v>
      </c>
      <c r="N4236" s="47">
        <v>0</v>
      </c>
      <c r="O4236" s="48">
        <v>41953</v>
      </c>
    </row>
    <row r="4237" spans="11:15">
      <c r="K4237" s="46" t="s">
        <v>8540</v>
      </c>
      <c r="L4237" s="23" t="s">
        <v>8541</v>
      </c>
      <c r="M4237" s="47">
        <v>1757.29</v>
      </c>
      <c r="N4237" s="47">
        <v>0</v>
      </c>
      <c r="O4237" s="48">
        <v>41953</v>
      </c>
    </row>
    <row r="4238" spans="11:15">
      <c r="K4238" s="46" t="s">
        <v>8542</v>
      </c>
      <c r="L4238" s="23" t="s">
        <v>8543</v>
      </c>
      <c r="M4238" s="47">
        <v>1669.55</v>
      </c>
      <c r="N4238" s="47">
        <v>0</v>
      </c>
      <c r="O4238" s="48">
        <v>41953</v>
      </c>
    </row>
    <row r="4239" spans="11:15">
      <c r="K4239" s="46" t="s">
        <v>8544</v>
      </c>
      <c r="L4239" s="23" t="s">
        <v>8545</v>
      </c>
      <c r="M4239" s="47">
        <v>1621.8</v>
      </c>
      <c r="N4239" s="47">
        <v>0</v>
      </c>
      <c r="O4239" s="48">
        <v>41953</v>
      </c>
    </row>
    <row r="4240" spans="11:15">
      <c r="K4240" s="46" t="s">
        <v>8546</v>
      </c>
      <c r="L4240" s="23" t="s">
        <v>8547</v>
      </c>
      <c r="M4240" s="47">
        <v>1617.41</v>
      </c>
      <c r="N4240" s="47">
        <v>0</v>
      </c>
      <c r="O4240" s="48">
        <v>41953</v>
      </c>
    </row>
    <row r="4241" spans="11:15">
      <c r="K4241" s="46" t="s">
        <v>8548</v>
      </c>
      <c r="L4241" s="23" t="s">
        <v>8549</v>
      </c>
      <c r="M4241" s="47">
        <v>1479.74</v>
      </c>
      <c r="N4241" s="47">
        <v>0</v>
      </c>
      <c r="O4241" s="48">
        <v>41953</v>
      </c>
    </row>
    <row r="4242" spans="11:15">
      <c r="K4242" s="46" t="s">
        <v>8550</v>
      </c>
      <c r="L4242" s="23" t="s">
        <v>8551</v>
      </c>
      <c r="M4242" s="47">
        <v>1353.09</v>
      </c>
      <c r="N4242" s="47">
        <v>0</v>
      </c>
      <c r="O4242" s="48">
        <v>41953</v>
      </c>
    </row>
    <row r="4243" spans="11:15">
      <c r="K4243" s="46" t="s">
        <v>8552</v>
      </c>
      <c r="L4243" s="23" t="s">
        <v>8553</v>
      </c>
      <c r="M4243" s="47">
        <v>1324.42</v>
      </c>
      <c r="N4243" s="47">
        <v>0</v>
      </c>
      <c r="O4243" s="48">
        <v>41953</v>
      </c>
    </row>
    <row r="4244" spans="11:15">
      <c r="K4244" s="46" t="s">
        <v>8554</v>
      </c>
      <c r="L4244" s="23" t="s">
        <v>8555</v>
      </c>
      <c r="M4244" s="47">
        <v>1312.77</v>
      </c>
      <c r="N4244" s="47">
        <v>0</v>
      </c>
      <c r="O4244" s="48">
        <v>41953</v>
      </c>
    </row>
    <row r="4245" spans="11:15">
      <c r="K4245" s="46" t="s">
        <v>8556</v>
      </c>
      <c r="L4245" s="23" t="s">
        <v>8557</v>
      </c>
      <c r="M4245" s="47">
        <v>1301.1400000000001</v>
      </c>
      <c r="N4245" s="47">
        <v>0</v>
      </c>
      <c r="O4245" s="48">
        <v>41953</v>
      </c>
    </row>
    <row r="4246" spans="11:15">
      <c r="K4246" s="46" t="s">
        <v>8558</v>
      </c>
      <c r="L4246" s="23" t="s">
        <v>8559</v>
      </c>
      <c r="M4246" s="47">
        <v>1295.06</v>
      </c>
      <c r="N4246" s="47">
        <v>0</v>
      </c>
      <c r="O4246" s="48">
        <v>41953</v>
      </c>
    </row>
    <row r="4247" spans="11:15">
      <c r="K4247" s="46" t="s">
        <v>8560</v>
      </c>
      <c r="L4247" s="23" t="s">
        <v>8561</v>
      </c>
      <c r="M4247" s="47">
        <v>1263.06</v>
      </c>
      <c r="N4247" s="47">
        <v>0</v>
      </c>
      <c r="O4247" s="48">
        <v>41953</v>
      </c>
    </row>
    <row r="4248" spans="11:15">
      <c r="K4248" s="46" t="s">
        <v>8562</v>
      </c>
      <c r="L4248" s="23" t="s">
        <v>8563</v>
      </c>
      <c r="M4248" s="47">
        <v>1260.95</v>
      </c>
      <c r="N4248" s="47">
        <v>0</v>
      </c>
      <c r="O4248" s="48">
        <v>41953</v>
      </c>
    </row>
    <row r="4249" spans="11:15">
      <c r="K4249" s="46" t="s">
        <v>8564</v>
      </c>
      <c r="L4249" s="23" t="s">
        <v>8565</v>
      </c>
      <c r="M4249" s="47">
        <v>1235.3499999999999</v>
      </c>
      <c r="N4249" s="47">
        <v>0</v>
      </c>
      <c r="O4249" s="48">
        <v>41953</v>
      </c>
    </row>
    <row r="4250" spans="11:15">
      <c r="K4250" s="46" t="s">
        <v>8566</v>
      </c>
      <c r="L4250" s="23" t="s">
        <v>8567</v>
      </c>
      <c r="M4250" s="47">
        <v>1179.73</v>
      </c>
      <c r="N4250" s="47">
        <v>0</v>
      </c>
      <c r="O4250" s="48">
        <v>41953</v>
      </c>
    </row>
    <row r="4251" spans="11:15">
      <c r="K4251" s="46" t="s">
        <v>8568</v>
      </c>
      <c r="L4251" s="23" t="s">
        <v>8569</v>
      </c>
      <c r="M4251" s="47">
        <v>1153.0899999999999</v>
      </c>
      <c r="N4251" s="47">
        <v>0</v>
      </c>
      <c r="O4251" s="48">
        <v>41953</v>
      </c>
    </row>
    <row r="4252" spans="11:15">
      <c r="K4252" s="46" t="s">
        <v>8570</v>
      </c>
      <c r="L4252" s="23" t="s">
        <v>8571</v>
      </c>
      <c r="M4252" s="47">
        <v>1092.42</v>
      </c>
      <c r="N4252" s="47">
        <v>0</v>
      </c>
      <c r="O4252" s="48">
        <v>41953</v>
      </c>
    </row>
    <row r="4253" spans="11:15">
      <c r="K4253" s="46" t="s">
        <v>8572</v>
      </c>
      <c r="L4253" s="23" t="s">
        <v>8573</v>
      </c>
      <c r="M4253" s="47">
        <v>1081.47</v>
      </c>
      <c r="N4253" s="47">
        <v>0</v>
      </c>
      <c r="O4253" s="48">
        <v>41953</v>
      </c>
    </row>
    <row r="4254" spans="11:15">
      <c r="K4254" s="46" t="s">
        <v>8574</v>
      </c>
      <c r="L4254" s="23" t="s">
        <v>8575</v>
      </c>
      <c r="M4254" s="47">
        <v>1068</v>
      </c>
      <c r="N4254" s="47">
        <v>0</v>
      </c>
      <c r="O4254" s="48">
        <v>41953</v>
      </c>
    </row>
    <row r="4255" spans="11:15">
      <c r="K4255" s="46" t="s">
        <v>8576</v>
      </c>
      <c r="L4255" s="23" t="s">
        <v>8577</v>
      </c>
      <c r="M4255" s="47">
        <v>8468.9599999999991</v>
      </c>
      <c r="N4255" s="47">
        <v>0</v>
      </c>
      <c r="O4255" s="48">
        <v>41954</v>
      </c>
    </row>
    <row r="4256" spans="11:15">
      <c r="K4256" s="46" t="s">
        <v>8578</v>
      </c>
      <c r="L4256" s="23" t="s">
        <v>8579</v>
      </c>
      <c r="M4256" s="47">
        <v>73961.820000000007</v>
      </c>
      <c r="N4256" s="47">
        <v>0</v>
      </c>
      <c r="O4256" s="48">
        <v>41963</v>
      </c>
    </row>
    <row r="4257" spans="11:15">
      <c r="K4257" s="46" t="s">
        <v>8580</v>
      </c>
      <c r="L4257" s="23" t="s">
        <v>8581</v>
      </c>
      <c r="M4257" s="47">
        <v>41692.74</v>
      </c>
      <c r="N4257" s="47">
        <v>0</v>
      </c>
      <c r="O4257" s="48">
        <v>41963</v>
      </c>
    </row>
    <row r="4258" spans="11:15">
      <c r="K4258" s="46" t="s">
        <v>8582</v>
      </c>
      <c r="L4258" s="23" t="s">
        <v>8583</v>
      </c>
      <c r="M4258" s="47">
        <v>27943.01</v>
      </c>
      <c r="N4258" s="47">
        <v>0</v>
      </c>
      <c r="O4258" s="48">
        <v>41963</v>
      </c>
    </row>
    <row r="4259" spans="11:15">
      <c r="K4259" s="46" t="s">
        <v>8584</v>
      </c>
      <c r="L4259" s="23" t="s">
        <v>8585</v>
      </c>
      <c r="M4259" s="47">
        <v>25069.78</v>
      </c>
      <c r="N4259" s="47">
        <v>0</v>
      </c>
      <c r="O4259" s="48">
        <v>41963</v>
      </c>
    </row>
    <row r="4260" spans="11:15">
      <c r="K4260" s="46" t="s">
        <v>8586</v>
      </c>
      <c r="L4260" s="23" t="s">
        <v>8587</v>
      </c>
      <c r="M4260" s="47">
        <v>21429.03</v>
      </c>
      <c r="N4260" s="47">
        <v>0</v>
      </c>
      <c r="O4260" s="48">
        <v>41963</v>
      </c>
    </row>
    <row r="4261" spans="11:15">
      <c r="K4261" s="46" t="s">
        <v>8588</v>
      </c>
      <c r="L4261" s="23" t="s">
        <v>8589</v>
      </c>
      <c r="M4261" s="47">
        <v>19611.8</v>
      </c>
      <c r="N4261" s="47">
        <v>0</v>
      </c>
      <c r="O4261" s="48">
        <v>41963</v>
      </c>
    </row>
    <row r="4262" spans="11:15">
      <c r="K4262" s="46" t="s">
        <v>8590</v>
      </c>
      <c r="L4262" s="23" t="s">
        <v>8591</v>
      </c>
      <c r="M4262" s="47">
        <v>12853.99</v>
      </c>
      <c r="N4262" s="47">
        <v>0</v>
      </c>
      <c r="O4262" s="48">
        <v>41963</v>
      </c>
    </row>
    <row r="4263" spans="11:15">
      <c r="K4263" s="46" t="s">
        <v>8592</v>
      </c>
      <c r="L4263" s="23" t="s">
        <v>8593</v>
      </c>
      <c r="M4263" s="47">
        <v>12013.49</v>
      </c>
      <c r="N4263" s="47">
        <v>0</v>
      </c>
      <c r="O4263" s="48">
        <v>41963</v>
      </c>
    </row>
    <row r="4264" spans="11:15">
      <c r="K4264" s="46" t="s">
        <v>8594</v>
      </c>
      <c r="L4264" s="23" t="s">
        <v>8595</v>
      </c>
      <c r="M4264" s="47">
        <v>11760.66</v>
      </c>
      <c r="N4264" s="47">
        <v>0</v>
      </c>
      <c r="O4264" s="48">
        <v>41963</v>
      </c>
    </row>
    <row r="4265" spans="11:15">
      <c r="K4265" s="46" t="s">
        <v>8596</v>
      </c>
      <c r="L4265" s="23" t="s">
        <v>8597</v>
      </c>
      <c r="M4265" s="47">
        <v>10752.29</v>
      </c>
      <c r="N4265" s="47">
        <v>0</v>
      </c>
      <c r="O4265" s="48">
        <v>41963</v>
      </c>
    </row>
    <row r="4266" spans="11:15">
      <c r="K4266" s="46" t="s">
        <v>8598</v>
      </c>
      <c r="L4266" s="23" t="s">
        <v>8599</v>
      </c>
      <c r="M4266" s="47">
        <v>9508.39</v>
      </c>
      <c r="N4266" s="47">
        <v>0</v>
      </c>
      <c r="O4266" s="48">
        <v>41963</v>
      </c>
    </row>
    <row r="4267" spans="11:15">
      <c r="K4267" s="46" t="s">
        <v>8600</v>
      </c>
      <c r="L4267" s="23" t="s">
        <v>8601</v>
      </c>
      <c r="M4267" s="47">
        <v>8153.89</v>
      </c>
      <c r="N4267" s="47">
        <v>0</v>
      </c>
      <c r="O4267" s="48">
        <v>41963</v>
      </c>
    </row>
    <row r="4268" spans="11:15">
      <c r="K4268" s="46" t="s">
        <v>8602</v>
      </c>
      <c r="L4268" s="23" t="s">
        <v>8603</v>
      </c>
      <c r="M4268" s="47">
        <v>8142.81</v>
      </c>
      <c r="N4268" s="47">
        <v>0</v>
      </c>
      <c r="O4268" s="48">
        <v>41963</v>
      </c>
    </row>
    <row r="4269" spans="11:15">
      <c r="K4269" s="46" t="s">
        <v>8604</v>
      </c>
      <c r="L4269" s="23" t="s">
        <v>8605</v>
      </c>
      <c r="M4269" s="47">
        <v>7182.3</v>
      </c>
      <c r="N4269" s="47">
        <v>0</v>
      </c>
      <c r="O4269" s="48">
        <v>41963</v>
      </c>
    </row>
    <row r="4270" spans="11:15">
      <c r="K4270" s="46" t="s">
        <v>8606</v>
      </c>
      <c r="L4270" s="23" t="s">
        <v>8607</v>
      </c>
      <c r="M4270" s="47">
        <v>6981.43</v>
      </c>
      <c r="N4270" s="47">
        <v>0</v>
      </c>
      <c r="O4270" s="48">
        <v>41963</v>
      </c>
    </row>
    <row r="4271" spans="11:15">
      <c r="K4271" s="46" t="s">
        <v>8608</v>
      </c>
      <c r="L4271" s="23" t="s">
        <v>8609</v>
      </c>
      <c r="M4271" s="47">
        <v>6773.52</v>
      </c>
      <c r="N4271" s="47">
        <v>0</v>
      </c>
      <c r="O4271" s="48">
        <v>41963</v>
      </c>
    </row>
    <row r="4272" spans="11:15">
      <c r="K4272" s="46" t="s">
        <v>8610</v>
      </c>
      <c r="L4272" s="23" t="s">
        <v>8611</v>
      </c>
      <c r="M4272" s="47">
        <v>5117.4399999999996</v>
      </c>
      <c r="N4272" s="47">
        <v>0</v>
      </c>
      <c r="O4272" s="48">
        <v>41963</v>
      </c>
    </row>
    <row r="4273" spans="11:15">
      <c r="K4273" s="46" t="s">
        <v>8612</v>
      </c>
      <c r="L4273" s="23" t="s">
        <v>8613</v>
      </c>
      <c r="M4273" s="47">
        <v>5004.45</v>
      </c>
      <c r="N4273" s="47">
        <v>0</v>
      </c>
      <c r="O4273" s="48">
        <v>41963</v>
      </c>
    </row>
    <row r="4274" spans="11:15">
      <c r="K4274" s="46" t="s">
        <v>8614</v>
      </c>
      <c r="L4274" s="23" t="s">
        <v>8615</v>
      </c>
      <c r="M4274" s="47">
        <v>4948.7299999999996</v>
      </c>
      <c r="N4274" s="47">
        <v>0</v>
      </c>
      <c r="O4274" s="48">
        <v>41963</v>
      </c>
    </row>
    <row r="4275" spans="11:15">
      <c r="K4275" s="46" t="s">
        <v>8616</v>
      </c>
      <c r="L4275" s="23" t="s">
        <v>8617</v>
      </c>
      <c r="M4275" s="47">
        <v>3930.48</v>
      </c>
      <c r="N4275" s="47">
        <v>0</v>
      </c>
      <c r="O4275" s="48">
        <v>41963</v>
      </c>
    </row>
    <row r="4276" spans="11:15">
      <c r="K4276" s="46" t="s">
        <v>8618</v>
      </c>
      <c r="L4276" s="23" t="s">
        <v>8619</v>
      </c>
      <c r="M4276" s="47">
        <v>3900.29</v>
      </c>
      <c r="N4276" s="47">
        <v>0</v>
      </c>
      <c r="O4276" s="48">
        <v>41963</v>
      </c>
    </row>
    <row r="4277" spans="11:15">
      <c r="K4277" s="46" t="s">
        <v>8620</v>
      </c>
      <c r="L4277" s="23" t="s">
        <v>8621</v>
      </c>
      <c r="M4277" s="47">
        <v>3837.21</v>
      </c>
      <c r="N4277" s="47">
        <v>0</v>
      </c>
      <c r="O4277" s="48">
        <v>41963</v>
      </c>
    </row>
    <row r="4278" spans="11:15">
      <c r="K4278" s="46" t="s">
        <v>8622</v>
      </c>
      <c r="L4278" s="23" t="s">
        <v>8623</v>
      </c>
      <c r="M4278" s="47">
        <v>3304.57</v>
      </c>
      <c r="N4278" s="47">
        <v>0</v>
      </c>
      <c r="O4278" s="48">
        <v>41963</v>
      </c>
    </row>
    <row r="4279" spans="11:15">
      <c r="K4279" s="46" t="s">
        <v>8624</v>
      </c>
      <c r="L4279" s="23" t="s">
        <v>8625</v>
      </c>
      <c r="M4279" s="47">
        <v>3046.04</v>
      </c>
      <c r="N4279" s="47">
        <v>0</v>
      </c>
      <c r="O4279" s="48">
        <v>41963</v>
      </c>
    </row>
    <row r="4280" spans="11:15">
      <c r="K4280" s="46" t="s">
        <v>8626</v>
      </c>
      <c r="L4280" s="23" t="s">
        <v>8627</v>
      </c>
      <c r="M4280" s="47">
        <v>2914</v>
      </c>
      <c r="N4280" s="47">
        <v>0</v>
      </c>
      <c r="O4280" s="48">
        <v>41963</v>
      </c>
    </row>
    <row r="4281" spans="11:15">
      <c r="K4281" s="46" t="s">
        <v>8628</v>
      </c>
      <c r="L4281" s="23" t="s">
        <v>8629</v>
      </c>
      <c r="M4281" s="47">
        <v>2563.64</v>
      </c>
      <c r="N4281" s="47">
        <v>0</v>
      </c>
      <c r="O4281" s="48">
        <v>41963</v>
      </c>
    </row>
    <row r="4282" spans="11:15">
      <c r="K4282" s="46" t="s">
        <v>8630</v>
      </c>
      <c r="L4282" s="23" t="s">
        <v>8631</v>
      </c>
      <c r="M4282" s="47">
        <v>2481.19</v>
      </c>
      <c r="N4282" s="47">
        <v>0</v>
      </c>
      <c r="O4282" s="48">
        <v>41963</v>
      </c>
    </row>
    <row r="4283" spans="11:15">
      <c r="K4283" s="46" t="s">
        <v>8632</v>
      </c>
      <c r="L4283" s="23" t="s">
        <v>8633</v>
      </c>
      <c r="M4283" s="47">
        <v>2409.15</v>
      </c>
      <c r="N4283" s="47">
        <v>0</v>
      </c>
      <c r="O4283" s="48">
        <v>41963</v>
      </c>
    </row>
    <row r="4284" spans="11:15">
      <c r="K4284" s="46" t="s">
        <v>8634</v>
      </c>
      <c r="L4284" s="23" t="s">
        <v>8635</v>
      </c>
      <c r="M4284" s="47">
        <v>2399.3000000000002</v>
      </c>
      <c r="N4284" s="47">
        <v>0</v>
      </c>
      <c r="O4284" s="48">
        <v>41963</v>
      </c>
    </row>
    <row r="4285" spans="11:15">
      <c r="K4285" s="46" t="s">
        <v>8636</v>
      </c>
      <c r="L4285" s="23" t="s">
        <v>8637</v>
      </c>
      <c r="M4285" s="47">
        <v>2397.37</v>
      </c>
      <c r="N4285" s="47">
        <v>0</v>
      </c>
      <c r="O4285" s="48">
        <v>41963</v>
      </c>
    </row>
    <row r="4286" spans="11:15">
      <c r="K4286" s="46" t="s">
        <v>8638</v>
      </c>
      <c r="L4286" s="23" t="s">
        <v>8639</v>
      </c>
      <c r="M4286" s="47">
        <v>2186.3200000000002</v>
      </c>
      <c r="N4286" s="47">
        <v>0</v>
      </c>
      <c r="O4286" s="48">
        <v>41963</v>
      </c>
    </row>
    <row r="4287" spans="11:15">
      <c r="K4287" s="46" t="s">
        <v>8640</v>
      </c>
      <c r="L4287" s="23" t="s">
        <v>8641</v>
      </c>
      <c r="M4287" s="47">
        <v>2175.5</v>
      </c>
      <c r="N4287" s="47">
        <v>0</v>
      </c>
      <c r="O4287" s="48">
        <v>41963</v>
      </c>
    </row>
    <row r="4288" spans="11:15">
      <c r="K4288" s="46" t="s">
        <v>8642</v>
      </c>
      <c r="L4288" s="23" t="s">
        <v>8643</v>
      </c>
      <c r="M4288" s="47">
        <v>2105.27</v>
      </c>
      <c r="N4288" s="47">
        <v>0</v>
      </c>
      <c r="O4288" s="48">
        <v>41963</v>
      </c>
    </row>
    <row r="4289" spans="11:15">
      <c r="K4289" s="46" t="s">
        <v>8644</v>
      </c>
      <c r="L4289" s="23" t="s">
        <v>8645</v>
      </c>
      <c r="M4289" s="47">
        <v>1801.38</v>
      </c>
      <c r="N4289" s="47">
        <v>0</v>
      </c>
      <c r="O4289" s="48">
        <v>41963</v>
      </c>
    </row>
    <row r="4290" spans="11:15">
      <c r="K4290" s="46" t="s">
        <v>8646</v>
      </c>
      <c r="L4290" s="23" t="s">
        <v>8647</v>
      </c>
      <c r="M4290" s="47">
        <v>1683.57</v>
      </c>
      <c r="N4290" s="47">
        <v>0</v>
      </c>
      <c r="O4290" s="48">
        <v>41963</v>
      </c>
    </row>
    <row r="4291" spans="11:15">
      <c r="K4291" s="46" t="s">
        <v>8648</v>
      </c>
      <c r="L4291" s="23" t="s">
        <v>8649</v>
      </c>
      <c r="M4291" s="47">
        <v>1587.57</v>
      </c>
      <c r="N4291" s="47">
        <v>0</v>
      </c>
      <c r="O4291" s="48">
        <v>41963</v>
      </c>
    </row>
    <row r="4292" spans="11:15">
      <c r="K4292" s="46" t="s">
        <v>8650</v>
      </c>
      <c r="L4292" s="23" t="s">
        <v>8651</v>
      </c>
      <c r="M4292" s="47">
        <v>1534.29</v>
      </c>
      <c r="N4292" s="47">
        <v>0</v>
      </c>
      <c r="O4292" s="48">
        <v>41963</v>
      </c>
    </row>
    <row r="4293" spans="11:15">
      <c r="K4293" s="46" t="s">
        <v>8652</v>
      </c>
      <c r="L4293" s="23" t="s">
        <v>8653</v>
      </c>
      <c r="M4293" s="47">
        <v>1371.39</v>
      </c>
      <c r="N4293" s="47">
        <v>0</v>
      </c>
      <c r="O4293" s="48">
        <v>41963</v>
      </c>
    </row>
    <row r="4294" spans="11:15">
      <c r="K4294" s="46" t="s">
        <v>8654</v>
      </c>
      <c r="L4294" s="23" t="s">
        <v>8655</v>
      </c>
      <c r="M4294" s="47">
        <v>1322.98</v>
      </c>
      <c r="N4294" s="47">
        <v>0</v>
      </c>
      <c r="O4294" s="48">
        <v>41963</v>
      </c>
    </row>
    <row r="4295" spans="11:15">
      <c r="K4295" s="46" t="s">
        <v>8656</v>
      </c>
      <c r="L4295" s="23" t="s">
        <v>8657</v>
      </c>
      <c r="M4295" s="47">
        <v>1291.53</v>
      </c>
      <c r="N4295" s="47">
        <v>0</v>
      </c>
      <c r="O4295" s="48">
        <v>41963</v>
      </c>
    </row>
    <row r="4296" spans="11:15">
      <c r="K4296" s="46" t="s">
        <v>8658</v>
      </c>
      <c r="L4296" s="23" t="s">
        <v>8659</v>
      </c>
      <c r="M4296" s="47">
        <v>1288.67</v>
      </c>
      <c r="N4296" s="47">
        <v>0</v>
      </c>
      <c r="O4296" s="48">
        <v>41963</v>
      </c>
    </row>
    <row r="4297" spans="11:15">
      <c r="K4297" s="46" t="s">
        <v>8660</v>
      </c>
      <c r="L4297" s="23" t="s">
        <v>8661</v>
      </c>
      <c r="M4297" s="47">
        <v>1279.76</v>
      </c>
      <c r="N4297" s="47">
        <v>0</v>
      </c>
      <c r="O4297" s="48">
        <v>41963</v>
      </c>
    </row>
    <row r="4298" spans="11:15">
      <c r="K4298" s="46" t="s">
        <v>8662</v>
      </c>
      <c r="L4298" s="23" t="s">
        <v>8663</v>
      </c>
      <c r="M4298" s="47">
        <v>1234.1300000000001</v>
      </c>
      <c r="N4298" s="47">
        <v>0</v>
      </c>
      <c r="O4298" s="48">
        <v>41963</v>
      </c>
    </row>
    <row r="4299" spans="11:15">
      <c r="K4299" s="46" t="s">
        <v>8664</v>
      </c>
      <c r="L4299" s="23" t="s">
        <v>8665</v>
      </c>
      <c r="M4299" s="47">
        <v>1136.21</v>
      </c>
      <c r="N4299" s="47">
        <v>0</v>
      </c>
      <c r="O4299" s="48">
        <v>41963</v>
      </c>
    </row>
    <row r="4300" spans="11:15">
      <c r="K4300" s="46" t="s">
        <v>8666</v>
      </c>
      <c r="L4300" s="23" t="s">
        <v>8667</v>
      </c>
      <c r="M4300" s="47">
        <v>1052.6300000000001</v>
      </c>
      <c r="N4300" s="47">
        <v>0</v>
      </c>
      <c r="O4300" s="48">
        <v>41963</v>
      </c>
    </row>
    <row r="4301" spans="11:15">
      <c r="K4301" s="46" t="s">
        <v>8668</v>
      </c>
      <c r="L4301" s="23" t="s">
        <v>8669</v>
      </c>
      <c r="M4301" s="47">
        <v>1026.06</v>
      </c>
      <c r="N4301" s="47">
        <v>0</v>
      </c>
      <c r="O4301" s="48">
        <v>41963</v>
      </c>
    </row>
    <row r="4302" spans="11:15">
      <c r="K4302" s="46" t="s">
        <v>8670</v>
      </c>
      <c r="L4302" s="23" t="s">
        <v>8671</v>
      </c>
      <c r="M4302" s="47">
        <v>38416.639999999999</v>
      </c>
      <c r="N4302" s="47">
        <v>0</v>
      </c>
      <c r="O4302" s="48">
        <v>41971</v>
      </c>
    </row>
    <row r="4303" spans="11:15">
      <c r="K4303" s="46" t="s">
        <v>8672</v>
      </c>
      <c r="L4303" s="23" t="s">
        <v>8673</v>
      </c>
      <c r="M4303" s="47">
        <v>1054.81</v>
      </c>
      <c r="N4303" s="47">
        <v>0</v>
      </c>
      <c r="O4303" s="48">
        <v>41974</v>
      </c>
    </row>
    <row r="4304" spans="11:15">
      <c r="K4304" s="46" t="s">
        <v>8674</v>
      </c>
      <c r="L4304" s="23" t="s">
        <v>8675</v>
      </c>
      <c r="M4304" s="47">
        <v>85313.74</v>
      </c>
      <c r="N4304" s="47">
        <v>0</v>
      </c>
      <c r="O4304" s="48">
        <v>41983</v>
      </c>
    </row>
    <row r="4305" spans="11:15">
      <c r="K4305" s="46" t="s">
        <v>8676</v>
      </c>
      <c r="L4305" s="23" t="s">
        <v>8677</v>
      </c>
      <c r="M4305" s="47">
        <v>50438.26</v>
      </c>
      <c r="N4305" s="47">
        <v>0</v>
      </c>
      <c r="O4305" s="48">
        <v>41983</v>
      </c>
    </row>
    <row r="4306" spans="11:15">
      <c r="K4306" s="46" t="s">
        <v>8678</v>
      </c>
      <c r="L4306" s="23" t="s">
        <v>8679</v>
      </c>
      <c r="M4306" s="47">
        <v>48846.71</v>
      </c>
      <c r="N4306" s="47">
        <v>0</v>
      </c>
      <c r="O4306" s="48">
        <v>41983</v>
      </c>
    </row>
    <row r="4307" spans="11:15">
      <c r="K4307" s="46" t="s">
        <v>8680</v>
      </c>
      <c r="L4307" s="23" t="s">
        <v>8681</v>
      </c>
      <c r="M4307" s="47">
        <v>44191.98</v>
      </c>
      <c r="N4307" s="47">
        <v>0</v>
      </c>
      <c r="O4307" s="48">
        <v>41983</v>
      </c>
    </row>
    <row r="4308" spans="11:15">
      <c r="K4308" s="46" t="s">
        <v>8682</v>
      </c>
      <c r="L4308" s="23" t="s">
        <v>8683</v>
      </c>
      <c r="M4308" s="47">
        <v>39543.32</v>
      </c>
      <c r="N4308" s="47">
        <v>0</v>
      </c>
      <c r="O4308" s="48">
        <v>41983</v>
      </c>
    </row>
    <row r="4309" spans="11:15">
      <c r="K4309" s="46" t="s">
        <v>8684</v>
      </c>
      <c r="L4309" s="23" t="s">
        <v>8685</v>
      </c>
      <c r="M4309" s="47">
        <v>21415.43</v>
      </c>
      <c r="N4309" s="47">
        <v>0</v>
      </c>
      <c r="O4309" s="48">
        <v>41983</v>
      </c>
    </row>
    <row r="4310" spans="11:15">
      <c r="K4310" s="46" t="s">
        <v>8686</v>
      </c>
      <c r="L4310" s="23" t="s">
        <v>8687</v>
      </c>
      <c r="M4310" s="47">
        <v>19797.14</v>
      </c>
      <c r="N4310" s="47">
        <v>0</v>
      </c>
      <c r="O4310" s="48">
        <v>41983</v>
      </c>
    </row>
    <row r="4311" spans="11:15">
      <c r="K4311" s="46" t="s">
        <v>8688</v>
      </c>
      <c r="L4311" s="23" t="s">
        <v>8689</v>
      </c>
      <c r="M4311" s="47">
        <v>18536.099999999999</v>
      </c>
      <c r="N4311" s="47">
        <v>0</v>
      </c>
      <c r="O4311" s="48">
        <v>41983</v>
      </c>
    </row>
    <row r="4312" spans="11:15">
      <c r="K4312" s="46" t="s">
        <v>8690</v>
      </c>
      <c r="L4312" s="23" t="s">
        <v>8691</v>
      </c>
      <c r="M4312" s="47">
        <v>18031.169999999998</v>
      </c>
      <c r="N4312" s="47">
        <v>0</v>
      </c>
      <c r="O4312" s="48">
        <v>41983</v>
      </c>
    </row>
    <row r="4313" spans="11:15">
      <c r="K4313" s="46" t="s">
        <v>8692</v>
      </c>
      <c r="L4313" s="23" t="s">
        <v>8693</v>
      </c>
      <c r="M4313" s="47">
        <v>17981.21</v>
      </c>
      <c r="N4313" s="47">
        <v>0</v>
      </c>
      <c r="O4313" s="48">
        <v>41983</v>
      </c>
    </row>
    <row r="4314" spans="11:15">
      <c r="K4314" s="46" t="s">
        <v>8694</v>
      </c>
      <c r="L4314" s="23" t="s">
        <v>8695</v>
      </c>
      <c r="M4314" s="47">
        <v>17741.39</v>
      </c>
      <c r="N4314" s="47">
        <v>0</v>
      </c>
      <c r="O4314" s="48">
        <v>41983</v>
      </c>
    </row>
    <row r="4315" spans="11:15">
      <c r="K4315" s="46" t="s">
        <v>8696</v>
      </c>
      <c r="L4315" s="23" t="s">
        <v>8697</v>
      </c>
      <c r="M4315" s="47">
        <v>17418.39</v>
      </c>
      <c r="N4315" s="47">
        <v>0</v>
      </c>
      <c r="O4315" s="48">
        <v>41983</v>
      </c>
    </row>
    <row r="4316" spans="11:15">
      <c r="K4316" s="46" t="s">
        <v>8698</v>
      </c>
      <c r="L4316" s="23" t="s">
        <v>8699</v>
      </c>
      <c r="M4316" s="47">
        <v>17371.03</v>
      </c>
      <c r="N4316" s="47">
        <v>0</v>
      </c>
      <c r="O4316" s="48">
        <v>41983</v>
      </c>
    </row>
    <row r="4317" spans="11:15">
      <c r="K4317" s="46" t="s">
        <v>8700</v>
      </c>
      <c r="L4317" s="23" t="s">
        <v>8701</v>
      </c>
      <c r="M4317" s="47">
        <v>16364.07</v>
      </c>
      <c r="N4317" s="47">
        <v>0</v>
      </c>
      <c r="O4317" s="48">
        <v>41983</v>
      </c>
    </row>
    <row r="4318" spans="11:15">
      <c r="K4318" s="46" t="s">
        <v>8702</v>
      </c>
      <c r="L4318" s="23" t="s">
        <v>8703</v>
      </c>
      <c r="M4318" s="47">
        <v>15335.77</v>
      </c>
      <c r="N4318" s="47">
        <v>0</v>
      </c>
      <c r="O4318" s="48">
        <v>41983</v>
      </c>
    </row>
    <row r="4319" spans="11:15">
      <c r="K4319" s="46" t="s">
        <v>8704</v>
      </c>
      <c r="L4319" s="23" t="s">
        <v>8705</v>
      </c>
      <c r="M4319" s="47">
        <v>14610.77</v>
      </c>
      <c r="N4319" s="47">
        <v>0</v>
      </c>
      <c r="O4319" s="48">
        <v>41983</v>
      </c>
    </row>
    <row r="4320" spans="11:15">
      <c r="K4320" s="46" t="s">
        <v>8706</v>
      </c>
      <c r="L4320" s="23" t="s">
        <v>8707</v>
      </c>
      <c r="M4320" s="47">
        <v>11983.08</v>
      </c>
      <c r="N4320" s="47">
        <v>0</v>
      </c>
      <c r="O4320" s="48">
        <v>41983</v>
      </c>
    </row>
    <row r="4321" spans="11:15">
      <c r="K4321" s="46" t="s">
        <v>8708</v>
      </c>
      <c r="L4321" s="23" t="s">
        <v>8709</v>
      </c>
      <c r="M4321" s="47">
        <v>11815.24</v>
      </c>
      <c r="N4321" s="47">
        <v>0</v>
      </c>
      <c r="O4321" s="48">
        <v>41983</v>
      </c>
    </row>
    <row r="4322" spans="11:15">
      <c r="K4322" s="46" t="s">
        <v>8710</v>
      </c>
      <c r="L4322" s="23" t="s">
        <v>8711</v>
      </c>
      <c r="M4322" s="47">
        <v>10535.3</v>
      </c>
      <c r="N4322" s="47">
        <v>0</v>
      </c>
      <c r="O4322" s="48">
        <v>41983</v>
      </c>
    </row>
    <row r="4323" spans="11:15">
      <c r="K4323" s="46" t="s">
        <v>8712</v>
      </c>
      <c r="L4323" s="23" t="s">
        <v>8713</v>
      </c>
      <c r="M4323" s="47">
        <v>10195.18</v>
      </c>
      <c r="N4323" s="47">
        <v>0</v>
      </c>
      <c r="O4323" s="48">
        <v>41983</v>
      </c>
    </row>
    <row r="4324" spans="11:15">
      <c r="K4324" s="46" t="s">
        <v>8714</v>
      </c>
      <c r="L4324" s="23" t="s">
        <v>8715</v>
      </c>
      <c r="M4324" s="47">
        <v>8564.42</v>
      </c>
      <c r="N4324" s="47">
        <v>0</v>
      </c>
      <c r="O4324" s="48">
        <v>41983</v>
      </c>
    </row>
    <row r="4325" spans="11:15">
      <c r="K4325" s="46" t="s">
        <v>8716</v>
      </c>
      <c r="L4325" s="23" t="s">
        <v>8717</v>
      </c>
      <c r="M4325" s="47">
        <v>8211.3700000000008</v>
      </c>
      <c r="N4325" s="47">
        <v>0</v>
      </c>
      <c r="O4325" s="48">
        <v>41983</v>
      </c>
    </row>
    <row r="4326" spans="11:15">
      <c r="K4326" s="46" t="s">
        <v>8718</v>
      </c>
      <c r="L4326" s="23" t="s">
        <v>8719</v>
      </c>
      <c r="M4326" s="47">
        <v>7942.55</v>
      </c>
      <c r="N4326" s="47">
        <v>0</v>
      </c>
      <c r="O4326" s="48">
        <v>41983</v>
      </c>
    </row>
    <row r="4327" spans="11:15">
      <c r="K4327" s="46" t="s">
        <v>8720</v>
      </c>
      <c r="L4327" s="23" t="s">
        <v>8721</v>
      </c>
      <c r="M4327" s="47">
        <v>7585.05</v>
      </c>
      <c r="N4327" s="47">
        <v>0</v>
      </c>
      <c r="O4327" s="48">
        <v>41983</v>
      </c>
    </row>
    <row r="4328" spans="11:15">
      <c r="K4328" s="46" t="s">
        <v>8722</v>
      </c>
      <c r="L4328" s="23" t="s">
        <v>8723</v>
      </c>
      <c r="M4328" s="47">
        <v>6975.07</v>
      </c>
      <c r="N4328" s="47">
        <v>0</v>
      </c>
      <c r="O4328" s="48">
        <v>41983</v>
      </c>
    </row>
    <row r="4329" spans="11:15">
      <c r="K4329" s="46" t="s">
        <v>8724</v>
      </c>
      <c r="L4329" s="23" t="s">
        <v>8725</v>
      </c>
      <c r="M4329" s="47">
        <v>6963.23</v>
      </c>
      <c r="N4329" s="47">
        <v>0</v>
      </c>
      <c r="O4329" s="48">
        <v>41983</v>
      </c>
    </row>
    <row r="4330" spans="11:15">
      <c r="K4330" s="46" t="s">
        <v>8726</v>
      </c>
      <c r="L4330" s="23" t="s">
        <v>8727</v>
      </c>
      <c r="M4330" s="47">
        <v>6534.55</v>
      </c>
      <c r="N4330" s="47">
        <v>0</v>
      </c>
      <c r="O4330" s="48">
        <v>41983</v>
      </c>
    </row>
    <row r="4331" spans="11:15">
      <c r="K4331" s="46" t="s">
        <v>8728</v>
      </c>
      <c r="L4331" s="23" t="s">
        <v>8729</v>
      </c>
      <c r="M4331" s="47">
        <v>6383.43</v>
      </c>
      <c r="N4331" s="47">
        <v>0</v>
      </c>
      <c r="O4331" s="48">
        <v>41983</v>
      </c>
    </row>
    <row r="4332" spans="11:15">
      <c r="K4332" s="46" t="s">
        <v>8730</v>
      </c>
      <c r="L4332" s="23" t="s">
        <v>8731</v>
      </c>
      <c r="M4332" s="47">
        <v>6107.67</v>
      </c>
      <c r="N4332" s="47">
        <v>0</v>
      </c>
      <c r="O4332" s="48">
        <v>41983</v>
      </c>
    </row>
    <row r="4333" spans="11:15">
      <c r="K4333" s="46" t="s">
        <v>8732</v>
      </c>
      <c r="L4333" s="23" t="s">
        <v>8733</v>
      </c>
      <c r="M4333" s="47">
        <v>6087.08</v>
      </c>
      <c r="N4333" s="47">
        <v>0</v>
      </c>
      <c r="O4333" s="48">
        <v>41983</v>
      </c>
    </row>
    <row r="4334" spans="11:15">
      <c r="K4334" s="46" t="s">
        <v>8734</v>
      </c>
      <c r="L4334" s="23" t="s">
        <v>8735</v>
      </c>
      <c r="M4334" s="47">
        <v>6033.64</v>
      </c>
      <c r="N4334" s="47">
        <v>0</v>
      </c>
      <c r="O4334" s="48">
        <v>41983</v>
      </c>
    </row>
    <row r="4335" spans="11:15">
      <c r="K4335" s="46" t="s">
        <v>8736</v>
      </c>
      <c r="L4335" s="23" t="s">
        <v>8737</v>
      </c>
      <c r="M4335" s="47">
        <v>5945.32</v>
      </c>
      <c r="N4335" s="47">
        <v>0</v>
      </c>
      <c r="O4335" s="48">
        <v>41983</v>
      </c>
    </row>
    <row r="4336" spans="11:15">
      <c r="K4336" s="46" t="s">
        <v>8738</v>
      </c>
      <c r="L4336" s="23" t="s">
        <v>8739</v>
      </c>
      <c r="M4336" s="47">
        <v>5923.65</v>
      </c>
      <c r="N4336" s="47">
        <v>0</v>
      </c>
      <c r="O4336" s="48">
        <v>41983</v>
      </c>
    </row>
    <row r="4337" spans="11:15">
      <c r="K4337" s="46" t="s">
        <v>8740</v>
      </c>
      <c r="L4337" s="23" t="s">
        <v>8741</v>
      </c>
      <c r="M4337" s="47">
        <v>5842.95</v>
      </c>
      <c r="N4337" s="47">
        <v>0</v>
      </c>
      <c r="O4337" s="48">
        <v>41983</v>
      </c>
    </row>
    <row r="4338" spans="11:15">
      <c r="K4338" s="46" t="s">
        <v>8742</v>
      </c>
      <c r="L4338" s="23" t="s">
        <v>8743</v>
      </c>
      <c r="M4338" s="47">
        <v>5696.4</v>
      </c>
      <c r="N4338" s="47">
        <v>0</v>
      </c>
      <c r="O4338" s="48">
        <v>41983</v>
      </c>
    </row>
    <row r="4339" spans="11:15">
      <c r="K4339" s="46" t="s">
        <v>8744</v>
      </c>
      <c r="L4339" s="23" t="s">
        <v>8745</v>
      </c>
      <c r="M4339" s="47">
        <v>4878.79</v>
      </c>
      <c r="N4339" s="47">
        <v>0</v>
      </c>
      <c r="O4339" s="48">
        <v>41983</v>
      </c>
    </row>
    <row r="4340" spans="11:15">
      <c r="K4340" s="46" t="s">
        <v>8746</v>
      </c>
      <c r="L4340" s="23" t="s">
        <v>8747</v>
      </c>
      <c r="M4340" s="47">
        <v>4652.3500000000004</v>
      </c>
      <c r="N4340" s="47">
        <v>0</v>
      </c>
      <c r="O4340" s="48">
        <v>41983</v>
      </c>
    </row>
    <row r="4341" spans="11:15">
      <c r="K4341" s="46" t="s">
        <v>8748</v>
      </c>
      <c r="L4341" s="23" t="s">
        <v>8749</v>
      </c>
      <c r="M4341" s="47">
        <v>4591.16</v>
      </c>
      <c r="N4341" s="47">
        <v>0</v>
      </c>
      <c r="O4341" s="48">
        <v>41983</v>
      </c>
    </row>
    <row r="4342" spans="11:15">
      <c r="K4342" s="46" t="s">
        <v>8750</v>
      </c>
      <c r="L4342" s="23" t="s">
        <v>8751</v>
      </c>
      <c r="M4342" s="47">
        <v>4299.32</v>
      </c>
      <c r="N4342" s="47">
        <v>0</v>
      </c>
      <c r="O4342" s="48">
        <v>41983</v>
      </c>
    </row>
    <row r="4343" spans="11:15">
      <c r="K4343" s="46" t="s">
        <v>8752</v>
      </c>
      <c r="L4343" s="23" t="s">
        <v>8753</v>
      </c>
      <c r="M4343" s="47">
        <v>3723.26</v>
      </c>
      <c r="N4343" s="47">
        <v>0</v>
      </c>
      <c r="O4343" s="48">
        <v>41983</v>
      </c>
    </row>
    <row r="4344" spans="11:15">
      <c r="K4344" s="46" t="s">
        <v>8754</v>
      </c>
      <c r="L4344" s="23" t="s">
        <v>8755</v>
      </c>
      <c r="M4344" s="47">
        <v>3710.66</v>
      </c>
      <c r="N4344" s="47">
        <v>0</v>
      </c>
      <c r="O4344" s="48">
        <v>41983</v>
      </c>
    </row>
    <row r="4345" spans="11:15">
      <c r="K4345" s="46" t="s">
        <v>8756</v>
      </c>
      <c r="L4345" s="23" t="s">
        <v>8757</v>
      </c>
      <c r="M4345" s="47">
        <v>3642.52</v>
      </c>
      <c r="N4345" s="47">
        <v>0</v>
      </c>
      <c r="O4345" s="48">
        <v>41983</v>
      </c>
    </row>
    <row r="4346" spans="11:15">
      <c r="K4346" s="46" t="s">
        <v>8758</v>
      </c>
      <c r="L4346" s="23" t="s">
        <v>8759</v>
      </c>
      <c r="M4346" s="47">
        <v>3521.2</v>
      </c>
      <c r="N4346" s="47">
        <v>0</v>
      </c>
      <c r="O4346" s="48">
        <v>41983</v>
      </c>
    </row>
    <row r="4347" spans="11:15">
      <c r="K4347" s="46" t="s">
        <v>8760</v>
      </c>
      <c r="L4347" s="23" t="s">
        <v>8761</v>
      </c>
      <c r="M4347" s="47">
        <v>3292.62</v>
      </c>
      <c r="N4347" s="47">
        <v>0</v>
      </c>
      <c r="O4347" s="48">
        <v>41983</v>
      </c>
    </row>
    <row r="4348" spans="11:15">
      <c r="K4348" s="46" t="s">
        <v>8762</v>
      </c>
      <c r="L4348" s="23" t="s">
        <v>8763</v>
      </c>
      <c r="M4348" s="47">
        <v>3068.11</v>
      </c>
      <c r="N4348" s="47">
        <v>0</v>
      </c>
      <c r="O4348" s="48">
        <v>41983</v>
      </c>
    </row>
    <row r="4349" spans="11:15">
      <c r="K4349" s="46" t="s">
        <v>8764</v>
      </c>
      <c r="L4349" s="23" t="s">
        <v>8765</v>
      </c>
      <c r="M4349" s="47">
        <v>3042.21</v>
      </c>
      <c r="N4349" s="47">
        <v>0</v>
      </c>
      <c r="O4349" s="48">
        <v>41983</v>
      </c>
    </row>
    <row r="4350" spans="11:15">
      <c r="K4350" s="46" t="s">
        <v>8766</v>
      </c>
      <c r="L4350" s="23" t="s">
        <v>8767</v>
      </c>
      <c r="M4350" s="47">
        <v>2908.04</v>
      </c>
      <c r="N4350" s="47">
        <v>0</v>
      </c>
      <c r="O4350" s="48">
        <v>41983</v>
      </c>
    </row>
    <row r="4351" spans="11:15">
      <c r="K4351" s="46" t="s">
        <v>8768</v>
      </c>
      <c r="L4351" s="23" t="s">
        <v>8769</v>
      </c>
      <c r="M4351" s="47">
        <v>2870.14</v>
      </c>
      <c r="N4351" s="47">
        <v>0</v>
      </c>
      <c r="O4351" s="48">
        <v>41983</v>
      </c>
    </row>
    <row r="4352" spans="11:15">
      <c r="K4352" s="46" t="s">
        <v>8770</v>
      </c>
      <c r="L4352" s="23" t="s">
        <v>8771</v>
      </c>
      <c r="M4352" s="47">
        <v>2738.28</v>
      </c>
      <c r="N4352" s="47">
        <v>0</v>
      </c>
      <c r="O4352" s="48">
        <v>41983</v>
      </c>
    </row>
    <row r="4353" spans="11:15">
      <c r="K4353" s="46" t="s">
        <v>8772</v>
      </c>
      <c r="L4353" s="23" t="s">
        <v>8773</v>
      </c>
      <c r="M4353" s="47">
        <v>2730</v>
      </c>
      <c r="N4353" s="47">
        <v>0</v>
      </c>
      <c r="O4353" s="48">
        <v>41983</v>
      </c>
    </row>
    <row r="4354" spans="11:15">
      <c r="K4354" s="46" t="s">
        <v>8774</v>
      </c>
      <c r="L4354" s="23" t="s">
        <v>8775</v>
      </c>
      <c r="M4354" s="47">
        <v>2687.01</v>
      </c>
      <c r="N4354" s="47">
        <v>0</v>
      </c>
      <c r="O4354" s="48">
        <v>41983</v>
      </c>
    </row>
    <row r="4355" spans="11:15">
      <c r="K4355" s="46" t="s">
        <v>8776</v>
      </c>
      <c r="L4355" s="23" t="s">
        <v>8777</v>
      </c>
      <c r="M4355" s="47">
        <v>2602.87</v>
      </c>
      <c r="N4355" s="47">
        <v>0</v>
      </c>
      <c r="O4355" s="48">
        <v>41983</v>
      </c>
    </row>
    <row r="4356" spans="11:15">
      <c r="K4356" s="46" t="s">
        <v>8778</v>
      </c>
      <c r="L4356" s="23" t="s">
        <v>8779</v>
      </c>
      <c r="M4356" s="47">
        <v>2563.66</v>
      </c>
      <c r="N4356" s="47">
        <v>0</v>
      </c>
      <c r="O4356" s="48">
        <v>41983</v>
      </c>
    </row>
    <row r="4357" spans="11:15">
      <c r="K4357" s="46" t="s">
        <v>8780</v>
      </c>
      <c r="L4357" s="23" t="s">
        <v>8781</v>
      </c>
      <c r="M4357" s="47">
        <v>2386.1</v>
      </c>
      <c r="N4357" s="47">
        <v>0</v>
      </c>
      <c r="O4357" s="48">
        <v>41983</v>
      </c>
    </row>
    <row r="4358" spans="11:15">
      <c r="K4358" s="46" t="s">
        <v>8782</v>
      </c>
      <c r="L4358" s="23" t="s">
        <v>8783</v>
      </c>
      <c r="M4358" s="47">
        <v>2315.21</v>
      </c>
      <c r="N4358" s="47">
        <v>0</v>
      </c>
      <c r="O4358" s="48">
        <v>41983</v>
      </c>
    </row>
    <row r="4359" spans="11:15">
      <c r="K4359" s="46" t="s">
        <v>8784</v>
      </c>
      <c r="L4359" s="23" t="s">
        <v>8785</v>
      </c>
      <c r="M4359" s="47">
        <v>2172.27</v>
      </c>
      <c r="N4359" s="47">
        <v>0</v>
      </c>
      <c r="O4359" s="48">
        <v>41983</v>
      </c>
    </row>
    <row r="4360" spans="11:15">
      <c r="K4360" s="46" t="s">
        <v>8786</v>
      </c>
      <c r="L4360" s="23" t="s">
        <v>8787</v>
      </c>
      <c r="M4360" s="47">
        <v>2109.87</v>
      </c>
      <c r="N4360" s="47">
        <v>0</v>
      </c>
      <c r="O4360" s="48">
        <v>41983</v>
      </c>
    </row>
    <row r="4361" spans="11:15">
      <c r="K4361" s="46" t="s">
        <v>8788</v>
      </c>
      <c r="L4361" s="23" t="s">
        <v>8789</v>
      </c>
      <c r="M4361" s="47">
        <v>2016.79</v>
      </c>
      <c r="N4361" s="47">
        <v>0</v>
      </c>
      <c r="O4361" s="48">
        <v>41983</v>
      </c>
    </row>
    <row r="4362" spans="11:15">
      <c r="K4362" s="46" t="s">
        <v>8790</v>
      </c>
      <c r="L4362" s="23" t="s">
        <v>8791</v>
      </c>
      <c r="M4362" s="47">
        <v>1985.97</v>
      </c>
      <c r="N4362" s="47">
        <v>0</v>
      </c>
      <c r="O4362" s="48">
        <v>41983</v>
      </c>
    </row>
    <row r="4363" spans="11:15">
      <c r="K4363" s="46" t="s">
        <v>8792</v>
      </c>
      <c r="L4363" s="23" t="s">
        <v>8793</v>
      </c>
      <c r="M4363" s="47">
        <v>1972.09</v>
      </c>
      <c r="N4363" s="47">
        <v>0</v>
      </c>
      <c r="O4363" s="48">
        <v>41983</v>
      </c>
    </row>
    <row r="4364" spans="11:15">
      <c r="K4364" s="46" t="s">
        <v>8794</v>
      </c>
      <c r="L4364" s="23" t="s">
        <v>8795</v>
      </c>
      <c r="M4364" s="47">
        <v>1930.88</v>
      </c>
      <c r="N4364" s="47">
        <v>0</v>
      </c>
      <c r="O4364" s="48">
        <v>41983</v>
      </c>
    </row>
    <row r="4365" spans="11:15">
      <c r="K4365" s="46" t="s">
        <v>8796</v>
      </c>
      <c r="L4365" s="23" t="s">
        <v>8797</v>
      </c>
      <c r="M4365" s="47">
        <v>1907.95</v>
      </c>
      <c r="N4365" s="47">
        <v>0</v>
      </c>
      <c r="O4365" s="48">
        <v>41983</v>
      </c>
    </row>
    <row r="4366" spans="11:15">
      <c r="K4366" s="46" t="s">
        <v>8798</v>
      </c>
      <c r="L4366" s="23" t="s">
        <v>8799</v>
      </c>
      <c r="M4366" s="47">
        <v>1896.33</v>
      </c>
      <c r="N4366" s="47">
        <v>0</v>
      </c>
      <c r="O4366" s="48">
        <v>41983</v>
      </c>
    </row>
    <row r="4367" spans="11:15">
      <c r="K4367" s="46" t="s">
        <v>8800</v>
      </c>
      <c r="L4367" s="23" t="s">
        <v>8801</v>
      </c>
      <c r="M4367" s="47">
        <v>1836.49</v>
      </c>
      <c r="N4367" s="47">
        <v>0</v>
      </c>
      <c r="O4367" s="48">
        <v>41983</v>
      </c>
    </row>
    <row r="4368" spans="11:15">
      <c r="K4368" s="46" t="s">
        <v>8802</v>
      </c>
      <c r="L4368" s="23" t="s">
        <v>8803</v>
      </c>
      <c r="M4368" s="47">
        <v>1580.81</v>
      </c>
      <c r="N4368" s="47">
        <v>0</v>
      </c>
      <c r="O4368" s="48">
        <v>41983</v>
      </c>
    </row>
    <row r="4369" spans="11:15">
      <c r="K4369" s="46" t="s">
        <v>8804</v>
      </c>
      <c r="L4369" s="23" t="s">
        <v>8805</v>
      </c>
      <c r="M4369" s="47">
        <v>1463.44</v>
      </c>
      <c r="N4369" s="47">
        <v>0</v>
      </c>
      <c r="O4369" s="48">
        <v>41983</v>
      </c>
    </row>
    <row r="4370" spans="11:15">
      <c r="K4370" s="46" t="s">
        <v>8806</v>
      </c>
      <c r="L4370" s="23" t="s">
        <v>8807</v>
      </c>
      <c r="M4370" s="47">
        <v>1394.71</v>
      </c>
      <c r="N4370" s="47">
        <v>0</v>
      </c>
      <c r="O4370" s="48">
        <v>41983</v>
      </c>
    </row>
    <row r="4371" spans="11:15">
      <c r="K4371" s="46" t="s">
        <v>8808</v>
      </c>
      <c r="L4371" s="23" t="s">
        <v>8809</v>
      </c>
      <c r="M4371" s="47">
        <v>1375.69</v>
      </c>
      <c r="N4371" s="47">
        <v>0</v>
      </c>
      <c r="O4371" s="48">
        <v>41983</v>
      </c>
    </row>
    <row r="4372" spans="11:15">
      <c r="K4372" s="46" t="s">
        <v>8810</v>
      </c>
      <c r="L4372" s="23" t="s">
        <v>8811</v>
      </c>
      <c r="M4372" s="47">
        <v>1368.35</v>
      </c>
      <c r="N4372" s="47">
        <v>0</v>
      </c>
      <c r="O4372" s="48">
        <v>41983</v>
      </c>
    </row>
    <row r="4373" spans="11:15">
      <c r="K4373" s="46" t="s">
        <v>8812</v>
      </c>
      <c r="L4373" s="23" t="s">
        <v>8813</v>
      </c>
      <c r="M4373" s="47">
        <v>1140</v>
      </c>
      <c r="N4373" s="47">
        <v>0</v>
      </c>
      <c r="O4373" s="48">
        <v>41983</v>
      </c>
    </row>
    <row r="4374" spans="11:15">
      <c r="K4374" s="46" t="s">
        <v>8814</v>
      </c>
      <c r="L4374" s="23" t="s">
        <v>8815</v>
      </c>
      <c r="M4374" s="47">
        <v>1074.75</v>
      </c>
      <c r="N4374" s="47">
        <v>0</v>
      </c>
      <c r="O4374" s="48">
        <v>41983</v>
      </c>
    </row>
    <row r="4375" spans="11:15">
      <c r="K4375" s="46" t="s">
        <v>8816</v>
      </c>
      <c r="L4375" s="23" t="s">
        <v>8817</v>
      </c>
      <c r="M4375" s="47">
        <v>1141387.58</v>
      </c>
      <c r="N4375" s="47">
        <v>0</v>
      </c>
      <c r="O4375" s="48">
        <v>41995</v>
      </c>
    </row>
    <row r="4376" spans="11:15">
      <c r="K4376" s="46" t="s">
        <v>8818</v>
      </c>
      <c r="L4376" s="23" t="s">
        <v>8819</v>
      </c>
      <c r="M4376" s="47">
        <v>53323.47</v>
      </c>
      <c r="N4376" s="47">
        <v>0</v>
      </c>
      <c r="O4376" s="48">
        <v>41995</v>
      </c>
    </row>
    <row r="4377" spans="11:15">
      <c r="K4377" s="46" t="s">
        <v>8820</v>
      </c>
      <c r="L4377" s="23" t="s">
        <v>8821</v>
      </c>
      <c r="M4377" s="47">
        <v>48126.2</v>
      </c>
      <c r="N4377" s="47">
        <v>0</v>
      </c>
      <c r="O4377" s="48">
        <v>41995</v>
      </c>
    </row>
    <row r="4378" spans="11:15">
      <c r="K4378" s="46" t="s">
        <v>8822</v>
      </c>
      <c r="L4378" s="23" t="s">
        <v>8823</v>
      </c>
      <c r="M4378" s="47">
        <v>26700.27</v>
      </c>
      <c r="N4378" s="47">
        <v>0</v>
      </c>
      <c r="O4378" s="48">
        <v>41995</v>
      </c>
    </row>
    <row r="4379" spans="11:15">
      <c r="K4379" s="46" t="s">
        <v>8824</v>
      </c>
      <c r="L4379" s="23" t="s">
        <v>8825</v>
      </c>
      <c r="M4379" s="47">
        <v>20086.93</v>
      </c>
      <c r="N4379" s="47">
        <v>0</v>
      </c>
      <c r="O4379" s="48">
        <v>41995</v>
      </c>
    </row>
    <row r="4380" spans="11:15">
      <c r="K4380" s="46" t="s">
        <v>8826</v>
      </c>
      <c r="L4380" s="23" t="s">
        <v>8827</v>
      </c>
      <c r="M4380" s="47">
        <v>18085.89</v>
      </c>
      <c r="N4380" s="47">
        <v>0</v>
      </c>
      <c r="O4380" s="48">
        <v>41995</v>
      </c>
    </row>
    <row r="4381" spans="11:15">
      <c r="K4381" s="46" t="s">
        <v>8828</v>
      </c>
      <c r="L4381" s="23" t="s">
        <v>8829</v>
      </c>
      <c r="M4381" s="47">
        <v>12926.02</v>
      </c>
      <c r="N4381" s="47">
        <v>0</v>
      </c>
      <c r="O4381" s="48">
        <v>41995</v>
      </c>
    </row>
    <row r="4382" spans="11:15">
      <c r="K4382" s="46" t="s">
        <v>8830</v>
      </c>
      <c r="L4382" s="23" t="s">
        <v>8831</v>
      </c>
      <c r="M4382" s="47">
        <v>12376.5</v>
      </c>
      <c r="N4382" s="47">
        <v>0</v>
      </c>
      <c r="O4382" s="48">
        <v>41995</v>
      </c>
    </row>
    <row r="4383" spans="11:15">
      <c r="K4383" s="46" t="s">
        <v>8832</v>
      </c>
      <c r="L4383" s="23" t="s">
        <v>8833</v>
      </c>
      <c r="M4383" s="47">
        <v>11351.07</v>
      </c>
      <c r="N4383" s="47">
        <v>0</v>
      </c>
      <c r="O4383" s="48">
        <v>41995</v>
      </c>
    </row>
    <row r="4384" spans="11:15">
      <c r="K4384" s="46" t="s">
        <v>8834</v>
      </c>
      <c r="L4384" s="23" t="s">
        <v>8835</v>
      </c>
      <c r="M4384" s="47">
        <v>10377.32</v>
      </c>
      <c r="N4384" s="47">
        <v>0</v>
      </c>
      <c r="O4384" s="48">
        <v>41995</v>
      </c>
    </row>
    <row r="4385" spans="11:15">
      <c r="K4385" s="46" t="s">
        <v>8836</v>
      </c>
      <c r="L4385" s="23" t="s">
        <v>8837</v>
      </c>
      <c r="M4385" s="47">
        <v>10016.81</v>
      </c>
      <c r="N4385" s="47">
        <v>0</v>
      </c>
      <c r="O4385" s="48">
        <v>41995</v>
      </c>
    </row>
    <row r="4386" spans="11:15">
      <c r="K4386" s="46" t="s">
        <v>8838</v>
      </c>
      <c r="L4386" s="23" t="s">
        <v>8839</v>
      </c>
      <c r="M4386" s="47">
        <v>9830.9699999999993</v>
      </c>
      <c r="N4386" s="47">
        <v>0</v>
      </c>
      <c r="O4386" s="48">
        <v>41995</v>
      </c>
    </row>
    <row r="4387" spans="11:15">
      <c r="K4387" s="46" t="s">
        <v>8840</v>
      </c>
      <c r="L4387" s="23" t="s">
        <v>8841</v>
      </c>
      <c r="M4387" s="47">
        <v>9213.4</v>
      </c>
      <c r="N4387" s="47">
        <v>0</v>
      </c>
      <c r="O4387" s="48">
        <v>41995</v>
      </c>
    </row>
    <row r="4388" spans="11:15">
      <c r="K4388" s="46" t="s">
        <v>8842</v>
      </c>
      <c r="L4388" s="23" t="s">
        <v>8843</v>
      </c>
      <c r="M4388" s="47">
        <v>9037.5499999999993</v>
      </c>
      <c r="N4388" s="47">
        <v>0</v>
      </c>
      <c r="O4388" s="48">
        <v>41995</v>
      </c>
    </row>
    <row r="4389" spans="11:15">
      <c r="K4389" s="46" t="s">
        <v>8844</v>
      </c>
      <c r="L4389" s="23" t="s">
        <v>8845</v>
      </c>
      <c r="M4389" s="47">
        <v>7957.04</v>
      </c>
      <c r="N4389" s="47">
        <v>0</v>
      </c>
      <c r="O4389" s="48">
        <v>41995</v>
      </c>
    </row>
    <row r="4390" spans="11:15">
      <c r="K4390" s="46" t="s">
        <v>8846</v>
      </c>
      <c r="L4390" s="23" t="s">
        <v>8847</v>
      </c>
      <c r="M4390" s="47">
        <v>7954.32</v>
      </c>
      <c r="N4390" s="47">
        <v>0</v>
      </c>
      <c r="O4390" s="48">
        <v>41995</v>
      </c>
    </row>
    <row r="4391" spans="11:15">
      <c r="K4391" s="46" t="s">
        <v>8848</v>
      </c>
      <c r="L4391" s="23" t="s">
        <v>8849</v>
      </c>
      <c r="M4391" s="47">
        <v>7621.56</v>
      </c>
      <c r="N4391" s="47">
        <v>0</v>
      </c>
      <c r="O4391" s="48">
        <v>41995</v>
      </c>
    </row>
    <row r="4392" spans="11:15">
      <c r="K4392" s="46" t="s">
        <v>8850</v>
      </c>
      <c r="L4392" s="23" t="s">
        <v>8851</v>
      </c>
      <c r="M4392" s="47">
        <v>7335.23</v>
      </c>
      <c r="N4392" s="47">
        <v>0</v>
      </c>
      <c r="O4392" s="48">
        <v>41995</v>
      </c>
    </row>
    <row r="4393" spans="11:15">
      <c r="K4393" s="46" t="s">
        <v>8852</v>
      </c>
      <c r="L4393" s="23" t="s">
        <v>8853</v>
      </c>
      <c r="M4393" s="47">
        <v>7225.56</v>
      </c>
      <c r="N4393" s="47">
        <v>0</v>
      </c>
      <c r="O4393" s="48">
        <v>41995</v>
      </c>
    </row>
    <row r="4394" spans="11:15">
      <c r="K4394" s="46" t="s">
        <v>8854</v>
      </c>
      <c r="L4394" s="23" t="s">
        <v>8855</v>
      </c>
      <c r="M4394" s="47">
        <v>6304.04</v>
      </c>
      <c r="N4394" s="47">
        <v>0</v>
      </c>
      <c r="O4394" s="48">
        <v>41995</v>
      </c>
    </row>
    <row r="4395" spans="11:15">
      <c r="K4395" s="46" t="s">
        <v>8856</v>
      </c>
      <c r="L4395" s="23" t="s">
        <v>8857</v>
      </c>
      <c r="M4395" s="47">
        <v>5823.73</v>
      </c>
      <c r="N4395" s="47">
        <v>0</v>
      </c>
      <c r="O4395" s="48">
        <v>41995</v>
      </c>
    </row>
    <row r="4396" spans="11:15">
      <c r="K4396" s="46" t="s">
        <v>8858</v>
      </c>
      <c r="L4396" s="23" t="s">
        <v>8859</v>
      </c>
      <c r="M4396" s="47">
        <v>5635.98</v>
      </c>
      <c r="N4396" s="47">
        <v>0</v>
      </c>
      <c r="O4396" s="48">
        <v>41995</v>
      </c>
    </row>
    <row r="4397" spans="11:15">
      <c r="K4397" s="46" t="s">
        <v>8860</v>
      </c>
      <c r="L4397" s="23" t="s">
        <v>8861</v>
      </c>
      <c r="M4397" s="47">
        <v>5399.98</v>
      </c>
      <c r="N4397" s="47">
        <v>0</v>
      </c>
      <c r="O4397" s="48">
        <v>41995</v>
      </c>
    </row>
    <row r="4398" spans="11:15">
      <c r="K4398" s="46" t="s">
        <v>8862</v>
      </c>
      <c r="L4398" s="23" t="s">
        <v>8863</v>
      </c>
      <c r="M4398" s="47">
        <v>5389.49</v>
      </c>
      <c r="N4398" s="47">
        <v>0</v>
      </c>
      <c r="O4398" s="48">
        <v>41995</v>
      </c>
    </row>
    <row r="4399" spans="11:15">
      <c r="K4399" s="46" t="s">
        <v>8864</v>
      </c>
      <c r="L4399" s="23" t="s">
        <v>8865</v>
      </c>
      <c r="M4399" s="47">
        <v>5387.85</v>
      </c>
      <c r="N4399" s="47">
        <v>0</v>
      </c>
      <c r="O4399" s="48">
        <v>41995</v>
      </c>
    </row>
    <row r="4400" spans="11:15">
      <c r="K4400" s="46" t="s">
        <v>8866</v>
      </c>
      <c r="L4400" s="23" t="s">
        <v>8867</v>
      </c>
      <c r="M4400" s="47">
        <v>5270.83</v>
      </c>
      <c r="N4400" s="47">
        <v>0</v>
      </c>
      <c r="O4400" s="48">
        <v>41995</v>
      </c>
    </row>
    <row r="4401" spans="11:15">
      <c r="K4401" s="46" t="s">
        <v>8868</v>
      </c>
      <c r="L4401" s="23" t="s">
        <v>8869</v>
      </c>
      <c r="M4401" s="47">
        <v>5223.2</v>
      </c>
      <c r="N4401" s="47">
        <v>0</v>
      </c>
      <c r="O4401" s="48">
        <v>41995</v>
      </c>
    </row>
    <row r="4402" spans="11:15">
      <c r="K4402" s="46" t="s">
        <v>8870</v>
      </c>
      <c r="L4402" s="23" t="s">
        <v>8871</v>
      </c>
      <c r="M4402" s="47">
        <v>5067.24</v>
      </c>
      <c r="N4402" s="47">
        <v>0</v>
      </c>
      <c r="O4402" s="48">
        <v>41995</v>
      </c>
    </row>
    <row r="4403" spans="11:15">
      <c r="K4403" s="46" t="s">
        <v>8872</v>
      </c>
      <c r="L4403" s="23" t="s">
        <v>8873</v>
      </c>
      <c r="M4403" s="47">
        <v>5021.8999999999996</v>
      </c>
      <c r="N4403" s="47">
        <v>0</v>
      </c>
      <c r="O4403" s="48">
        <v>41995</v>
      </c>
    </row>
    <row r="4404" spans="11:15">
      <c r="K4404" s="46" t="s">
        <v>8874</v>
      </c>
      <c r="L4404" s="23" t="s">
        <v>8875</v>
      </c>
      <c r="M4404" s="47">
        <v>4835.3</v>
      </c>
      <c r="N4404" s="47">
        <v>0</v>
      </c>
      <c r="O4404" s="48">
        <v>41995</v>
      </c>
    </row>
    <row r="4405" spans="11:15">
      <c r="K4405" s="46" t="s">
        <v>8876</v>
      </c>
      <c r="L4405" s="23" t="s">
        <v>8877</v>
      </c>
      <c r="M4405" s="47">
        <v>4593.79</v>
      </c>
      <c r="N4405" s="47">
        <v>0</v>
      </c>
      <c r="O4405" s="48">
        <v>41995</v>
      </c>
    </row>
    <row r="4406" spans="11:15">
      <c r="K4406" s="46" t="s">
        <v>8878</v>
      </c>
      <c r="L4406" s="23" t="s">
        <v>8879</v>
      </c>
      <c r="M4406" s="47">
        <v>4400.8900000000003</v>
      </c>
      <c r="N4406" s="47">
        <v>0</v>
      </c>
      <c r="O4406" s="48">
        <v>41995</v>
      </c>
    </row>
    <row r="4407" spans="11:15">
      <c r="K4407" s="46" t="s">
        <v>8880</v>
      </c>
      <c r="L4407" s="23" t="s">
        <v>8881</v>
      </c>
      <c r="M4407" s="47">
        <v>4173.99</v>
      </c>
      <c r="N4407" s="47">
        <v>0</v>
      </c>
      <c r="O4407" s="48">
        <v>41995</v>
      </c>
    </row>
    <row r="4408" spans="11:15">
      <c r="K4408" s="46" t="s">
        <v>8882</v>
      </c>
      <c r="L4408" s="23" t="s">
        <v>8883</v>
      </c>
      <c r="M4408" s="47">
        <v>3389.9</v>
      </c>
      <c r="N4408" s="47">
        <v>0</v>
      </c>
      <c r="O4408" s="48">
        <v>41995</v>
      </c>
    </row>
    <row r="4409" spans="11:15">
      <c r="K4409" s="46" t="s">
        <v>8884</v>
      </c>
      <c r="L4409" s="23" t="s">
        <v>8885</v>
      </c>
      <c r="M4409" s="47">
        <v>3365.92</v>
      </c>
      <c r="N4409" s="47">
        <v>0</v>
      </c>
      <c r="O4409" s="48">
        <v>41995</v>
      </c>
    </row>
    <row r="4410" spans="11:15">
      <c r="K4410" s="46" t="s">
        <v>8886</v>
      </c>
      <c r="L4410" s="23" t="s">
        <v>8887</v>
      </c>
      <c r="M4410" s="47">
        <v>3070.98</v>
      </c>
      <c r="N4410" s="47">
        <v>0</v>
      </c>
      <c r="O4410" s="48">
        <v>41995</v>
      </c>
    </row>
    <row r="4411" spans="11:15">
      <c r="K4411" s="46" t="s">
        <v>8888</v>
      </c>
      <c r="L4411" s="23" t="s">
        <v>8889</v>
      </c>
      <c r="M4411" s="47">
        <v>2965.31</v>
      </c>
      <c r="N4411" s="47">
        <v>0</v>
      </c>
      <c r="O4411" s="48">
        <v>41995</v>
      </c>
    </row>
    <row r="4412" spans="11:15">
      <c r="K4412" s="46" t="s">
        <v>8890</v>
      </c>
      <c r="L4412" s="23" t="s">
        <v>8891</v>
      </c>
      <c r="M4412" s="47">
        <v>2956.06</v>
      </c>
      <c r="N4412" s="47">
        <v>0</v>
      </c>
      <c r="O4412" s="48">
        <v>41995</v>
      </c>
    </row>
    <row r="4413" spans="11:15">
      <c r="K4413" s="46" t="s">
        <v>8892</v>
      </c>
      <c r="L4413" s="23" t="s">
        <v>8893</v>
      </c>
      <c r="M4413" s="47">
        <v>2894.53</v>
      </c>
      <c r="N4413" s="47">
        <v>0</v>
      </c>
      <c r="O4413" s="48">
        <v>41995</v>
      </c>
    </row>
    <row r="4414" spans="11:15">
      <c r="K4414" s="46" t="s">
        <v>8894</v>
      </c>
      <c r="L4414" s="23" t="s">
        <v>8895</v>
      </c>
      <c r="M4414" s="47">
        <v>2806.58</v>
      </c>
      <c r="N4414" s="47">
        <v>0</v>
      </c>
      <c r="O4414" s="48">
        <v>41995</v>
      </c>
    </row>
    <row r="4415" spans="11:15">
      <c r="K4415" s="46" t="s">
        <v>8896</v>
      </c>
      <c r="L4415" s="23" t="s">
        <v>8897</v>
      </c>
      <c r="M4415" s="47">
        <v>2778.55</v>
      </c>
      <c r="N4415" s="47">
        <v>0</v>
      </c>
      <c r="O4415" s="48">
        <v>41995</v>
      </c>
    </row>
    <row r="4416" spans="11:15">
      <c r="K4416" s="46" t="s">
        <v>8898</v>
      </c>
      <c r="L4416" s="23" t="s">
        <v>8899</v>
      </c>
      <c r="M4416" s="47">
        <v>2741.59</v>
      </c>
      <c r="N4416" s="47">
        <v>0</v>
      </c>
      <c r="O4416" s="48">
        <v>41995</v>
      </c>
    </row>
    <row r="4417" spans="11:15">
      <c r="K4417" s="46" t="s">
        <v>8900</v>
      </c>
      <c r="L4417" s="23" t="s">
        <v>8901</v>
      </c>
      <c r="M4417" s="47">
        <v>2739.2</v>
      </c>
      <c r="N4417" s="47">
        <v>0</v>
      </c>
      <c r="O4417" s="48">
        <v>41995</v>
      </c>
    </row>
    <row r="4418" spans="11:15">
      <c r="K4418" s="46" t="s">
        <v>8902</v>
      </c>
      <c r="L4418" s="23" t="s">
        <v>8903</v>
      </c>
      <c r="M4418" s="47">
        <v>2735.65</v>
      </c>
      <c r="N4418" s="47">
        <v>0</v>
      </c>
      <c r="O4418" s="48">
        <v>41995</v>
      </c>
    </row>
    <row r="4419" spans="11:15">
      <c r="K4419" s="46" t="s">
        <v>8904</v>
      </c>
      <c r="L4419" s="23" t="s">
        <v>8905</v>
      </c>
      <c r="M4419" s="47">
        <v>2719.87</v>
      </c>
      <c r="N4419" s="47">
        <v>0</v>
      </c>
      <c r="O4419" s="48">
        <v>41995</v>
      </c>
    </row>
    <row r="4420" spans="11:15">
      <c r="K4420" s="46" t="s">
        <v>8906</v>
      </c>
      <c r="L4420" s="23" t="s">
        <v>8907</v>
      </c>
      <c r="M4420" s="47">
        <v>2690.28</v>
      </c>
      <c r="N4420" s="47">
        <v>0</v>
      </c>
      <c r="O4420" s="48">
        <v>41995</v>
      </c>
    </row>
    <row r="4421" spans="11:15">
      <c r="K4421" s="46" t="s">
        <v>8908</v>
      </c>
      <c r="L4421" s="23" t="s">
        <v>8909</v>
      </c>
      <c r="M4421" s="47">
        <v>2672.65</v>
      </c>
      <c r="N4421" s="47">
        <v>0</v>
      </c>
      <c r="O4421" s="48">
        <v>41995</v>
      </c>
    </row>
    <row r="4422" spans="11:15">
      <c r="K4422" s="46" t="s">
        <v>8910</v>
      </c>
      <c r="L4422" s="23" t="s">
        <v>8911</v>
      </c>
      <c r="M4422" s="47">
        <v>2660.81</v>
      </c>
      <c r="N4422" s="47">
        <v>0</v>
      </c>
      <c r="O4422" s="48">
        <v>41995</v>
      </c>
    </row>
    <row r="4423" spans="11:15">
      <c r="K4423" s="46" t="s">
        <v>8912</v>
      </c>
      <c r="L4423" s="23" t="s">
        <v>8913</v>
      </c>
      <c r="M4423" s="47">
        <v>2603.37</v>
      </c>
      <c r="N4423" s="47">
        <v>0</v>
      </c>
      <c r="O4423" s="48">
        <v>41995</v>
      </c>
    </row>
    <row r="4424" spans="11:15">
      <c r="K4424" s="46" t="s">
        <v>8914</v>
      </c>
      <c r="L4424" s="23" t="s">
        <v>8915</v>
      </c>
      <c r="M4424" s="47">
        <v>2599.65</v>
      </c>
      <c r="N4424" s="47">
        <v>0</v>
      </c>
      <c r="O4424" s="48">
        <v>41995</v>
      </c>
    </row>
    <row r="4425" spans="11:15">
      <c r="K4425" s="46" t="s">
        <v>8916</v>
      </c>
      <c r="L4425" s="23" t="s">
        <v>8917</v>
      </c>
      <c r="M4425" s="47">
        <v>2428.1999999999998</v>
      </c>
      <c r="N4425" s="47">
        <v>0</v>
      </c>
      <c r="O4425" s="48">
        <v>41995</v>
      </c>
    </row>
    <row r="4426" spans="11:15">
      <c r="K4426" s="46" t="s">
        <v>8918</v>
      </c>
      <c r="L4426" s="23" t="s">
        <v>8919</v>
      </c>
      <c r="M4426" s="47">
        <v>2394.46</v>
      </c>
      <c r="N4426" s="47">
        <v>0</v>
      </c>
      <c r="O4426" s="48">
        <v>41995</v>
      </c>
    </row>
    <row r="4427" spans="11:15">
      <c r="K4427" s="46" t="s">
        <v>8920</v>
      </c>
      <c r="L4427" s="23" t="s">
        <v>8921</v>
      </c>
      <c r="M4427" s="47">
        <v>2180.4299999999998</v>
      </c>
      <c r="N4427" s="47">
        <v>0</v>
      </c>
      <c r="O4427" s="48">
        <v>41995</v>
      </c>
    </row>
    <row r="4428" spans="11:15">
      <c r="K4428" s="46" t="s">
        <v>8922</v>
      </c>
      <c r="L4428" s="23" t="s">
        <v>8923</v>
      </c>
      <c r="M4428" s="47">
        <v>2172.64</v>
      </c>
      <c r="N4428" s="47">
        <v>0</v>
      </c>
      <c r="O4428" s="48">
        <v>41995</v>
      </c>
    </row>
    <row r="4429" spans="11:15">
      <c r="K4429" s="46" t="s">
        <v>8924</v>
      </c>
      <c r="L4429" s="23" t="s">
        <v>8925</v>
      </c>
      <c r="M4429" s="47">
        <v>2067.9</v>
      </c>
      <c r="N4429" s="47">
        <v>0</v>
      </c>
      <c r="O4429" s="48">
        <v>41995</v>
      </c>
    </row>
    <row r="4430" spans="11:15">
      <c r="K4430" s="46" t="s">
        <v>8926</v>
      </c>
      <c r="L4430" s="23" t="s">
        <v>8927</v>
      </c>
      <c r="M4430" s="47">
        <v>1997.94</v>
      </c>
      <c r="N4430" s="47">
        <v>0</v>
      </c>
      <c r="O4430" s="48">
        <v>41995</v>
      </c>
    </row>
    <row r="4431" spans="11:15">
      <c r="K4431" s="46" t="s">
        <v>8928</v>
      </c>
      <c r="L4431" s="23" t="s">
        <v>8929</v>
      </c>
      <c r="M4431" s="47">
        <v>1897.77</v>
      </c>
      <c r="N4431" s="47">
        <v>0</v>
      </c>
      <c r="O4431" s="48">
        <v>41995</v>
      </c>
    </row>
    <row r="4432" spans="11:15">
      <c r="K4432" s="46" t="s">
        <v>8930</v>
      </c>
      <c r="L4432" s="23" t="s">
        <v>8931</v>
      </c>
      <c r="M4432" s="47">
        <v>1776.43</v>
      </c>
      <c r="N4432" s="47">
        <v>0</v>
      </c>
      <c r="O4432" s="48">
        <v>41995</v>
      </c>
    </row>
    <row r="4433" spans="11:15">
      <c r="K4433" s="46" t="s">
        <v>8932</v>
      </c>
      <c r="L4433" s="23" t="s">
        <v>8933</v>
      </c>
      <c r="M4433" s="47">
        <v>1712.2</v>
      </c>
      <c r="N4433" s="47">
        <v>0</v>
      </c>
      <c r="O4433" s="48">
        <v>41995</v>
      </c>
    </row>
    <row r="4434" spans="11:15">
      <c r="K4434" s="46" t="s">
        <v>8934</v>
      </c>
      <c r="L4434" s="23" t="s">
        <v>8935</v>
      </c>
      <c r="M4434" s="47">
        <v>1702.9</v>
      </c>
      <c r="N4434" s="47">
        <v>0</v>
      </c>
      <c r="O4434" s="48">
        <v>41995</v>
      </c>
    </row>
    <row r="4435" spans="11:15">
      <c r="K4435" s="46" t="s">
        <v>8936</v>
      </c>
      <c r="L4435" s="23" t="s">
        <v>8937</v>
      </c>
      <c r="M4435" s="47">
        <v>1636.8</v>
      </c>
      <c r="N4435" s="47">
        <v>0</v>
      </c>
      <c r="O4435" s="48">
        <v>41995</v>
      </c>
    </row>
    <row r="4436" spans="11:15">
      <c r="K4436" s="46" t="s">
        <v>8938</v>
      </c>
      <c r="L4436" s="23" t="s">
        <v>8939</v>
      </c>
      <c r="M4436" s="47">
        <v>1580.08</v>
      </c>
      <c r="N4436" s="47">
        <v>0</v>
      </c>
      <c r="O4436" s="48">
        <v>41995</v>
      </c>
    </row>
    <row r="4437" spans="11:15">
      <c r="K4437" s="46" t="s">
        <v>8940</v>
      </c>
      <c r="L4437" s="23" t="s">
        <v>8941</v>
      </c>
      <c r="M4437" s="47">
        <v>1548.44</v>
      </c>
      <c r="N4437" s="47">
        <v>0</v>
      </c>
      <c r="O4437" s="48">
        <v>41995</v>
      </c>
    </row>
    <row r="4438" spans="11:15">
      <c r="K4438" s="46" t="s">
        <v>8942</v>
      </c>
      <c r="L4438" s="23" t="s">
        <v>8943</v>
      </c>
      <c r="M4438" s="47">
        <v>1519.66</v>
      </c>
      <c r="N4438" s="47">
        <v>0</v>
      </c>
      <c r="O4438" s="48">
        <v>41995</v>
      </c>
    </row>
    <row r="4439" spans="11:15">
      <c r="K4439" s="46" t="s">
        <v>8944</v>
      </c>
      <c r="L4439" s="23" t="s">
        <v>8945</v>
      </c>
      <c r="M4439" s="47">
        <v>1495.04</v>
      </c>
      <c r="N4439" s="47">
        <v>0</v>
      </c>
      <c r="O4439" s="48">
        <v>41995</v>
      </c>
    </row>
    <row r="4440" spans="11:15">
      <c r="K4440" s="46" t="s">
        <v>8946</v>
      </c>
      <c r="L4440" s="23" t="s">
        <v>8947</v>
      </c>
      <c r="M4440" s="47">
        <v>1267.68</v>
      </c>
      <c r="N4440" s="47">
        <v>0</v>
      </c>
      <c r="O4440" s="48">
        <v>41995</v>
      </c>
    </row>
    <row r="4441" spans="11:15">
      <c r="K4441" s="46" t="s">
        <v>8948</v>
      </c>
      <c r="L4441" s="23" t="s">
        <v>8949</v>
      </c>
      <c r="M4441" s="47">
        <v>1108.02</v>
      </c>
      <c r="N4441" s="47">
        <v>0</v>
      </c>
      <c r="O4441" s="48">
        <v>41995</v>
      </c>
    </row>
    <row r="4442" spans="11:15">
      <c r="K4442" s="46" t="s">
        <v>8950</v>
      </c>
      <c r="L4442" s="23" t="s">
        <v>8951</v>
      </c>
      <c r="M4442" s="47">
        <v>1091.79</v>
      </c>
      <c r="N4442" s="47">
        <v>0</v>
      </c>
      <c r="O4442" s="48">
        <v>41995</v>
      </c>
    </row>
    <row r="4443" spans="11:15">
      <c r="K4443" s="46" t="s">
        <v>8952</v>
      </c>
      <c r="L4443" s="23" t="s">
        <v>8953</v>
      </c>
      <c r="M4443" s="47">
        <v>1018.97</v>
      </c>
      <c r="N4443" s="47">
        <v>0</v>
      </c>
      <c r="O4443" s="48">
        <v>41995</v>
      </c>
    </row>
    <row r="4444" spans="11:15">
      <c r="K4444" s="46" t="s">
        <v>8954</v>
      </c>
      <c r="L4444" s="23" t="s">
        <v>8955</v>
      </c>
      <c r="M4444" s="47">
        <v>1013.4</v>
      </c>
      <c r="N4444" s="47">
        <v>0</v>
      </c>
      <c r="O4444" s="48">
        <v>41995</v>
      </c>
    </row>
    <row r="4445" spans="11:15">
      <c r="K4445" s="46" t="s">
        <v>8956</v>
      </c>
      <c r="L4445" s="23" t="s">
        <v>8957</v>
      </c>
      <c r="M4445" s="47">
        <v>1011.41</v>
      </c>
      <c r="N4445" s="47">
        <v>0</v>
      </c>
      <c r="O4445" s="48">
        <v>41995</v>
      </c>
    </row>
    <row r="4446" spans="11:15">
      <c r="K4446" s="46" t="s">
        <v>8958</v>
      </c>
      <c r="L4446" s="23" t="s">
        <v>8959</v>
      </c>
      <c r="M4446" s="47">
        <v>12522.21</v>
      </c>
      <c r="N4446" s="47">
        <v>0</v>
      </c>
      <c r="O4446" s="48">
        <v>42006</v>
      </c>
    </row>
    <row r="4447" spans="11:15">
      <c r="K4447" s="46" t="s">
        <v>8960</v>
      </c>
      <c r="L4447" s="23" t="s">
        <v>8961</v>
      </c>
      <c r="M4447" s="47">
        <v>9393.49</v>
      </c>
      <c r="N4447" s="47">
        <v>0</v>
      </c>
      <c r="O4447" s="48">
        <v>42006</v>
      </c>
    </row>
    <row r="4448" spans="11:15">
      <c r="K4448" s="46" t="s">
        <v>8962</v>
      </c>
      <c r="L4448" s="23" t="s">
        <v>8963</v>
      </c>
      <c r="M4448" s="47">
        <v>4535.43</v>
      </c>
      <c r="N4448" s="47">
        <v>0</v>
      </c>
      <c r="O4448" s="48">
        <v>42006</v>
      </c>
    </row>
    <row r="4449" spans="11:15">
      <c r="K4449" s="46" t="s">
        <v>8964</v>
      </c>
      <c r="L4449" s="23" t="s">
        <v>8965</v>
      </c>
      <c r="M4449" s="47">
        <v>1380.87</v>
      </c>
      <c r="N4449" s="47">
        <v>0</v>
      </c>
      <c r="O4449" s="48">
        <v>42006</v>
      </c>
    </row>
    <row r="4450" spans="11:15">
      <c r="K4450" s="46" t="s">
        <v>8966</v>
      </c>
      <c r="L4450" s="23" t="s">
        <v>8967</v>
      </c>
      <c r="M4450" s="47">
        <v>32461.13</v>
      </c>
      <c r="N4450" s="47">
        <v>0</v>
      </c>
      <c r="O4450" s="48">
        <v>42016</v>
      </c>
    </row>
    <row r="4451" spans="11:15">
      <c r="K4451" s="46" t="s">
        <v>8968</v>
      </c>
      <c r="L4451" s="23" t="s">
        <v>8969</v>
      </c>
      <c r="M4451" s="47">
        <v>31597.040000000001</v>
      </c>
      <c r="N4451" s="47">
        <v>0</v>
      </c>
      <c r="O4451" s="48">
        <v>42016</v>
      </c>
    </row>
    <row r="4452" spans="11:15">
      <c r="K4452" s="46" t="s">
        <v>8970</v>
      </c>
      <c r="L4452" s="23" t="s">
        <v>8971</v>
      </c>
      <c r="M4452" s="47">
        <v>27824.57</v>
      </c>
      <c r="N4452" s="47">
        <v>0</v>
      </c>
      <c r="O4452" s="48">
        <v>42016</v>
      </c>
    </row>
    <row r="4453" spans="11:15">
      <c r="K4453" s="46" t="s">
        <v>8972</v>
      </c>
      <c r="L4453" s="23" t="s">
        <v>8973</v>
      </c>
      <c r="M4453" s="47">
        <v>22645.46</v>
      </c>
      <c r="N4453" s="47">
        <v>0</v>
      </c>
      <c r="O4453" s="48">
        <v>42016</v>
      </c>
    </row>
    <row r="4454" spans="11:15">
      <c r="K4454" s="46" t="s">
        <v>8974</v>
      </c>
      <c r="L4454" s="23" t="s">
        <v>8975</v>
      </c>
      <c r="M4454" s="47">
        <v>19622.310000000001</v>
      </c>
      <c r="N4454" s="47">
        <v>0</v>
      </c>
      <c r="O4454" s="48">
        <v>42016</v>
      </c>
    </row>
    <row r="4455" spans="11:15">
      <c r="K4455" s="46" t="s">
        <v>8976</v>
      </c>
      <c r="L4455" s="23" t="s">
        <v>8977</v>
      </c>
      <c r="M4455" s="47">
        <v>17019.189999999999</v>
      </c>
      <c r="N4455" s="47">
        <v>0</v>
      </c>
      <c r="O4455" s="48">
        <v>42016</v>
      </c>
    </row>
    <row r="4456" spans="11:15">
      <c r="K4456" s="46" t="s">
        <v>8978</v>
      </c>
      <c r="L4456" s="23" t="s">
        <v>8979</v>
      </c>
      <c r="M4456" s="47">
        <v>16822.5</v>
      </c>
      <c r="N4456" s="47">
        <v>0</v>
      </c>
      <c r="O4456" s="48">
        <v>42016</v>
      </c>
    </row>
    <row r="4457" spans="11:15">
      <c r="K4457" s="46" t="s">
        <v>8980</v>
      </c>
      <c r="L4457" s="23" t="s">
        <v>8981</v>
      </c>
      <c r="M4457" s="47">
        <v>14502.92</v>
      </c>
      <c r="N4457" s="47">
        <v>0</v>
      </c>
      <c r="O4457" s="48">
        <v>42016</v>
      </c>
    </row>
    <row r="4458" spans="11:15">
      <c r="K4458" s="46" t="s">
        <v>8982</v>
      </c>
      <c r="L4458" s="23" t="s">
        <v>8983</v>
      </c>
      <c r="M4458" s="47">
        <v>11594.89</v>
      </c>
      <c r="N4458" s="47">
        <v>0</v>
      </c>
      <c r="O4458" s="48">
        <v>42016</v>
      </c>
    </row>
    <row r="4459" spans="11:15">
      <c r="K4459" s="46" t="s">
        <v>8984</v>
      </c>
      <c r="L4459" s="23" t="s">
        <v>8985</v>
      </c>
      <c r="M4459" s="47">
        <v>11538.37</v>
      </c>
      <c r="N4459" s="47">
        <v>0</v>
      </c>
      <c r="O4459" s="48">
        <v>42016</v>
      </c>
    </row>
    <row r="4460" spans="11:15">
      <c r="K4460" s="46" t="s">
        <v>8986</v>
      </c>
      <c r="L4460" s="23" t="s">
        <v>8987</v>
      </c>
      <c r="M4460" s="47">
        <v>9919.4</v>
      </c>
      <c r="N4460" s="47">
        <v>0</v>
      </c>
      <c r="O4460" s="48">
        <v>42016</v>
      </c>
    </row>
    <row r="4461" spans="11:15">
      <c r="K4461" s="46" t="s">
        <v>8988</v>
      </c>
      <c r="L4461" s="23" t="s">
        <v>8989</v>
      </c>
      <c r="M4461" s="47">
        <v>9544.83</v>
      </c>
      <c r="N4461" s="47">
        <v>0</v>
      </c>
      <c r="O4461" s="48">
        <v>42016</v>
      </c>
    </row>
    <row r="4462" spans="11:15">
      <c r="K4462" s="46" t="s">
        <v>8990</v>
      </c>
      <c r="L4462" s="23" t="s">
        <v>8991</v>
      </c>
      <c r="M4462" s="47">
        <v>8937.2800000000007</v>
      </c>
      <c r="N4462" s="47">
        <v>0</v>
      </c>
      <c r="O4462" s="48">
        <v>42016</v>
      </c>
    </row>
    <row r="4463" spans="11:15">
      <c r="K4463" s="46" t="s">
        <v>8992</v>
      </c>
      <c r="L4463" s="23" t="s">
        <v>8993</v>
      </c>
      <c r="M4463" s="47">
        <v>8659.18</v>
      </c>
      <c r="N4463" s="47">
        <v>0</v>
      </c>
      <c r="O4463" s="48">
        <v>42016</v>
      </c>
    </row>
    <row r="4464" spans="11:15">
      <c r="K4464" s="46" t="s">
        <v>8994</v>
      </c>
      <c r="L4464" s="23" t="s">
        <v>8995</v>
      </c>
      <c r="M4464" s="47">
        <v>8621.2000000000007</v>
      </c>
      <c r="N4464" s="47">
        <v>0</v>
      </c>
      <c r="O4464" s="48">
        <v>42016</v>
      </c>
    </row>
    <row r="4465" spans="11:15">
      <c r="K4465" s="46" t="s">
        <v>8996</v>
      </c>
      <c r="L4465" s="23" t="s">
        <v>8997</v>
      </c>
      <c r="M4465" s="47">
        <v>8112.09</v>
      </c>
      <c r="N4465" s="47">
        <v>0</v>
      </c>
      <c r="O4465" s="48">
        <v>42016</v>
      </c>
    </row>
    <row r="4466" spans="11:15">
      <c r="K4466" s="46" t="s">
        <v>8998</v>
      </c>
      <c r="L4466" s="23" t="s">
        <v>8999</v>
      </c>
      <c r="M4466" s="47">
        <v>7228.14</v>
      </c>
      <c r="N4466" s="47">
        <v>0</v>
      </c>
      <c r="O4466" s="48">
        <v>42016</v>
      </c>
    </row>
    <row r="4467" spans="11:15">
      <c r="K4467" s="46" t="s">
        <v>9000</v>
      </c>
      <c r="L4467" s="23" t="s">
        <v>9001</v>
      </c>
      <c r="M4467" s="47">
        <v>6703.15</v>
      </c>
      <c r="N4467" s="47">
        <v>0</v>
      </c>
      <c r="O4467" s="48">
        <v>42016</v>
      </c>
    </row>
    <row r="4468" spans="11:15">
      <c r="K4468" s="46" t="s">
        <v>9002</v>
      </c>
      <c r="L4468" s="23" t="s">
        <v>9003</v>
      </c>
      <c r="M4468" s="47">
        <v>6535</v>
      </c>
      <c r="N4468" s="47">
        <v>0</v>
      </c>
      <c r="O4468" s="48">
        <v>42016</v>
      </c>
    </row>
    <row r="4469" spans="11:15">
      <c r="K4469" s="46" t="s">
        <v>9004</v>
      </c>
      <c r="L4469" s="23" t="s">
        <v>9005</v>
      </c>
      <c r="M4469" s="47">
        <v>6285.34</v>
      </c>
      <c r="N4469" s="47">
        <v>0</v>
      </c>
      <c r="O4469" s="48">
        <v>42016</v>
      </c>
    </row>
    <row r="4470" spans="11:15">
      <c r="K4470" s="46" t="s">
        <v>9006</v>
      </c>
      <c r="L4470" s="23" t="s">
        <v>9007</v>
      </c>
      <c r="M4470" s="47">
        <v>5942.77</v>
      </c>
      <c r="N4470" s="47">
        <v>0</v>
      </c>
      <c r="O4470" s="48">
        <v>42016</v>
      </c>
    </row>
    <row r="4471" spans="11:15">
      <c r="K4471" s="46" t="s">
        <v>9008</v>
      </c>
      <c r="L4471" s="23" t="s">
        <v>9009</v>
      </c>
      <c r="M4471" s="47">
        <v>5795.39</v>
      </c>
      <c r="N4471" s="47">
        <v>0</v>
      </c>
      <c r="O4471" s="48">
        <v>42016</v>
      </c>
    </row>
    <row r="4472" spans="11:15">
      <c r="K4472" s="46" t="s">
        <v>9010</v>
      </c>
      <c r="L4472" s="23" t="s">
        <v>9011</v>
      </c>
      <c r="M4472" s="47">
        <v>5267.64</v>
      </c>
      <c r="N4472" s="47">
        <v>0</v>
      </c>
      <c r="O4472" s="48">
        <v>42016</v>
      </c>
    </row>
    <row r="4473" spans="11:15">
      <c r="K4473" s="46" t="s">
        <v>9012</v>
      </c>
      <c r="L4473" s="23" t="s">
        <v>9013</v>
      </c>
      <c r="M4473" s="47">
        <v>5261.41</v>
      </c>
      <c r="N4473" s="47">
        <v>0</v>
      </c>
      <c r="O4473" s="48">
        <v>42016</v>
      </c>
    </row>
    <row r="4474" spans="11:15">
      <c r="K4474" s="46" t="s">
        <v>9014</v>
      </c>
      <c r="L4474" s="23" t="s">
        <v>9015</v>
      </c>
      <c r="M4474" s="47">
        <v>4740.1000000000004</v>
      </c>
      <c r="N4474" s="47">
        <v>0</v>
      </c>
      <c r="O4474" s="48">
        <v>42016</v>
      </c>
    </row>
    <row r="4475" spans="11:15">
      <c r="K4475" s="46" t="s">
        <v>9016</v>
      </c>
      <c r="L4475" s="23" t="s">
        <v>9017</v>
      </c>
      <c r="M4475" s="47">
        <v>4669.62</v>
      </c>
      <c r="N4475" s="47">
        <v>0</v>
      </c>
      <c r="O4475" s="48">
        <v>42016</v>
      </c>
    </row>
    <row r="4476" spans="11:15">
      <c r="K4476" s="46" t="s">
        <v>9018</v>
      </c>
      <c r="L4476" s="23" t="s">
        <v>9019</v>
      </c>
      <c r="M4476" s="47">
        <v>4633.71</v>
      </c>
      <c r="N4476" s="47">
        <v>0</v>
      </c>
      <c r="O4476" s="48">
        <v>42016</v>
      </c>
    </row>
    <row r="4477" spans="11:15">
      <c r="K4477" s="46" t="s">
        <v>9020</v>
      </c>
      <c r="L4477" s="23" t="s">
        <v>9021</v>
      </c>
      <c r="M4477" s="47">
        <v>4286.22</v>
      </c>
      <c r="N4477" s="47">
        <v>0</v>
      </c>
      <c r="O4477" s="48">
        <v>42016</v>
      </c>
    </row>
    <row r="4478" spans="11:15">
      <c r="K4478" s="46" t="s">
        <v>9022</v>
      </c>
      <c r="L4478" s="23" t="s">
        <v>9023</v>
      </c>
      <c r="M4478" s="47">
        <v>4119.59</v>
      </c>
      <c r="N4478" s="47">
        <v>0</v>
      </c>
      <c r="O4478" s="48">
        <v>42016</v>
      </c>
    </row>
    <row r="4479" spans="11:15">
      <c r="K4479" s="46" t="s">
        <v>9024</v>
      </c>
      <c r="L4479" s="23" t="s">
        <v>9025</v>
      </c>
      <c r="M4479" s="47">
        <v>3869.36</v>
      </c>
      <c r="N4479" s="47">
        <v>0</v>
      </c>
      <c r="O4479" s="48">
        <v>42016</v>
      </c>
    </row>
    <row r="4480" spans="11:15">
      <c r="K4480" s="46" t="s">
        <v>9026</v>
      </c>
      <c r="L4480" s="23" t="s">
        <v>9027</v>
      </c>
      <c r="M4480" s="47">
        <v>3866.52</v>
      </c>
      <c r="N4480" s="47">
        <v>0</v>
      </c>
      <c r="O4480" s="48">
        <v>42016</v>
      </c>
    </row>
    <row r="4481" spans="11:15">
      <c r="K4481" s="46" t="s">
        <v>9028</v>
      </c>
      <c r="L4481" s="23" t="s">
        <v>9029</v>
      </c>
      <c r="M4481" s="47">
        <v>3367.61</v>
      </c>
      <c r="N4481" s="47">
        <v>0</v>
      </c>
      <c r="O4481" s="48">
        <v>42016</v>
      </c>
    </row>
    <row r="4482" spans="11:15">
      <c r="K4482" s="46" t="s">
        <v>9030</v>
      </c>
      <c r="L4482" s="23" t="s">
        <v>9031</v>
      </c>
      <c r="M4482" s="47">
        <v>3296.33</v>
      </c>
      <c r="N4482" s="47">
        <v>0</v>
      </c>
      <c r="O4482" s="48">
        <v>42016</v>
      </c>
    </row>
    <row r="4483" spans="11:15">
      <c r="K4483" s="46" t="s">
        <v>9032</v>
      </c>
      <c r="L4483" s="23" t="s">
        <v>9033</v>
      </c>
      <c r="M4483" s="47">
        <v>3192.12</v>
      </c>
      <c r="N4483" s="47">
        <v>0</v>
      </c>
      <c r="O4483" s="48">
        <v>42016</v>
      </c>
    </row>
    <row r="4484" spans="11:15">
      <c r="K4484" s="46" t="s">
        <v>9034</v>
      </c>
      <c r="L4484" s="23" t="s">
        <v>9035</v>
      </c>
      <c r="M4484" s="47">
        <v>2987.45</v>
      </c>
      <c r="N4484" s="47">
        <v>0</v>
      </c>
      <c r="O4484" s="48">
        <v>42016</v>
      </c>
    </row>
    <row r="4485" spans="11:15">
      <c r="K4485" s="46" t="s">
        <v>9036</v>
      </c>
      <c r="L4485" s="23" t="s">
        <v>9037</v>
      </c>
      <c r="M4485" s="47">
        <v>2959.14</v>
      </c>
      <c r="N4485" s="47">
        <v>0</v>
      </c>
      <c r="O4485" s="48">
        <v>42016</v>
      </c>
    </row>
    <row r="4486" spans="11:15">
      <c r="K4486" s="46" t="s">
        <v>9038</v>
      </c>
      <c r="L4486" s="23" t="s">
        <v>9039</v>
      </c>
      <c r="M4486" s="47">
        <v>2893.3</v>
      </c>
      <c r="N4486" s="47">
        <v>0</v>
      </c>
      <c r="O4486" s="48">
        <v>42016</v>
      </c>
    </row>
    <row r="4487" spans="11:15">
      <c r="K4487" s="46" t="s">
        <v>9040</v>
      </c>
      <c r="L4487" s="23" t="s">
        <v>9041</v>
      </c>
      <c r="M4487" s="47">
        <v>2867.83</v>
      </c>
      <c r="N4487" s="47">
        <v>0</v>
      </c>
      <c r="O4487" s="48">
        <v>42016</v>
      </c>
    </row>
    <row r="4488" spans="11:15">
      <c r="K4488" s="46" t="s">
        <v>9042</v>
      </c>
      <c r="L4488" s="23" t="s">
        <v>9043</v>
      </c>
      <c r="M4488" s="47">
        <v>2699.55</v>
      </c>
      <c r="N4488" s="47">
        <v>0</v>
      </c>
      <c r="O4488" s="48">
        <v>42016</v>
      </c>
    </row>
    <row r="4489" spans="11:15">
      <c r="K4489" s="46" t="s">
        <v>9044</v>
      </c>
      <c r="L4489" s="23" t="s">
        <v>9045</v>
      </c>
      <c r="M4489" s="47">
        <v>2680.73</v>
      </c>
      <c r="N4489" s="47">
        <v>0</v>
      </c>
      <c r="O4489" s="48">
        <v>42016</v>
      </c>
    </row>
    <row r="4490" spans="11:15">
      <c r="K4490" s="46" t="s">
        <v>9046</v>
      </c>
      <c r="L4490" s="23" t="s">
        <v>9047</v>
      </c>
      <c r="M4490" s="47">
        <v>2679.65</v>
      </c>
      <c r="N4490" s="47">
        <v>0</v>
      </c>
      <c r="O4490" s="48">
        <v>42016</v>
      </c>
    </row>
    <row r="4491" spans="11:15">
      <c r="K4491" s="46" t="s">
        <v>9048</v>
      </c>
      <c r="L4491" s="23" t="s">
        <v>9049</v>
      </c>
      <c r="M4491" s="47">
        <v>2560.5300000000002</v>
      </c>
      <c r="N4491" s="47">
        <v>0</v>
      </c>
      <c r="O4491" s="48">
        <v>42016</v>
      </c>
    </row>
    <row r="4492" spans="11:15">
      <c r="K4492" s="46" t="s">
        <v>9050</v>
      </c>
      <c r="L4492" s="23" t="s">
        <v>9051</v>
      </c>
      <c r="M4492" s="47">
        <v>2435.84</v>
      </c>
      <c r="N4492" s="47">
        <v>0</v>
      </c>
      <c r="O4492" s="48">
        <v>42016</v>
      </c>
    </row>
    <row r="4493" spans="11:15">
      <c r="K4493" s="46" t="s">
        <v>9052</v>
      </c>
      <c r="L4493" s="23" t="s">
        <v>9053</v>
      </c>
      <c r="M4493" s="47">
        <v>2341.6</v>
      </c>
      <c r="N4493" s="47">
        <v>0</v>
      </c>
      <c r="O4493" s="48">
        <v>42016</v>
      </c>
    </row>
    <row r="4494" spans="11:15">
      <c r="K4494" s="46" t="s">
        <v>9054</v>
      </c>
      <c r="L4494" s="23" t="s">
        <v>9055</v>
      </c>
      <c r="M4494" s="47">
        <v>2290.0100000000002</v>
      </c>
      <c r="N4494" s="47">
        <v>0</v>
      </c>
      <c r="O4494" s="48">
        <v>42016</v>
      </c>
    </row>
    <row r="4495" spans="11:15">
      <c r="K4495" s="46" t="s">
        <v>9056</v>
      </c>
      <c r="L4495" s="23" t="s">
        <v>9057</v>
      </c>
      <c r="M4495" s="47">
        <v>2192.46</v>
      </c>
      <c r="N4495" s="47">
        <v>0</v>
      </c>
      <c r="O4495" s="48">
        <v>42016</v>
      </c>
    </row>
    <row r="4496" spans="11:15">
      <c r="K4496" s="46" t="s">
        <v>9058</v>
      </c>
      <c r="L4496" s="23" t="s">
        <v>9059</v>
      </c>
      <c r="M4496" s="47">
        <v>2187.36</v>
      </c>
      <c r="N4496" s="47">
        <v>0</v>
      </c>
      <c r="O4496" s="48">
        <v>42016</v>
      </c>
    </row>
    <row r="4497" spans="11:15">
      <c r="K4497" s="46" t="s">
        <v>9060</v>
      </c>
      <c r="L4497" s="23" t="s">
        <v>9061</v>
      </c>
      <c r="M4497" s="47">
        <v>1987.35</v>
      </c>
      <c r="N4497" s="47">
        <v>0</v>
      </c>
      <c r="O4497" s="48">
        <v>42016</v>
      </c>
    </row>
    <row r="4498" spans="11:15">
      <c r="K4498" s="46" t="s">
        <v>9062</v>
      </c>
      <c r="L4498" s="23" t="s">
        <v>9063</v>
      </c>
      <c r="M4498" s="47">
        <v>1962.83</v>
      </c>
      <c r="N4498" s="47">
        <v>0</v>
      </c>
      <c r="O4498" s="48">
        <v>42016</v>
      </c>
    </row>
    <row r="4499" spans="11:15">
      <c r="K4499" s="46" t="s">
        <v>9064</v>
      </c>
      <c r="L4499" s="23" t="s">
        <v>9065</v>
      </c>
      <c r="M4499" s="47">
        <v>1921.06</v>
      </c>
      <c r="N4499" s="47">
        <v>0</v>
      </c>
      <c r="O4499" s="48">
        <v>42016</v>
      </c>
    </row>
    <row r="4500" spans="11:15">
      <c r="K4500" s="46" t="s">
        <v>9066</v>
      </c>
      <c r="L4500" s="23" t="s">
        <v>9067</v>
      </c>
      <c r="M4500" s="47">
        <v>1895.29</v>
      </c>
      <c r="N4500" s="47">
        <v>0</v>
      </c>
      <c r="O4500" s="48">
        <v>42016</v>
      </c>
    </row>
    <row r="4501" spans="11:15">
      <c r="K4501" s="46" t="s">
        <v>9068</v>
      </c>
      <c r="L4501" s="23" t="s">
        <v>9069</v>
      </c>
      <c r="M4501" s="47">
        <v>1798.06</v>
      </c>
      <c r="N4501" s="47">
        <v>0</v>
      </c>
      <c r="O4501" s="48">
        <v>42016</v>
      </c>
    </row>
    <row r="4502" spans="11:15">
      <c r="K4502" s="46" t="s">
        <v>9070</v>
      </c>
      <c r="L4502" s="23" t="s">
        <v>9071</v>
      </c>
      <c r="M4502" s="47">
        <v>1765.08</v>
      </c>
      <c r="N4502" s="47">
        <v>0</v>
      </c>
      <c r="O4502" s="48">
        <v>42016</v>
      </c>
    </row>
    <row r="4503" spans="11:15">
      <c r="K4503" s="46" t="s">
        <v>9072</v>
      </c>
      <c r="L4503" s="23" t="s">
        <v>9073</v>
      </c>
      <c r="M4503" s="47">
        <v>1712.33</v>
      </c>
      <c r="N4503" s="47">
        <v>0</v>
      </c>
      <c r="O4503" s="48">
        <v>42016</v>
      </c>
    </row>
    <row r="4504" spans="11:15">
      <c r="K4504" s="46" t="s">
        <v>9074</v>
      </c>
      <c r="L4504" s="23" t="s">
        <v>9075</v>
      </c>
      <c r="M4504" s="47">
        <v>1706.34</v>
      </c>
      <c r="N4504" s="47">
        <v>0</v>
      </c>
      <c r="O4504" s="48">
        <v>42016</v>
      </c>
    </row>
    <row r="4505" spans="11:15">
      <c r="K4505" s="46" t="s">
        <v>9076</v>
      </c>
      <c r="L4505" s="23" t="s">
        <v>9077</v>
      </c>
      <c r="M4505" s="47">
        <v>1703.4</v>
      </c>
      <c r="N4505" s="47">
        <v>0</v>
      </c>
      <c r="O4505" s="48">
        <v>42016</v>
      </c>
    </row>
    <row r="4506" spans="11:15">
      <c r="K4506" s="46" t="s">
        <v>9078</v>
      </c>
      <c r="L4506" s="23" t="s">
        <v>9079</v>
      </c>
      <c r="M4506" s="47">
        <v>1686.82</v>
      </c>
      <c r="N4506" s="47">
        <v>0</v>
      </c>
      <c r="O4506" s="48">
        <v>42016</v>
      </c>
    </row>
    <row r="4507" spans="11:15">
      <c r="K4507" s="46" t="s">
        <v>9080</v>
      </c>
      <c r="L4507" s="23" t="s">
        <v>9081</v>
      </c>
      <c r="M4507" s="47">
        <v>1630.42</v>
      </c>
      <c r="N4507" s="47">
        <v>0</v>
      </c>
      <c r="O4507" s="48">
        <v>42016</v>
      </c>
    </row>
    <row r="4508" spans="11:15">
      <c r="K4508" s="46" t="s">
        <v>9082</v>
      </c>
      <c r="L4508" s="23" t="s">
        <v>9083</v>
      </c>
      <c r="M4508" s="47">
        <v>1617.51</v>
      </c>
      <c r="N4508" s="47">
        <v>0</v>
      </c>
      <c r="O4508" s="48">
        <v>42016</v>
      </c>
    </row>
    <row r="4509" spans="11:15">
      <c r="K4509" s="46" t="s">
        <v>9084</v>
      </c>
      <c r="L4509" s="23" t="s">
        <v>9085</v>
      </c>
      <c r="M4509" s="47">
        <v>1528.66</v>
      </c>
      <c r="N4509" s="47">
        <v>0</v>
      </c>
      <c r="O4509" s="48">
        <v>42016</v>
      </c>
    </row>
    <row r="4510" spans="11:15">
      <c r="K4510" s="46" t="s">
        <v>9086</v>
      </c>
      <c r="L4510" s="23" t="s">
        <v>9087</v>
      </c>
      <c r="M4510" s="47">
        <v>1502.14</v>
      </c>
      <c r="N4510" s="47">
        <v>0</v>
      </c>
      <c r="O4510" s="48">
        <v>42016</v>
      </c>
    </row>
    <row r="4511" spans="11:15">
      <c r="K4511" s="46" t="s">
        <v>9088</v>
      </c>
      <c r="L4511" s="23" t="s">
        <v>9089</v>
      </c>
      <c r="M4511" s="47">
        <v>1490.81</v>
      </c>
      <c r="N4511" s="47">
        <v>0</v>
      </c>
      <c r="O4511" s="48">
        <v>42016</v>
      </c>
    </row>
    <row r="4512" spans="11:15">
      <c r="K4512" s="46" t="s">
        <v>9090</v>
      </c>
      <c r="L4512" s="23" t="s">
        <v>9091</v>
      </c>
      <c r="M4512" s="47">
        <v>1487.49</v>
      </c>
      <c r="N4512" s="47">
        <v>0</v>
      </c>
      <c r="O4512" s="48">
        <v>42016</v>
      </c>
    </row>
    <row r="4513" spans="11:15">
      <c r="K4513" s="46" t="s">
        <v>9092</v>
      </c>
      <c r="L4513" s="23" t="s">
        <v>9093</v>
      </c>
      <c r="M4513" s="47">
        <v>1458.64</v>
      </c>
      <c r="N4513" s="47">
        <v>0</v>
      </c>
      <c r="O4513" s="48">
        <v>42016</v>
      </c>
    </row>
    <row r="4514" spans="11:15">
      <c r="K4514" s="46" t="s">
        <v>9094</v>
      </c>
      <c r="L4514" s="23" t="s">
        <v>9095</v>
      </c>
      <c r="M4514" s="47">
        <v>1443.1</v>
      </c>
      <c r="N4514" s="47">
        <v>0</v>
      </c>
      <c r="O4514" s="48">
        <v>42016</v>
      </c>
    </row>
    <row r="4515" spans="11:15">
      <c r="K4515" s="46" t="s">
        <v>9096</v>
      </c>
      <c r="L4515" s="23" t="s">
        <v>9097</v>
      </c>
      <c r="M4515" s="47">
        <v>1434.2</v>
      </c>
      <c r="N4515" s="47">
        <v>0</v>
      </c>
      <c r="O4515" s="48">
        <v>42016</v>
      </c>
    </row>
    <row r="4516" spans="11:15">
      <c r="K4516" s="46" t="s">
        <v>9098</v>
      </c>
      <c r="L4516" s="23" t="s">
        <v>9099</v>
      </c>
      <c r="M4516" s="47">
        <v>1415.09</v>
      </c>
      <c r="N4516" s="47">
        <v>0</v>
      </c>
      <c r="O4516" s="48">
        <v>42016</v>
      </c>
    </row>
    <row r="4517" spans="11:15">
      <c r="K4517" s="46" t="s">
        <v>9100</v>
      </c>
      <c r="L4517" s="23" t="s">
        <v>9101</v>
      </c>
      <c r="M4517" s="47">
        <v>1411.52</v>
      </c>
      <c r="N4517" s="47">
        <v>0</v>
      </c>
      <c r="O4517" s="48">
        <v>42016</v>
      </c>
    </row>
    <row r="4518" spans="11:15">
      <c r="K4518" s="46" t="s">
        <v>9102</v>
      </c>
      <c r="L4518" s="23" t="s">
        <v>9103</v>
      </c>
      <c r="M4518" s="47">
        <v>1361.7</v>
      </c>
      <c r="N4518" s="47">
        <v>0</v>
      </c>
      <c r="O4518" s="48">
        <v>42016</v>
      </c>
    </row>
    <row r="4519" spans="11:15">
      <c r="K4519" s="46" t="s">
        <v>9104</v>
      </c>
      <c r="L4519" s="23" t="s">
        <v>9105</v>
      </c>
      <c r="M4519" s="47">
        <v>1350.18</v>
      </c>
      <c r="N4519" s="47">
        <v>0</v>
      </c>
      <c r="O4519" s="48">
        <v>42016</v>
      </c>
    </row>
    <row r="4520" spans="11:15">
      <c r="K4520" s="46" t="s">
        <v>9106</v>
      </c>
      <c r="L4520" s="23" t="s">
        <v>9107</v>
      </c>
      <c r="M4520" s="47">
        <v>1259.1500000000001</v>
      </c>
      <c r="N4520" s="47">
        <v>0</v>
      </c>
      <c r="O4520" s="48">
        <v>42016</v>
      </c>
    </row>
    <row r="4521" spans="11:15">
      <c r="K4521" s="46" t="s">
        <v>9108</v>
      </c>
      <c r="L4521" s="23" t="s">
        <v>9109</v>
      </c>
      <c r="M4521" s="47">
        <v>1211.78</v>
      </c>
      <c r="N4521" s="47">
        <v>0</v>
      </c>
      <c r="O4521" s="48">
        <v>42016</v>
      </c>
    </row>
    <row r="4522" spans="11:15">
      <c r="K4522" s="46" t="s">
        <v>9110</v>
      </c>
      <c r="L4522" s="23" t="s">
        <v>9111</v>
      </c>
      <c r="M4522" s="47">
        <v>1157.25</v>
      </c>
      <c r="N4522" s="47">
        <v>0</v>
      </c>
      <c r="O4522" s="48">
        <v>42016</v>
      </c>
    </row>
    <row r="4523" spans="11:15">
      <c r="K4523" s="46" t="s">
        <v>9112</v>
      </c>
      <c r="L4523" s="23" t="s">
        <v>9113</v>
      </c>
      <c r="M4523" s="47">
        <v>1096.8800000000001</v>
      </c>
      <c r="N4523" s="47">
        <v>0</v>
      </c>
      <c r="O4523" s="48">
        <v>42016</v>
      </c>
    </row>
    <row r="4524" spans="11:15">
      <c r="K4524" s="46" t="s">
        <v>9114</v>
      </c>
      <c r="L4524" s="23" t="s">
        <v>9115</v>
      </c>
      <c r="M4524" s="47">
        <v>1014.03</v>
      </c>
      <c r="N4524" s="47">
        <v>0</v>
      </c>
      <c r="O4524" s="48">
        <v>42016</v>
      </c>
    </row>
    <row r="4525" spans="11:15">
      <c r="K4525" s="46" t="s">
        <v>9116</v>
      </c>
      <c r="L4525" s="23" t="s">
        <v>9117</v>
      </c>
      <c r="M4525" s="47">
        <v>1741.43</v>
      </c>
      <c r="N4525" s="47">
        <v>0</v>
      </c>
      <c r="O4525" s="48">
        <v>42019</v>
      </c>
    </row>
    <row r="4526" spans="11:15">
      <c r="K4526" s="46" t="s">
        <v>9118</v>
      </c>
      <c r="L4526" s="23" t="s">
        <v>9119</v>
      </c>
      <c r="M4526" s="47">
        <v>26695.34</v>
      </c>
      <c r="N4526" s="47">
        <v>0</v>
      </c>
      <c r="O4526" s="48">
        <v>42023</v>
      </c>
    </row>
    <row r="4527" spans="11:15">
      <c r="K4527" s="46" t="s">
        <v>9120</v>
      </c>
      <c r="L4527" s="23" t="s">
        <v>9121</v>
      </c>
      <c r="M4527" s="47">
        <v>43212.94</v>
      </c>
      <c r="N4527" s="47">
        <v>0</v>
      </c>
      <c r="O4527" s="48">
        <v>42024</v>
      </c>
    </row>
    <row r="4528" spans="11:15">
      <c r="K4528" s="46" t="s">
        <v>9122</v>
      </c>
      <c r="L4528" s="23" t="s">
        <v>9123</v>
      </c>
      <c r="M4528" s="47">
        <v>39298.410000000003</v>
      </c>
      <c r="N4528" s="47">
        <v>0</v>
      </c>
      <c r="O4528" s="48">
        <v>42024</v>
      </c>
    </row>
    <row r="4529" spans="11:15">
      <c r="K4529" s="46" t="s">
        <v>9124</v>
      </c>
      <c r="L4529" s="23" t="s">
        <v>9125</v>
      </c>
      <c r="M4529" s="47">
        <v>31638.04</v>
      </c>
      <c r="N4529" s="47">
        <v>0</v>
      </c>
      <c r="O4529" s="48">
        <v>42024</v>
      </c>
    </row>
    <row r="4530" spans="11:15">
      <c r="K4530" s="46" t="s">
        <v>9126</v>
      </c>
      <c r="L4530" s="23" t="s">
        <v>9127</v>
      </c>
      <c r="M4530" s="47">
        <v>30749.279999999999</v>
      </c>
      <c r="N4530" s="47">
        <v>0</v>
      </c>
      <c r="O4530" s="48">
        <v>42024</v>
      </c>
    </row>
    <row r="4531" spans="11:15">
      <c r="K4531" s="46" t="s">
        <v>9128</v>
      </c>
      <c r="L4531" s="23" t="s">
        <v>9129</v>
      </c>
      <c r="M4531" s="47">
        <v>24110.99</v>
      </c>
      <c r="N4531" s="47">
        <v>0</v>
      </c>
      <c r="O4531" s="48">
        <v>42024</v>
      </c>
    </row>
    <row r="4532" spans="11:15">
      <c r="K4532" s="46" t="s">
        <v>9130</v>
      </c>
      <c r="L4532" s="23" t="s">
        <v>9131</v>
      </c>
      <c r="M4532" s="47">
        <v>21794.36</v>
      </c>
      <c r="N4532" s="47">
        <v>0</v>
      </c>
      <c r="O4532" s="48">
        <v>42024</v>
      </c>
    </row>
    <row r="4533" spans="11:15">
      <c r="K4533" s="46" t="s">
        <v>9132</v>
      </c>
      <c r="L4533" s="23" t="s">
        <v>9133</v>
      </c>
      <c r="M4533" s="47">
        <v>21494.23</v>
      </c>
      <c r="N4533" s="47">
        <v>0</v>
      </c>
      <c r="O4533" s="48">
        <v>42024</v>
      </c>
    </row>
    <row r="4534" spans="11:15">
      <c r="K4534" s="46" t="s">
        <v>9134</v>
      </c>
      <c r="L4534" s="23" t="s">
        <v>9135</v>
      </c>
      <c r="M4534" s="47">
        <v>16911.32</v>
      </c>
      <c r="N4534" s="47">
        <v>0</v>
      </c>
      <c r="O4534" s="48">
        <v>42024</v>
      </c>
    </row>
    <row r="4535" spans="11:15">
      <c r="K4535" s="46" t="s">
        <v>9136</v>
      </c>
      <c r="L4535" s="23" t="s">
        <v>9137</v>
      </c>
      <c r="M4535" s="47">
        <v>16456.740000000002</v>
      </c>
      <c r="N4535" s="47">
        <v>0</v>
      </c>
      <c r="O4535" s="48">
        <v>42024</v>
      </c>
    </row>
    <row r="4536" spans="11:15">
      <c r="K4536" s="46" t="s">
        <v>9138</v>
      </c>
      <c r="L4536" s="23" t="s">
        <v>9139</v>
      </c>
      <c r="M4536" s="47">
        <v>15363.35</v>
      </c>
      <c r="N4536" s="47">
        <v>0</v>
      </c>
      <c r="O4536" s="48">
        <v>42024</v>
      </c>
    </row>
    <row r="4537" spans="11:15">
      <c r="K4537" s="46" t="s">
        <v>9140</v>
      </c>
      <c r="L4537" s="23" t="s">
        <v>9141</v>
      </c>
      <c r="M4537" s="47">
        <v>14147.95</v>
      </c>
      <c r="N4537" s="47">
        <v>0</v>
      </c>
      <c r="O4537" s="48">
        <v>42024</v>
      </c>
    </row>
    <row r="4538" spans="11:15">
      <c r="K4538" s="46" t="s">
        <v>9142</v>
      </c>
      <c r="L4538" s="23" t="s">
        <v>9143</v>
      </c>
      <c r="M4538" s="47">
        <v>13087.63</v>
      </c>
      <c r="N4538" s="47">
        <v>0</v>
      </c>
      <c r="O4538" s="48">
        <v>42024</v>
      </c>
    </row>
    <row r="4539" spans="11:15">
      <c r="K4539" s="46" t="s">
        <v>9144</v>
      </c>
      <c r="L4539" s="23" t="s">
        <v>9145</v>
      </c>
      <c r="M4539" s="47">
        <v>12702.09</v>
      </c>
      <c r="N4539" s="47">
        <v>0</v>
      </c>
      <c r="O4539" s="48">
        <v>42024</v>
      </c>
    </row>
    <row r="4540" spans="11:15">
      <c r="K4540" s="46" t="s">
        <v>9146</v>
      </c>
      <c r="L4540" s="23" t="s">
        <v>9147</v>
      </c>
      <c r="M4540" s="47">
        <v>11865.73</v>
      </c>
      <c r="N4540" s="47">
        <v>0</v>
      </c>
      <c r="O4540" s="48">
        <v>42024</v>
      </c>
    </row>
    <row r="4541" spans="11:15">
      <c r="K4541" s="46" t="s">
        <v>9148</v>
      </c>
      <c r="L4541" s="23" t="s">
        <v>9149</v>
      </c>
      <c r="M4541" s="47">
        <v>11832.72</v>
      </c>
      <c r="N4541" s="47">
        <v>0</v>
      </c>
      <c r="O4541" s="48">
        <v>42024</v>
      </c>
    </row>
    <row r="4542" spans="11:15">
      <c r="K4542" s="46" t="s">
        <v>9150</v>
      </c>
      <c r="L4542" s="23" t="s">
        <v>9151</v>
      </c>
      <c r="M4542" s="47">
        <v>10902.35</v>
      </c>
      <c r="N4542" s="47">
        <v>0</v>
      </c>
      <c r="O4542" s="48">
        <v>42024</v>
      </c>
    </row>
    <row r="4543" spans="11:15">
      <c r="K4543" s="46" t="s">
        <v>9152</v>
      </c>
      <c r="L4543" s="23" t="s">
        <v>9153</v>
      </c>
      <c r="M4543" s="47">
        <v>10890.97</v>
      </c>
      <c r="N4543" s="47">
        <v>0</v>
      </c>
      <c r="O4543" s="48">
        <v>42024</v>
      </c>
    </row>
    <row r="4544" spans="11:15">
      <c r="K4544" s="46" t="s">
        <v>9154</v>
      </c>
      <c r="L4544" s="23" t="s">
        <v>9155</v>
      </c>
      <c r="M4544" s="47">
        <v>10526.09</v>
      </c>
      <c r="N4544" s="47">
        <v>0</v>
      </c>
      <c r="O4544" s="48">
        <v>42024</v>
      </c>
    </row>
    <row r="4545" spans="11:15">
      <c r="K4545" s="46" t="s">
        <v>9156</v>
      </c>
      <c r="L4545" s="23" t="s">
        <v>9157</v>
      </c>
      <c r="M4545" s="47">
        <v>10452.1</v>
      </c>
      <c r="N4545" s="47">
        <v>0</v>
      </c>
      <c r="O4545" s="48">
        <v>42024</v>
      </c>
    </row>
    <row r="4546" spans="11:15">
      <c r="K4546" s="46" t="s">
        <v>9158</v>
      </c>
      <c r="L4546" s="23" t="s">
        <v>9159</v>
      </c>
      <c r="M4546" s="47">
        <v>9563.02</v>
      </c>
      <c r="N4546" s="47">
        <v>0</v>
      </c>
      <c r="O4546" s="48">
        <v>42024</v>
      </c>
    </row>
    <row r="4547" spans="11:15">
      <c r="K4547" s="46" t="s">
        <v>9160</v>
      </c>
      <c r="L4547" s="23" t="s">
        <v>9161</v>
      </c>
      <c r="M4547" s="47">
        <v>8769.06</v>
      </c>
      <c r="N4547" s="47">
        <v>0</v>
      </c>
      <c r="O4547" s="48">
        <v>42024</v>
      </c>
    </row>
    <row r="4548" spans="11:15">
      <c r="K4548" s="46" t="s">
        <v>9162</v>
      </c>
      <c r="L4548" s="23" t="s">
        <v>9163</v>
      </c>
      <c r="M4548" s="47">
        <v>8495.8799999999992</v>
      </c>
      <c r="N4548" s="47">
        <v>0</v>
      </c>
      <c r="O4548" s="48">
        <v>42024</v>
      </c>
    </row>
    <row r="4549" spans="11:15">
      <c r="K4549" s="46" t="s">
        <v>9164</v>
      </c>
      <c r="L4549" s="23" t="s">
        <v>9165</v>
      </c>
      <c r="M4549" s="47">
        <v>8339.9</v>
      </c>
      <c r="N4549" s="47">
        <v>0</v>
      </c>
      <c r="O4549" s="48">
        <v>42024</v>
      </c>
    </row>
    <row r="4550" spans="11:15">
      <c r="K4550" s="46" t="s">
        <v>9166</v>
      </c>
      <c r="L4550" s="23" t="s">
        <v>9167</v>
      </c>
      <c r="M4550" s="47">
        <v>8238.83</v>
      </c>
      <c r="N4550" s="47">
        <v>0</v>
      </c>
      <c r="O4550" s="48">
        <v>42024</v>
      </c>
    </row>
    <row r="4551" spans="11:15">
      <c r="K4551" s="46" t="s">
        <v>9168</v>
      </c>
      <c r="L4551" s="23" t="s">
        <v>9169</v>
      </c>
      <c r="M4551" s="47">
        <v>8054.8</v>
      </c>
      <c r="N4551" s="47">
        <v>0</v>
      </c>
      <c r="O4551" s="48">
        <v>42024</v>
      </c>
    </row>
    <row r="4552" spans="11:15">
      <c r="K4552" s="46" t="s">
        <v>9170</v>
      </c>
      <c r="L4552" s="23" t="s">
        <v>9171</v>
      </c>
      <c r="M4552" s="47">
        <v>7473.05</v>
      </c>
      <c r="N4552" s="47">
        <v>0</v>
      </c>
      <c r="O4552" s="48">
        <v>42024</v>
      </c>
    </row>
    <row r="4553" spans="11:15">
      <c r="K4553" s="46" t="s">
        <v>9172</v>
      </c>
      <c r="L4553" s="23" t="s">
        <v>9173</v>
      </c>
      <c r="M4553" s="47">
        <v>6575.65</v>
      </c>
      <c r="N4553" s="47">
        <v>0</v>
      </c>
      <c r="O4553" s="48">
        <v>42024</v>
      </c>
    </row>
    <row r="4554" spans="11:15">
      <c r="K4554" s="46" t="s">
        <v>9174</v>
      </c>
      <c r="L4554" s="23" t="s">
        <v>9175</v>
      </c>
      <c r="M4554" s="47">
        <v>5933.33</v>
      </c>
      <c r="N4554" s="47">
        <v>0</v>
      </c>
      <c r="O4554" s="48">
        <v>42024</v>
      </c>
    </row>
    <row r="4555" spans="11:15">
      <c r="K4555" s="46" t="s">
        <v>9176</v>
      </c>
      <c r="L4555" s="23" t="s">
        <v>9177</v>
      </c>
      <c r="M4555" s="47">
        <v>5774.57</v>
      </c>
      <c r="N4555" s="47">
        <v>0</v>
      </c>
      <c r="O4555" s="48">
        <v>42024</v>
      </c>
    </row>
    <row r="4556" spans="11:15">
      <c r="K4556" s="46" t="s">
        <v>9178</v>
      </c>
      <c r="L4556" s="23" t="s">
        <v>9179</v>
      </c>
      <c r="M4556" s="47">
        <v>5472.67</v>
      </c>
      <c r="N4556" s="47">
        <v>0</v>
      </c>
      <c r="O4556" s="48">
        <v>42024</v>
      </c>
    </row>
    <row r="4557" spans="11:15">
      <c r="K4557" s="46" t="s">
        <v>9180</v>
      </c>
      <c r="L4557" s="23" t="s">
        <v>9181</v>
      </c>
      <c r="M4557" s="47">
        <v>4932.17</v>
      </c>
      <c r="N4557" s="47">
        <v>0</v>
      </c>
      <c r="O4557" s="48">
        <v>42024</v>
      </c>
    </row>
    <row r="4558" spans="11:15">
      <c r="K4558" s="46" t="s">
        <v>9182</v>
      </c>
      <c r="L4558" s="23" t="s">
        <v>9183</v>
      </c>
      <c r="M4558" s="47">
        <v>4931.3100000000004</v>
      </c>
      <c r="N4558" s="47">
        <v>0</v>
      </c>
      <c r="O4558" s="48">
        <v>42024</v>
      </c>
    </row>
    <row r="4559" spans="11:15">
      <c r="K4559" s="46" t="s">
        <v>9184</v>
      </c>
      <c r="L4559" s="23" t="s">
        <v>9185</v>
      </c>
      <c r="M4559" s="47">
        <v>4885.97</v>
      </c>
      <c r="N4559" s="47">
        <v>0</v>
      </c>
      <c r="O4559" s="48">
        <v>42024</v>
      </c>
    </row>
    <row r="4560" spans="11:15">
      <c r="K4560" s="46" t="s">
        <v>9186</v>
      </c>
      <c r="L4560" s="23" t="s">
        <v>9187</v>
      </c>
      <c r="M4560" s="47">
        <v>4587</v>
      </c>
      <c r="N4560" s="47">
        <v>0</v>
      </c>
      <c r="O4560" s="48">
        <v>42024</v>
      </c>
    </row>
    <row r="4561" spans="11:15">
      <c r="K4561" s="46" t="s">
        <v>9188</v>
      </c>
      <c r="L4561" s="23" t="s">
        <v>9189</v>
      </c>
      <c r="M4561" s="47">
        <v>4553.67</v>
      </c>
      <c r="N4561" s="47">
        <v>0</v>
      </c>
      <c r="O4561" s="48">
        <v>42024</v>
      </c>
    </row>
    <row r="4562" spans="11:15">
      <c r="K4562" s="46" t="s">
        <v>9190</v>
      </c>
      <c r="L4562" s="23" t="s">
        <v>9191</v>
      </c>
      <c r="M4562" s="47">
        <v>4499.3599999999997</v>
      </c>
      <c r="N4562" s="47">
        <v>0</v>
      </c>
      <c r="O4562" s="48">
        <v>42024</v>
      </c>
    </row>
    <row r="4563" spans="11:15">
      <c r="K4563" s="46" t="s">
        <v>9192</v>
      </c>
      <c r="L4563" s="23" t="s">
        <v>9193</v>
      </c>
      <c r="M4563" s="47">
        <v>4447.03</v>
      </c>
      <c r="N4563" s="47">
        <v>0</v>
      </c>
      <c r="O4563" s="48">
        <v>42024</v>
      </c>
    </row>
    <row r="4564" spans="11:15">
      <c r="K4564" s="46" t="s">
        <v>9194</v>
      </c>
      <c r="L4564" s="23" t="s">
        <v>9195</v>
      </c>
      <c r="M4564" s="47">
        <v>4405.84</v>
      </c>
      <c r="N4564" s="47">
        <v>0</v>
      </c>
      <c r="O4564" s="48">
        <v>42024</v>
      </c>
    </row>
    <row r="4565" spans="11:15">
      <c r="K4565" s="46" t="s">
        <v>9196</v>
      </c>
      <c r="L4565" s="23" t="s">
        <v>9197</v>
      </c>
      <c r="M4565" s="47">
        <v>4392.1400000000003</v>
      </c>
      <c r="N4565" s="47">
        <v>0</v>
      </c>
      <c r="O4565" s="48">
        <v>42024</v>
      </c>
    </row>
    <row r="4566" spans="11:15">
      <c r="K4566" s="46" t="s">
        <v>9198</v>
      </c>
      <c r="L4566" s="23" t="s">
        <v>9199</v>
      </c>
      <c r="M4566" s="47">
        <v>4365.7</v>
      </c>
      <c r="N4566" s="47">
        <v>0</v>
      </c>
      <c r="O4566" s="48">
        <v>42024</v>
      </c>
    </row>
    <row r="4567" spans="11:15">
      <c r="K4567" s="46" t="s">
        <v>9200</v>
      </c>
      <c r="L4567" s="23" t="s">
        <v>9201</v>
      </c>
      <c r="M4567" s="47">
        <v>4309.3999999999996</v>
      </c>
      <c r="N4567" s="47">
        <v>0</v>
      </c>
      <c r="O4567" s="48">
        <v>42024</v>
      </c>
    </row>
    <row r="4568" spans="11:15">
      <c r="K4568" s="46" t="s">
        <v>9202</v>
      </c>
      <c r="L4568" s="23" t="s">
        <v>9203</v>
      </c>
      <c r="M4568" s="47">
        <v>4101.68</v>
      </c>
      <c r="N4568" s="47">
        <v>0</v>
      </c>
      <c r="O4568" s="48">
        <v>42024</v>
      </c>
    </row>
    <row r="4569" spans="11:15">
      <c r="K4569" s="46" t="s">
        <v>9204</v>
      </c>
      <c r="L4569" s="23" t="s">
        <v>9205</v>
      </c>
      <c r="M4569" s="47">
        <v>3933.93</v>
      </c>
      <c r="N4569" s="47">
        <v>0</v>
      </c>
      <c r="O4569" s="48">
        <v>42024</v>
      </c>
    </row>
    <row r="4570" spans="11:15">
      <c r="K4570" s="46" t="s">
        <v>9206</v>
      </c>
      <c r="L4570" s="23" t="s">
        <v>9207</v>
      </c>
      <c r="M4570" s="47">
        <v>3618.7</v>
      </c>
      <c r="N4570" s="47">
        <v>0</v>
      </c>
      <c r="O4570" s="48">
        <v>42024</v>
      </c>
    </row>
    <row r="4571" spans="11:15">
      <c r="K4571" s="46" t="s">
        <v>9208</v>
      </c>
      <c r="L4571" s="23" t="s">
        <v>9209</v>
      </c>
      <c r="M4571" s="47">
        <v>3350.73</v>
      </c>
      <c r="N4571" s="47">
        <v>0</v>
      </c>
      <c r="O4571" s="48">
        <v>42024</v>
      </c>
    </row>
    <row r="4572" spans="11:15">
      <c r="K4572" s="46" t="s">
        <v>9210</v>
      </c>
      <c r="L4572" s="23" t="s">
        <v>9211</v>
      </c>
      <c r="M4572" s="47">
        <v>3306.06</v>
      </c>
      <c r="N4572" s="47">
        <v>0</v>
      </c>
      <c r="O4572" s="48">
        <v>42024</v>
      </c>
    </row>
    <row r="4573" spans="11:15">
      <c r="K4573" s="46" t="s">
        <v>9212</v>
      </c>
      <c r="L4573" s="23" t="s">
        <v>9213</v>
      </c>
      <c r="M4573" s="47">
        <v>3282.3</v>
      </c>
      <c r="N4573" s="47">
        <v>0</v>
      </c>
      <c r="O4573" s="48">
        <v>42024</v>
      </c>
    </row>
    <row r="4574" spans="11:15">
      <c r="K4574" s="46" t="s">
        <v>9214</v>
      </c>
      <c r="L4574" s="23" t="s">
        <v>9215</v>
      </c>
      <c r="M4574" s="47">
        <v>3232.28</v>
      </c>
      <c r="N4574" s="47">
        <v>0</v>
      </c>
      <c r="O4574" s="48">
        <v>42024</v>
      </c>
    </row>
    <row r="4575" spans="11:15">
      <c r="K4575" s="46" t="s">
        <v>9216</v>
      </c>
      <c r="L4575" s="23" t="s">
        <v>9217</v>
      </c>
      <c r="M4575" s="47">
        <v>3011.7</v>
      </c>
      <c r="N4575" s="47">
        <v>0</v>
      </c>
      <c r="O4575" s="48">
        <v>42024</v>
      </c>
    </row>
    <row r="4576" spans="11:15">
      <c r="K4576" s="46" t="s">
        <v>9218</v>
      </c>
      <c r="L4576" s="23" t="s">
        <v>9219</v>
      </c>
      <c r="M4576" s="47">
        <v>2819.45</v>
      </c>
      <c r="N4576" s="47">
        <v>0</v>
      </c>
      <c r="O4576" s="48">
        <v>42024</v>
      </c>
    </row>
    <row r="4577" spans="11:15">
      <c r="K4577" s="46" t="s">
        <v>9220</v>
      </c>
      <c r="L4577" s="23" t="s">
        <v>9221</v>
      </c>
      <c r="M4577" s="47">
        <v>2773.04</v>
      </c>
      <c r="N4577" s="47">
        <v>0</v>
      </c>
      <c r="O4577" s="48">
        <v>42024</v>
      </c>
    </row>
    <row r="4578" spans="11:15">
      <c r="K4578" s="46" t="s">
        <v>9222</v>
      </c>
      <c r="L4578" s="23" t="s">
        <v>9223</v>
      </c>
      <c r="M4578" s="47">
        <v>2504.6799999999998</v>
      </c>
      <c r="N4578" s="47">
        <v>0</v>
      </c>
      <c r="O4578" s="48">
        <v>42024</v>
      </c>
    </row>
    <row r="4579" spans="11:15">
      <c r="K4579" s="46" t="s">
        <v>9224</v>
      </c>
      <c r="L4579" s="23" t="s">
        <v>9225</v>
      </c>
      <c r="M4579" s="47">
        <v>2425.88</v>
      </c>
      <c r="N4579" s="47">
        <v>0</v>
      </c>
      <c r="O4579" s="48">
        <v>42024</v>
      </c>
    </row>
    <row r="4580" spans="11:15">
      <c r="K4580" s="46" t="s">
        <v>9226</v>
      </c>
      <c r="L4580" s="23" t="s">
        <v>9227</v>
      </c>
      <c r="M4580" s="47">
        <v>2328.92</v>
      </c>
      <c r="N4580" s="47">
        <v>0</v>
      </c>
      <c r="O4580" s="48">
        <v>42024</v>
      </c>
    </row>
    <row r="4581" spans="11:15">
      <c r="K4581" s="46" t="s">
        <v>9228</v>
      </c>
      <c r="L4581" s="23" t="s">
        <v>9229</v>
      </c>
      <c r="M4581" s="47">
        <v>2274.41</v>
      </c>
      <c r="N4581" s="47">
        <v>0</v>
      </c>
      <c r="O4581" s="48">
        <v>42024</v>
      </c>
    </row>
    <row r="4582" spans="11:15">
      <c r="K4582" s="46" t="s">
        <v>9230</v>
      </c>
      <c r="L4582" s="23" t="s">
        <v>9231</v>
      </c>
      <c r="M4582" s="47">
        <v>2229.77</v>
      </c>
      <c r="N4582" s="47">
        <v>0</v>
      </c>
      <c r="O4582" s="48">
        <v>42024</v>
      </c>
    </row>
    <row r="4583" spans="11:15">
      <c r="K4583" s="46" t="s">
        <v>9232</v>
      </c>
      <c r="L4583" s="23" t="s">
        <v>9233</v>
      </c>
      <c r="M4583" s="47">
        <v>1964.28</v>
      </c>
      <c r="N4583" s="47">
        <v>0</v>
      </c>
      <c r="O4583" s="48">
        <v>42024</v>
      </c>
    </row>
    <row r="4584" spans="11:15">
      <c r="K4584" s="46" t="s">
        <v>9234</v>
      </c>
      <c r="L4584" s="23" t="s">
        <v>9235</v>
      </c>
      <c r="M4584" s="47">
        <v>1902.42</v>
      </c>
      <c r="N4584" s="47">
        <v>0</v>
      </c>
      <c r="O4584" s="48">
        <v>42024</v>
      </c>
    </row>
    <row r="4585" spans="11:15">
      <c r="K4585" s="46" t="s">
        <v>9236</v>
      </c>
      <c r="L4585" s="23" t="s">
        <v>9237</v>
      </c>
      <c r="M4585" s="47">
        <v>1884.39</v>
      </c>
      <c r="N4585" s="47">
        <v>0</v>
      </c>
      <c r="O4585" s="48">
        <v>42024</v>
      </c>
    </row>
    <row r="4586" spans="11:15">
      <c r="K4586" s="46" t="s">
        <v>9238</v>
      </c>
      <c r="L4586" s="23" t="s">
        <v>9239</v>
      </c>
      <c r="M4586" s="47">
        <v>1880.18</v>
      </c>
      <c r="N4586" s="47">
        <v>0</v>
      </c>
      <c r="O4586" s="48">
        <v>42024</v>
      </c>
    </row>
    <row r="4587" spans="11:15">
      <c r="K4587" s="46" t="s">
        <v>9240</v>
      </c>
      <c r="L4587" s="23" t="s">
        <v>9241</v>
      </c>
      <c r="M4587" s="47">
        <v>1851.91</v>
      </c>
      <c r="N4587" s="47">
        <v>0</v>
      </c>
      <c r="O4587" s="48">
        <v>42024</v>
      </c>
    </row>
    <row r="4588" spans="11:15">
      <c r="K4588" s="46" t="s">
        <v>9242</v>
      </c>
      <c r="L4588" s="23" t="s">
        <v>9243</v>
      </c>
      <c r="M4588" s="47">
        <v>1790.04</v>
      </c>
      <c r="N4588" s="47">
        <v>0</v>
      </c>
      <c r="O4588" s="48">
        <v>42024</v>
      </c>
    </row>
    <row r="4589" spans="11:15">
      <c r="K4589" s="46" t="s">
        <v>9244</v>
      </c>
      <c r="L4589" s="23" t="s">
        <v>9245</v>
      </c>
      <c r="M4589" s="47">
        <v>1764.36</v>
      </c>
      <c r="N4589" s="47">
        <v>0</v>
      </c>
      <c r="O4589" s="48">
        <v>42024</v>
      </c>
    </row>
    <row r="4590" spans="11:15">
      <c r="K4590" s="46" t="s">
        <v>9246</v>
      </c>
      <c r="L4590" s="23" t="s">
        <v>9247</v>
      </c>
      <c r="M4590" s="47">
        <v>1732.01</v>
      </c>
      <c r="N4590" s="47">
        <v>0</v>
      </c>
      <c r="O4590" s="48">
        <v>42024</v>
      </c>
    </row>
    <row r="4591" spans="11:15">
      <c r="K4591" s="46" t="s">
        <v>9248</v>
      </c>
      <c r="L4591" s="23" t="s">
        <v>9249</v>
      </c>
      <c r="M4591" s="47">
        <v>1692.45</v>
      </c>
      <c r="N4591" s="47">
        <v>0</v>
      </c>
      <c r="O4591" s="48">
        <v>42024</v>
      </c>
    </row>
    <row r="4592" spans="11:15">
      <c r="K4592" s="46" t="s">
        <v>9250</v>
      </c>
      <c r="L4592" s="23" t="s">
        <v>9251</v>
      </c>
      <c r="M4592" s="47">
        <v>1666.22</v>
      </c>
      <c r="N4592" s="47">
        <v>0</v>
      </c>
      <c r="O4592" s="48">
        <v>42024</v>
      </c>
    </row>
    <row r="4593" spans="11:15">
      <c r="K4593" s="46" t="s">
        <v>9252</v>
      </c>
      <c r="L4593" s="23" t="s">
        <v>9253</v>
      </c>
      <c r="M4593" s="47">
        <v>1631.81</v>
      </c>
      <c r="N4593" s="47">
        <v>0</v>
      </c>
      <c r="O4593" s="48">
        <v>42024</v>
      </c>
    </row>
    <row r="4594" spans="11:15">
      <c r="K4594" s="46" t="s">
        <v>9254</v>
      </c>
      <c r="L4594" s="23" t="s">
        <v>9255</v>
      </c>
      <c r="M4594" s="47">
        <v>1568.4</v>
      </c>
      <c r="N4594" s="47">
        <v>0</v>
      </c>
      <c r="O4594" s="48">
        <v>42024</v>
      </c>
    </row>
    <row r="4595" spans="11:15">
      <c r="K4595" s="46" t="s">
        <v>9256</v>
      </c>
      <c r="L4595" s="23" t="s">
        <v>9257</v>
      </c>
      <c r="M4595" s="47">
        <v>1563.02</v>
      </c>
      <c r="N4595" s="47">
        <v>0</v>
      </c>
      <c r="O4595" s="48">
        <v>42024</v>
      </c>
    </row>
    <row r="4596" spans="11:15">
      <c r="K4596" s="46" t="s">
        <v>9258</v>
      </c>
      <c r="L4596" s="23" t="s">
        <v>9259</v>
      </c>
      <c r="M4596" s="47">
        <v>1549.89</v>
      </c>
      <c r="N4596" s="47">
        <v>0</v>
      </c>
      <c r="O4596" s="48">
        <v>42024</v>
      </c>
    </row>
    <row r="4597" spans="11:15">
      <c r="K4597" s="46" t="s">
        <v>9260</v>
      </c>
      <c r="L4597" s="23" t="s">
        <v>9261</v>
      </c>
      <c r="M4597" s="47">
        <v>1546.89</v>
      </c>
      <c r="N4597" s="47">
        <v>0</v>
      </c>
      <c r="O4597" s="48">
        <v>42024</v>
      </c>
    </row>
    <row r="4598" spans="11:15">
      <c r="K4598" s="46" t="s">
        <v>9262</v>
      </c>
      <c r="L4598" s="23" t="s">
        <v>9263</v>
      </c>
      <c r="M4598" s="47">
        <v>1518.75</v>
      </c>
      <c r="N4598" s="47">
        <v>0</v>
      </c>
      <c r="O4598" s="48">
        <v>42024</v>
      </c>
    </row>
    <row r="4599" spans="11:15">
      <c r="K4599" s="46" t="s">
        <v>9264</v>
      </c>
      <c r="L4599" s="23" t="s">
        <v>9265</v>
      </c>
      <c r="M4599" s="47">
        <v>1502.9</v>
      </c>
      <c r="N4599" s="47">
        <v>0</v>
      </c>
      <c r="O4599" s="48">
        <v>42024</v>
      </c>
    </row>
    <row r="4600" spans="11:15">
      <c r="K4600" s="46" t="s">
        <v>9266</v>
      </c>
      <c r="L4600" s="23" t="s">
        <v>9267</v>
      </c>
      <c r="M4600" s="47">
        <v>1492.52</v>
      </c>
      <c r="N4600" s="47">
        <v>0</v>
      </c>
      <c r="O4600" s="48">
        <v>42024</v>
      </c>
    </row>
    <row r="4601" spans="11:15">
      <c r="K4601" s="46" t="s">
        <v>9268</v>
      </c>
      <c r="L4601" s="23" t="s">
        <v>9269</v>
      </c>
      <c r="M4601" s="47">
        <v>1385</v>
      </c>
      <c r="N4601" s="47">
        <v>0</v>
      </c>
      <c r="O4601" s="48">
        <v>42024</v>
      </c>
    </row>
    <row r="4602" spans="11:15">
      <c r="K4602" s="46" t="s">
        <v>9270</v>
      </c>
      <c r="L4602" s="23" t="s">
        <v>9271</v>
      </c>
      <c r="M4602" s="47">
        <v>1372.73</v>
      </c>
      <c r="N4602" s="47">
        <v>0</v>
      </c>
      <c r="O4602" s="48">
        <v>42024</v>
      </c>
    </row>
    <row r="4603" spans="11:15">
      <c r="K4603" s="46" t="s">
        <v>9272</v>
      </c>
      <c r="L4603" s="23" t="s">
        <v>9273</v>
      </c>
      <c r="M4603" s="47">
        <v>1363.84</v>
      </c>
      <c r="N4603" s="47">
        <v>0</v>
      </c>
      <c r="O4603" s="48">
        <v>42024</v>
      </c>
    </row>
    <row r="4604" spans="11:15">
      <c r="K4604" s="46" t="s">
        <v>9274</v>
      </c>
      <c r="L4604" s="23" t="s">
        <v>9275</v>
      </c>
      <c r="M4604" s="47">
        <v>1309.6099999999999</v>
      </c>
      <c r="N4604" s="47">
        <v>0</v>
      </c>
      <c r="O4604" s="48">
        <v>42024</v>
      </c>
    </row>
    <row r="4605" spans="11:15">
      <c r="K4605" s="46" t="s">
        <v>9276</v>
      </c>
      <c r="L4605" s="23" t="s">
        <v>9277</v>
      </c>
      <c r="M4605" s="47">
        <v>1260.21</v>
      </c>
      <c r="N4605" s="47">
        <v>0</v>
      </c>
      <c r="O4605" s="48">
        <v>42024</v>
      </c>
    </row>
    <row r="4606" spans="11:15">
      <c r="K4606" s="46" t="s">
        <v>9278</v>
      </c>
      <c r="L4606" s="23" t="s">
        <v>9279</v>
      </c>
      <c r="M4606" s="47">
        <v>1246.8</v>
      </c>
      <c r="N4606" s="47">
        <v>0</v>
      </c>
      <c r="O4606" s="48">
        <v>42024</v>
      </c>
    </row>
    <row r="4607" spans="11:15">
      <c r="K4607" s="46" t="s">
        <v>9280</v>
      </c>
      <c r="L4607" s="23" t="s">
        <v>9281</v>
      </c>
      <c r="M4607" s="47">
        <v>1242.69</v>
      </c>
      <c r="N4607" s="47">
        <v>0</v>
      </c>
      <c r="O4607" s="48">
        <v>42024</v>
      </c>
    </row>
    <row r="4608" spans="11:15">
      <c r="K4608" s="46" t="s">
        <v>9282</v>
      </c>
      <c r="L4608" s="23" t="s">
        <v>9283</v>
      </c>
      <c r="M4608" s="47">
        <v>1151.3800000000001</v>
      </c>
      <c r="N4608" s="47">
        <v>0</v>
      </c>
      <c r="O4608" s="48">
        <v>42024</v>
      </c>
    </row>
    <row r="4609" spans="11:15">
      <c r="K4609" s="46" t="s">
        <v>9284</v>
      </c>
      <c r="L4609" s="23" t="s">
        <v>9285</v>
      </c>
      <c r="M4609" s="47">
        <v>1055.8900000000001</v>
      </c>
      <c r="N4609" s="47">
        <v>0</v>
      </c>
      <c r="O4609" s="48">
        <v>42024</v>
      </c>
    </row>
    <row r="4610" spans="11:15">
      <c r="K4610" s="46" t="s">
        <v>9286</v>
      </c>
      <c r="L4610" s="23" t="s">
        <v>9287</v>
      </c>
      <c r="M4610" s="47">
        <v>1050.94</v>
      </c>
      <c r="N4610" s="47">
        <v>0</v>
      </c>
      <c r="O4610" s="48">
        <v>42024</v>
      </c>
    </row>
    <row r="4611" spans="11:15">
      <c r="K4611" s="46" t="s">
        <v>9288</v>
      </c>
      <c r="L4611" s="23" t="s">
        <v>9289</v>
      </c>
      <c r="M4611" s="47">
        <v>2959.46</v>
      </c>
      <c r="N4611" s="47">
        <v>0</v>
      </c>
      <c r="O4611" s="48">
        <v>42025</v>
      </c>
    </row>
    <row r="4612" spans="11:15">
      <c r="K4612" s="46" t="s">
        <v>9290</v>
      </c>
      <c r="L4612" s="23" t="s">
        <v>9291</v>
      </c>
      <c r="M4612" s="47">
        <v>10142.219999999999</v>
      </c>
      <c r="N4612" s="47">
        <v>0</v>
      </c>
      <c r="O4612" s="48">
        <v>42026</v>
      </c>
    </row>
    <row r="4613" spans="11:15">
      <c r="K4613" s="46" t="s">
        <v>9292</v>
      </c>
      <c r="L4613" s="23" t="s">
        <v>9293</v>
      </c>
      <c r="M4613" s="47">
        <v>12733.06</v>
      </c>
      <c r="N4613" s="47">
        <v>0</v>
      </c>
      <c r="O4613" s="48">
        <v>42031</v>
      </c>
    </row>
    <row r="4614" spans="11:15">
      <c r="K4614" s="46" t="s">
        <v>9294</v>
      </c>
      <c r="L4614" s="23" t="s">
        <v>9295</v>
      </c>
      <c r="M4614" s="47">
        <v>4151.1000000000004</v>
      </c>
      <c r="N4614" s="47">
        <v>0</v>
      </c>
      <c r="O4614" s="48">
        <v>42031</v>
      </c>
    </row>
    <row r="4615" spans="11:15">
      <c r="K4615" s="46" t="s">
        <v>9296</v>
      </c>
      <c r="L4615" s="23" t="s">
        <v>9297</v>
      </c>
      <c r="M4615" s="47">
        <v>2538.0500000000002</v>
      </c>
      <c r="N4615" s="47">
        <v>0</v>
      </c>
      <c r="O4615" s="48">
        <v>42031</v>
      </c>
    </row>
    <row r="4616" spans="11:15">
      <c r="K4616" s="46" t="s">
        <v>9298</v>
      </c>
      <c r="L4616" s="23" t="s">
        <v>9299</v>
      </c>
      <c r="M4616" s="47">
        <v>2112.87</v>
      </c>
      <c r="N4616" s="47">
        <v>0</v>
      </c>
      <c r="O4616" s="48">
        <v>42031</v>
      </c>
    </row>
    <row r="4617" spans="11:15">
      <c r="K4617" s="46" t="s">
        <v>9300</v>
      </c>
      <c r="L4617" s="23" t="s">
        <v>9301</v>
      </c>
      <c r="M4617" s="47">
        <v>6254.2</v>
      </c>
      <c r="N4617" s="47">
        <v>0</v>
      </c>
      <c r="O4617" s="48">
        <v>42034</v>
      </c>
    </row>
    <row r="4618" spans="11:15">
      <c r="K4618" s="46" t="s">
        <v>9302</v>
      </c>
      <c r="L4618" s="23" t="s">
        <v>9303</v>
      </c>
      <c r="M4618" s="47">
        <v>2000.03</v>
      </c>
      <c r="N4618" s="47">
        <v>0</v>
      </c>
      <c r="O4618" s="48">
        <v>42034</v>
      </c>
    </row>
    <row r="4619" spans="11:15">
      <c r="K4619" s="46" t="s">
        <v>9304</v>
      </c>
      <c r="L4619" s="23" t="s">
        <v>9305</v>
      </c>
      <c r="M4619" s="47">
        <v>1292.24</v>
      </c>
      <c r="N4619" s="47">
        <v>0</v>
      </c>
      <c r="O4619" s="48">
        <v>42034</v>
      </c>
    </row>
    <row r="4620" spans="11:15">
      <c r="K4620" s="46" t="s">
        <v>9306</v>
      </c>
      <c r="L4620" s="23" t="s">
        <v>9307</v>
      </c>
      <c r="M4620" s="47">
        <v>1086.02</v>
      </c>
      <c r="N4620" s="47">
        <v>0</v>
      </c>
      <c r="O4620" s="48">
        <v>42034</v>
      </c>
    </row>
    <row r="4621" spans="11:15">
      <c r="K4621" s="46" t="s">
        <v>9308</v>
      </c>
      <c r="L4621" s="23" t="s">
        <v>9309</v>
      </c>
      <c r="M4621" s="47">
        <v>1082.29</v>
      </c>
      <c r="N4621" s="47">
        <v>0</v>
      </c>
      <c r="O4621" s="48">
        <v>42034</v>
      </c>
    </row>
    <row r="4622" spans="11:15">
      <c r="K4622" s="46" t="s">
        <v>9310</v>
      </c>
      <c r="L4622" s="23" t="s">
        <v>9311</v>
      </c>
      <c r="M4622" s="47">
        <v>3482.99</v>
      </c>
      <c r="N4622" s="47">
        <v>0</v>
      </c>
      <c r="O4622" s="48">
        <v>42037</v>
      </c>
    </row>
    <row r="4623" spans="11:15">
      <c r="K4623" s="46" t="s">
        <v>9312</v>
      </c>
      <c r="L4623" s="23" t="s">
        <v>9313</v>
      </c>
      <c r="M4623" s="47">
        <v>1004.67</v>
      </c>
      <c r="N4623" s="47">
        <v>0</v>
      </c>
      <c r="O4623" s="48">
        <v>42037</v>
      </c>
    </row>
    <row r="4624" spans="11:15">
      <c r="K4624" s="46" t="s">
        <v>9314</v>
      </c>
      <c r="L4624" s="23" t="s">
        <v>9315</v>
      </c>
      <c r="M4624" s="47">
        <v>1129.2</v>
      </c>
      <c r="N4624" s="47">
        <v>0</v>
      </c>
      <c r="O4624" s="48">
        <v>42038</v>
      </c>
    </row>
    <row r="4625" spans="11:15">
      <c r="K4625" s="46" t="s">
        <v>9316</v>
      </c>
      <c r="L4625" s="23" t="s">
        <v>9317</v>
      </c>
      <c r="M4625" s="47">
        <v>2431.64</v>
      </c>
      <c r="N4625" s="47">
        <v>0</v>
      </c>
      <c r="O4625" s="48">
        <v>42041</v>
      </c>
    </row>
    <row r="4626" spans="11:15">
      <c r="K4626" s="46" t="s">
        <v>9318</v>
      </c>
      <c r="L4626" s="23" t="s">
        <v>9319</v>
      </c>
      <c r="M4626" s="47">
        <v>62259.93</v>
      </c>
      <c r="N4626" s="47">
        <v>0</v>
      </c>
      <c r="O4626" s="48">
        <v>42045</v>
      </c>
    </row>
    <row r="4627" spans="11:15">
      <c r="K4627" s="46" t="s">
        <v>9320</v>
      </c>
      <c r="L4627" s="23" t="s">
        <v>9321</v>
      </c>
      <c r="M4627" s="47">
        <v>26499.63</v>
      </c>
      <c r="N4627" s="47">
        <v>0</v>
      </c>
      <c r="O4627" s="48">
        <v>42045</v>
      </c>
    </row>
    <row r="4628" spans="11:15">
      <c r="K4628" s="46" t="s">
        <v>9322</v>
      </c>
      <c r="L4628" s="23" t="s">
        <v>9323</v>
      </c>
      <c r="M4628" s="47">
        <v>24336.93</v>
      </c>
      <c r="N4628" s="47">
        <v>0</v>
      </c>
      <c r="O4628" s="48">
        <v>42045</v>
      </c>
    </row>
    <row r="4629" spans="11:15">
      <c r="K4629" s="46" t="s">
        <v>9324</v>
      </c>
      <c r="L4629" s="23" t="s">
        <v>9325</v>
      </c>
      <c r="M4629" s="47">
        <v>21610.44</v>
      </c>
      <c r="N4629" s="47">
        <v>0</v>
      </c>
      <c r="O4629" s="48">
        <v>42045</v>
      </c>
    </row>
    <row r="4630" spans="11:15">
      <c r="K4630" s="46" t="s">
        <v>9326</v>
      </c>
      <c r="L4630" s="23" t="s">
        <v>9327</v>
      </c>
      <c r="M4630" s="47">
        <v>21334.92</v>
      </c>
      <c r="N4630" s="47">
        <v>0</v>
      </c>
      <c r="O4630" s="48">
        <v>42045</v>
      </c>
    </row>
    <row r="4631" spans="11:15">
      <c r="K4631" s="46" t="s">
        <v>9328</v>
      </c>
      <c r="L4631" s="23" t="s">
        <v>9329</v>
      </c>
      <c r="M4631" s="47">
        <v>20735.349999999999</v>
      </c>
      <c r="N4631" s="47">
        <v>0</v>
      </c>
      <c r="O4631" s="48">
        <v>42045</v>
      </c>
    </row>
    <row r="4632" spans="11:15">
      <c r="K4632" s="46" t="s">
        <v>9330</v>
      </c>
      <c r="L4632" s="23" t="s">
        <v>9331</v>
      </c>
      <c r="M4632" s="47">
        <v>19110.82</v>
      </c>
      <c r="N4632" s="47">
        <v>0</v>
      </c>
      <c r="O4632" s="48">
        <v>42045</v>
      </c>
    </row>
    <row r="4633" spans="11:15">
      <c r="K4633" s="46" t="s">
        <v>9332</v>
      </c>
      <c r="L4633" s="23" t="s">
        <v>9333</v>
      </c>
      <c r="M4633" s="47">
        <v>18821.72</v>
      </c>
      <c r="N4633" s="47">
        <v>0</v>
      </c>
      <c r="O4633" s="48">
        <v>42045</v>
      </c>
    </row>
    <row r="4634" spans="11:15">
      <c r="K4634" s="46" t="s">
        <v>9334</v>
      </c>
      <c r="L4634" s="23" t="s">
        <v>9335</v>
      </c>
      <c r="M4634" s="47">
        <v>18742.41</v>
      </c>
      <c r="N4634" s="47">
        <v>0</v>
      </c>
      <c r="O4634" s="48">
        <v>42045</v>
      </c>
    </row>
    <row r="4635" spans="11:15">
      <c r="K4635" s="46" t="s">
        <v>9336</v>
      </c>
      <c r="L4635" s="23" t="s">
        <v>9337</v>
      </c>
      <c r="M4635" s="47">
        <v>18328.18</v>
      </c>
      <c r="N4635" s="47">
        <v>0</v>
      </c>
      <c r="O4635" s="48">
        <v>42045</v>
      </c>
    </row>
    <row r="4636" spans="11:15">
      <c r="K4636" s="46" t="s">
        <v>9338</v>
      </c>
      <c r="L4636" s="23" t="s">
        <v>9339</v>
      </c>
      <c r="M4636" s="47">
        <v>18134.13</v>
      </c>
      <c r="N4636" s="47">
        <v>0</v>
      </c>
      <c r="O4636" s="48">
        <v>42045</v>
      </c>
    </row>
    <row r="4637" spans="11:15">
      <c r="K4637" s="46" t="s">
        <v>9340</v>
      </c>
      <c r="L4637" s="23" t="s">
        <v>9341</v>
      </c>
      <c r="M4637" s="47">
        <v>17350.34</v>
      </c>
      <c r="N4637" s="47">
        <v>0</v>
      </c>
      <c r="O4637" s="48">
        <v>42045</v>
      </c>
    </row>
    <row r="4638" spans="11:15">
      <c r="K4638" s="46" t="s">
        <v>9342</v>
      </c>
      <c r="L4638" s="23" t="s">
        <v>9343</v>
      </c>
      <c r="M4638" s="47">
        <v>16664.439999999999</v>
      </c>
      <c r="N4638" s="47">
        <v>0</v>
      </c>
      <c r="O4638" s="48">
        <v>42045</v>
      </c>
    </row>
    <row r="4639" spans="11:15">
      <c r="K4639" s="46" t="s">
        <v>9344</v>
      </c>
      <c r="L4639" s="23" t="s">
        <v>9345</v>
      </c>
      <c r="M4639" s="47">
        <v>15761.65</v>
      </c>
      <c r="N4639" s="47">
        <v>0</v>
      </c>
      <c r="O4639" s="48">
        <v>42045</v>
      </c>
    </row>
    <row r="4640" spans="11:15">
      <c r="K4640" s="46" t="s">
        <v>9346</v>
      </c>
      <c r="L4640" s="23" t="s">
        <v>9347</v>
      </c>
      <c r="M4640" s="47">
        <v>14434.35</v>
      </c>
      <c r="N4640" s="47">
        <v>0</v>
      </c>
      <c r="O4640" s="48">
        <v>42045</v>
      </c>
    </row>
    <row r="4641" spans="11:15">
      <c r="K4641" s="46" t="s">
        <v>9348</v>
      </c>
      <c r="L4641" s="23" t="s">
        <v>9349</v>
      </c>
      <c r="M4641" s="47">
        <v>13815.7</v>
      </c>
      <c r="N4641" s="47">
        <v>0</v>
      </c>
      <c r="O4641" s="48">
        <v>42045</v>
      </c>
    </row>
    <row r="4642" spans="11:15">
      <c r="K4642" s="46" t="s">
        <v>9350</v>
      </c>
      <c r="L4642" s="23" t="s">
        <v>9351</v>
      </c>
      <c r="M4642" s="47">
        <v>13518.46</v>
      </c>
      <c r="N4642" s="47">
        <v>0</v>
      </c>
      <c r="O4642" s="48">
        <v>42045</v>
      </c>
    </row>
    <row r="4643" spans="11:15">
      <c r="K4643" s="46" t="s">
        <v>9352</v>
      </c>
      <c r="L4643" s="23" t="s">
        <v>9353</v>
      </c>
      <c r="M4643" s="47">
        <v>13065.47</v>
      </c>
      <c r="N4643" s="47">
        <v>0</v>
      </c>
      <c r="O4643" s="48">
        <v>42045</v>
      </c>
    </row>
    <row r="4644" spans="11:15">
      <c r="K4644" s="46" t="s">
        <v>9354</v>
      </c>
      <c r="L4644" s="23" t="s">
        <v>9355</v>
      </c>
      <c r="M4644" s="47">
        <v>12971.84</v>
      </c>
      <c r="N4644" s="47">
        <v>0</v>
      </c>
      <c r="O4644" s="48">
        <v>42045</v>
      </c>
    </row>
    <row r="4645" spans="11:15">
      <c r="K4645" s="46" t="s">
        <v>9356</v>
      </c>
      <c r="L4645" s="23" t="s">
        <v>9357</v>
      </c>
      <c r="M4645" s="47">
        <v>12557.15</v>
      </c>
      <c r="N4645" s="47">
        <v>0</v>
      </c>
      <c r="O4645" s="48">
        <v>42045</v>
      </c>
    </row>
    <row r="4646" spans="11:15">
      <c r="K4646" s="46" t="s">
        <v>9358</v>
      </c>
      <c r="L4646" s="23" t="s">
        <v>9359</v>
      </c>
      <c r="M4646" s="47">
        <v>11676.37</v>
      </c>
      <c r="N4646" s="47">
        <v>0</v>
      </c>
      <c r="O4646" s="48">
        <v>42045</v>
      </c>
    </row>
    <row r="4647" spans="11:15">
      <c r="K4647" s="46" t="s">
        <v>9360</v>
      </c>
      <c r="L4647" s="23" t="s">
        <v>9361</v>
      </c>
      <c r="M4647" s="47">
        <v>11623.31</v>
      </c>
      <c r="N4647" s="47">
        <v>0</v>
      </c>
      <c r="O4647" s="48">
        <v>42045</v>
      </c>
    </row>
    <row r="4648" spans="11:15">
      <c r="K4648" s="46" t="s">
        <v>9362</v>
      </c>
      <c r="L4648" s="23" t="s">
        <v>9363</v>
      </c>
      <c r="M4648" s="47">
        <v>11010.36</v>
      </c>
      <c r="N4648" s="47">
        <v>0</v>
      </c>
      <c r="O4648" s="48">
        <v>42045</v>
      </c>
    </row>
    <row r="4649" spans="11:15">
      <c r="K4649" s="46" t="s">
        <v>9364</v>
      </c>
      <c r="L4649" s="23" t="s">
        <v>9365</v>
      </c>
      <c r="M4649" s="47">
        <v>10395.879999999999</v>
      </c>
      <c r="N4649" s="47">
        <v>0</v>
      </c>
      <c r="O4649" s="48">
        <v>42045</v>
      </c>
    </row>
    <row r="4650" spans="11:15">
      <c r="K4650" s="46" t="s">
        <v>9366</v>
      </c>
      <c r="L4650" s="23" t="s">
        <v>9367</v>
      </c>
      <c r="M4650" s="47">
        <v>10181.41</v>
      </c>
      <c r="N4650" s="47">
        <v>0</v>
      </c>
      <c r="O4650" s="48">
        <v>42045</v>
      </c>
    </row>
    <row r="4651" spans="11:15">
      <c r="K4651" s="46" t="s">
        <v>9368</v>
      </c>
      <c r="L4651" s="23" t="s">
        <v>9369</v>
      </c>
      <c r="M4651" s="47">
        <v>10137.76</v>
      </c>
      <c r="N4651" s="47">
        <v>0</v>
      </c>
      <c r="O4651" s="48">
        <v>42045</v>
      </c>
    </row>
    <row r="4652" spans="11:15">
      <c r="K4652" s="46" t="s">
        <v>9370</v>
      </c>
      <c r="L4652" s="23" t="s">
        <v>9371</v>
      </c>
      <c r="M4652" s="47">
        <v>10072.4</v>
      </c>
      <c r="N4652" s="47">
        <v>0</v>
      </c>
      <c r="O4652" s="48">
        <v>42045</v>
      </c>
    </row>
    <row r="4653" spans="11:15">
      <c r="K4653" s="46" t="s">
        <v>9372</v>
      </c>
      <c r="L4653" s="23" t="s">
        <v>9373</v>
      </c>
      <c r="M4653" s="47">
        <v>9401.9500000000007</v>
      </c>
      <c r="N4653" s="47">
        <v>0</v>
      </c>
      <c r="O4653" s="48">
        <v>42045</v>
      </c>
    </row>
    <row r="4654" spans="11:15">
      <c r="K4654" s="46" t="s">
        <v>9374</v>
      </c>
      <c r="L4654" s="23" t="s">
        <v>9375</v>
      </c>
      <c r="M4654" s="47">
        <v>9090.99</v>
      </c>
      <c r="N4654" s="47">
        <v>0</v>
      </c>
      <c r="O4654" s="48">
        <v>42045</v>
      </c>
    </row>
    <row r="4655" spans="11:15">
      <c r="K4655" s="46" t="s">
        <v>9376</v>
      </c>
      <c r="L4655" s="23" t="s">
        <v>9377</v>
      </c>
      <c r="M4655" s="47">
        <v>8916.6</v>
      </c>
      <c r="N4655" s="47">
        <v>0</v>
      </c>
      <c r="O4655" s="48">
        <v>42045</v>
      </c>
    </row>
    <row r="4656" spans="11:15">
      <c r="K4656" s="46" t="s">
        <v>9378</v>
      </c>
      <c r="L4656" s="23" t="s">
        <v>9379</v>
      </c>
      <c r="M4656" s="47">
        <v>8450.86</v>
      </c>
      <c r="N4656" s="47">
        <v>0</v>
      </c>
      <c r="O4656" s="48">
        <v>42045</v>
      </c>
    </row>
    <row r="4657" spans="11:15">
      <c r="K4657" s="46" t="s">
        <v>9380</v>
      </c>
      <c r="L4657" s="23" t="s">
        <v>9381</v>
      </c>
      <c r="M4657" s="47">
        <v>8188.24</v>
      </c>
      <c r="N4657" s="47">
        <v>0</v>
      </c>
      <c r="O4657" s="48">
        <v>42045</v>
      </c>
    </row>
    <row r="4658" spans="11:15">
      <c r="K4658" s="46" t="s">
        <v>9382</v>
      </c>
      <c r="L4658" s="23" t="s">
        <v>9383</v>
      </c>
      <c r="M4658" s="47">
        <v>8164.23</v>
      </c>
      <c r="N4658" s="47">
        <v>0</v>
      </c>
      <c r="O4658" s="48">
        <v>42045</v>
      </c>
    </row>
    <row r="4659" spans="11:15">
      <c r="K4659" s="46" t="s">
        <v>9384</v>
      </c>
      <c r="L4659" s="23" t="s">
        <v>9385</v>
      </c>
      <c r="M4659" s="47">
        <v>8143.19</v>
      </c>
      <c r="N4659" s="47">
        <v>0</v>
      </c>
      <c r="O4659" s="48">
        <v>42045</v>
      </c>
    </row>
    <row r="4660" spans="11:15">
      <c r="K4660" s="46" t="s">
        <v>9386</v>
      </c>
      <c r="L4660" s="23" t="s">
        <v>9387</v>
      </c>
      <c r="M4660" s="47">
        <v>8112.68</v>
      </c>
      <c r="N4660" s="47">
        <v>0</v>
      </c>
      <c r="O4660" s="48">
        <v>42045</v>
      </c>
    </row>
    <row r="4661" spans="11:15">
      <c r="K4661" s="46" t="s">
        <v>9388</v>
      </c>
      <c r="L4661" s="23" t="s">
        <v>9389</v>
      </c>
      <c r="M4661" s="47">
        <v>7792.6</v>
      </c>
      <c r="N4661" s="47">
        <v>0</v>
      </c>
      <c r="O4661" s="48">
        <v>42045</v>
      </c>
    </row>
    <row r="4662" spans="11:15">
      <c r="K4662" s="46" t="s">
        <v>9390</v>
      </c>
      <c r="L4662" s="23" t="s">
        <v>9391</v>
      </c>
      <c r="M4662" s="47">
        <v>7692.19</v>
      </c>
      <c r="N4662" s="47">
        <v>0</v>
      </c>
      <c r="O4662" s="48">
        <v>42045</v>
      </c>
    </row>
    <row r="4663" spans="11:15">
      <c r="K4663" s="46" t="s">
        <v>9392</v>
      </c>
      <c r="L4663" s="23" t="s">
        <v>9393</v>
      </c>
      <c r="M4663" s="47">
        <v>7445.7</v>
      </c>
      <c r="N4663" s="47">
        <v>0</v>
      </c>
      <c r="O4663" s="48">
        <v>42045</v>
      </c>
    </row>
    <row r="4664" spans="11:15">
      <c r="K4664" s="46" t="s">
        <v>9394</v>
      </c>
      <c r="L4664" s="23" t="s">
        <v>9395</v>
      </c>
      <c r="M4664" s="47">
        <v>7389.69</v>
      </c>
      <c r="N4664" s="47">
        <v>0</v>
      </c>
      <c r="O4664" s="48">
        <v>42045</v>
      </c>
    </row>
    <row r="4665" spans="11:15">
      <c r="K4665" s="46" t="s">
        <v>9396</v>
      </c>
      <c r="L4665" s="23" t="s">
        <v>9397</v>
      </c>
      <c r="M4665" s="47">
        <v>7252.11</v>
      </c>
      <c r="N4665" s="47">
        <v>0</v>
      </c>
      <c r="O4665" s="48">
        <v>42045</v>
      </c>
    </row>
    <row r="4666" spans="11:15">
      <c r="K4666" s="46" t="s">
        <v>9398</v>
      </c>
      <c r="L4666" s="23" t="s">
        <v>9399</v>
      </c>
      <c r="M4666" s="47">
        <v>7162.94</v>
      </c>
      <c r="N4666" s="47">
        <v>0</v>
      </c>
      <c r="O4666" s="48">
        <v>42045</v>
      </c>
    </row>
    <row r="4667" spans="11:15">
      <c r="K4667" s="46" t="s">
        <v>9400</v>
      </c>
      <c r="L4667" s="23" t="s">
        <v>9401</v>
      </c>
      <c r="M4667" s="47">
        <v>6887.08</v>
      </c>
      <c r="N4667" s="47">
        <v>0</v>
      </c>
      <c r="O4667" s="48">
        <v>42045</v>
      </c>
    </row>
    <row r="4668" spans="11:15">
      <c r="K4668" s="46" t="s">
        <v>9402</v>
      </c>
      <c r="L4668" s="23" t="s">
        <v>9403</v>
      </c>
      <c r="M4668" s="47">
        <v>6816.57</v>
      </c>
      <c r="N4668" s="47">
        <v>0</v>
      </c>
      <c r="O4668" s="48">
        <v>42045</v>
      </c>
    </row>
    <row r="4669" spans="11:15">
      <c r="K4669" s="46" t="s">
        <v>9404</v>
      </c>
      <c r="L4669" s="23" t="s">
        <v>9405</v>
      </c>
      <c r="M4669" s="47">
        <v>6704.15</v>
      </c>
      <c r="N4669" s="47">
        <v>0</v>
      </c>
      <c r="O4669" s="48">
        <v>42045</v>
      </c>
    </row>
    <row r="4670" spans="11:15">
      <c r="K4670" s="46" t="s">
        <v>9406</v>
      </c>
      <c r="L4670" s="23" t="s">
        <v>9407</v>
      </c>
      <c r="M4670" s="47">
        <v>6535.37</v>
      </c>
      <c r="N4670" s="47">
        <v>0</v>
      </c>
      <c r="O4670" s="48">
        <v>42045</v>
      </c>
    </row>
    <row r="4671" spans="11:15">
      <c r="K4671" s="46" t="s">
        <v>9408</v>
      </c>
      <c r="L4671" s="23" t="s">
        <v>9409</v>
      </c>
      <c r="M4671" s="47">
        <v>6367.57</v>
      </c>
      <c r="N4671" s="47">
        <v>0</v>
      </c>
      <c r="O4671" s="48">
        <v>42045</v>
      </c>
    </row>
    <row r="4672" spans="11:15">
      <c r="K4672" s="46" t="s">
        <v>9410</v>
      </c>
      <c r="L4672" s="23" t="s">
        <v>9411</v>
      </c>
      <c r="M4672" s="47">
        <v>6201.61</v>
      </c>
      <c r="N4672" s="47">
        <v>0</v>
      </c>
      <c r="O4672" s="48">
        <v>42045</v>
      </c>
    </row>
    <row r="4673" spans="11:15">
      <c r="K4673" s="46" t="s">
        <v>9412</v>
      </c>
      <c r="L4673" s="23" t="s">
        <v>9413</v>
      </c>
      <c r="M4673" s="47">
        <v>6125.26</v>
      </c>
      <c r="N4673" s="47">
        <v>0</v>
      </c>
      <c r="O4673" s="48">
        <v>42045</v>
      </c>
    </row>
    <row r="4674" spans="11:15">
      <c r="K4674" s="46" t="s">
        <v>9414</v>
      </c>
      <c r="L4674" s="23" t="s">
        <v>9415</v>
      </c>
      <c r="M4674" s="47">
        <v>6079.63</v>
      </c>
      <c r="N4674" s="47">
        <v>0</v>
      </c>
      <c r="O4674" s="48">
        <v>42045</v>
      </c>
    </row>
    <row r="4675" spans="11:15">
      <c r="K4675" s="46" t="s">
        <v>9416</v>
      </c>
      <c r="L4675" s="23" t="s">
        <v>9417</v>
      </c>
      <c r="M4675" s="47">
        <v>5737.91</v>
      </c>
      <c r="N4675" s="47">
        <v>0</v>
      </c>
      <c r="O4675" s="48">
        <v>42045</v>
      </c>
    </row>
    <row r="4676" spans="11:15">
      <c r="K4676" s="46" t="s">
        <v>9418</v>
      </c>
      <c r="L4676" s="23" t="s">
        <v>9419</v>
      </c>
      <c r="M4676" s="47">
        <v>5701.72</v>
      </c>
      <c r="N4676" s="47">
        <v>0</v>
      </c>
      <c r="O4676" s="48">
        <v>42045</v>
      </c>
    </row>
    <row r="4677" spans="11:15">
      <c r="K4677" s="46" t="s">
        <v>9420</v>
      </c>
      <c r="L4677" s="23" t="s">
        <v>9421</v>
      </c>
      <c r="M4677" s="47">
        <v>5632.23</v>
      </c>
      <c r="N4677" s="47">
        <v>0</v>
      </c>
      <c r="O4677" s="48">
        <v>42045</v>
      </c>
    </row>
    <row r="4678" spans="11:15">
      <c r="K4678" s="46" t="s">
        <v>9422</v>
      </c>
      <c r="L4678" s="23" t="s">
        <v>9423</v>
      </c>
      <c r="M4678" s="47">
        <v>5526.11</v>
      </c>
      <c r="N4678" s="47">
        <v>0</v>
      </c>
      <c r="O4678" s="48">
        <v>42045</v>
      </c>
    </row>
    <row r="4679" spans="11:15">
      <c r="K4679" s="46" t="s">
        <v>9424</v>
      </c>
      <c r="L4679" s="23" t="s">
        <v>9425</v>
      </c>
      <c r="M4679" s="47">
        <v>5503.96</v>
      </c>
      <c r="N4679" s="47">
        <v>0</v>
      </c>
      <c r="O4679" s="48">
        <v>42045</v>
      </c>
    </row>
    <row r="4680" spans="11:15">
      <c r="K4680" s="46" t="s">
        <v>9426</v>
      </c>
      <c r="L4680" s="23" t="s">
        <v>9427</v>
      </c>
      <c r="M4680" s="47">
        <v>5467.96</v>
      </c>
      <c r="N4680" s="47">
        <v>0</v>
      </c>
      <c r="O4680" s="48">
        <v>42045</v>
      </c>
    </row>
    <row r="4681" spans="11:15">
      <c r="K4681" s="46" t="s">
        <v>9428</v>
      </c>
      <c r="L4681" s="23" t="s">
        <v>9429</v>
      </c>
      <c r="M4681" s="47">
        <v>5402.5</v>
      </c>
      <c r="N4681" s="47">
        <v>0</v>
      </c>
      <c r="O4681" s="48">
        <v>42045</v>
      </c>
    </row>
    <row r="4682" spans="11:15">
      <c r="K4682" s="46" t="s">
        <v>9430</v>
      </c>
      <c r="L4682" s="23" t="s">
        <v>9431</v>
      </c>
      <c r="M4682" s="47">
        <v>5341.03</v>
      </c>
      <c r="N4682" s="47">
        <v>0</v>
      </c>
      <c r="O4682" s="48">
        <v>42045</v>
      </c>
    </row>
    <row r="4683" spans="11:15">
      <c r="K4683" s="46" t="s">
        <v>9432</v>
      </c>
      <c r="L4683" s="23" t="s">
        <v>9433</v>
      </c>
      <c r="M4683" s="47">
        <v>5323.2</v>
      </c>
      <c r="N4683" s="47">
        <v>0</v>
      </c>
      <c r="O4683" s="48">
        <v>42045</v>
      </c>
    </row>
    <row r="4684" spans="11:15">
      <c r="K4684" s="46" t="s">
        <v>9434</v>
      </c>
      <c r="L4684" s="23" t="s">
        <v>9435</v>
      </c>
      <c r="M4684" s="47">
        <v>5255.4</v>
      </c>
      <c r="N4684" s="47">
        <v>0</v>
      </c>
      <c r="O4684" s="48">
        <v>42045</v>
      </c>
    </row>
    <row r="4685" spans="11:15">
      <c r="K4685" s="46" t="s">
        <v>9436</v>
      </c>
      <c r="L4685" s="23" t="s">
        <v>9437</v>
      </c>
      <c r="M4685" s="47">
        <v>5237.1400000000003</v>
      </c>
      <c r="N4685" s="47">
        <v>0</v>
      </c>
      <c r="O4685" s="48">
        <v>42045</v>
      </c>
    </row>
    <row r="4686" spans="11:15">
      <c r="K4686" s="46" t="s">
        <v>9438</v>
      </c>
      <c r="L4686" s="23" t="s">
        <v>9439</v>
      </c>
      <c r="M4686" s="47">
        <v>5177.63</v>
      </c>
      <c r="N4686" s="47">
        <v>0</v>
      </c>
      <c r="O4686" s="48">
        <v>42045</v>
      </c>
    </row>
    <row r="4687" spans="11:15">
      <c r="K4687" s="46" t="s">
        <v>9440</v>
      </c>
      <c r="L4687" s="23" t="s">
        <v>9441</v>
      </c>
      <c r="M4687" s="47">
        <v>5034.63</v>
      </c>
      <c r="N4687" s="47">
        <v>0</v>
      </c>
      <c r="O4687" s="48">
        <v>42045</v>
      </c>
    </row>
    <row r="4688" spans="11:15">
      <c r="K4688" s="46" t="s">
        <v>9442</v>
      </c>
      <c r="L4688" s="23" t="s">
        <v>9443</v>
      </c>
      <c r="M4688" s="47">
        <v>5005.92</v>
      </c>
      <c r="N4688" s="47">
        <v>0</v>
      </c>
      <c r="O4688" s="48">
        <v>42045</v>
      </c>
    </row>
    <row r="4689" spans="11:15">
      <c r="K4689" s="46" t="s">
        <v>9444</v>
      </c>
      <c r="L4689" s="23" t="s">
        <v>9445</v>
      </c>
      <c r="M4689" s="47">
        <v>4989.6899999999996</v>
      </c>
      <c r="N4689" s="47">
        <v>0</v>
      </c>
      <c r="O4689" s="48">
        <v>42045</v>
      </c>
    </row>
    <row r="4690" spans="11:15">
      <c r="K4690" s="46" t="s">
        <v>9446</v>
      </c>
      <c r="L4690" s="23" t="s">
        <v>9447</v>
      </c>
      <c r="M4690" s="47">
        <v>4967.8</v>
      </c>
      <c r="N4690" s="47">
        <v>0</v>
      </c>
      <c r="O4690" s="48">
        <v>42045</v>
      </c>
    </row>
    <row r="4691" spans="11:15">
      <c r="K4691" s="46" t="s">
        <v>9448</v>
      </c>
      <c r="L4691" s="23" t="s">
        <v>9449</v>
      </c>
      <c r="M4691" s="47">
        <v>4898.83</v>
      </c>
      <c r="N4691" s="47">
        <v>0</v>
      </c>
      <c r="O4691" s="48">
        <v>42045</v>
      </c>
    </row>
    <row r="4692" spans="11:15">
      <c r="K4692" s="46" t="s">
        <v>9450</v>
      </c>
      <c r="L4692" s="23" t="s">
        <v>9451</v>
      </c>
      <c r="M4692" s="47">
        <v>4874.5</v>
      </c>
      <c r="N4692" s="47">
        <v>0</v>
      </c>
      <c r="O4692" s="48">
        <v>42045</v>
      </c>
    </row>
    <row r="4693" spans="11:15">
      <c r="K4693" s="46" t="s">
        <v>9452</v>
      </c>
      <c r="L4693" s="23" t="s">
        <v>9453</v>
      </c>
      <c r="M4693" s="47">
        <v>4871.47</v>
      </c>
      <c r="N4693" s="47">
        <v>0</v>
      </c>
      <c r="O4693" s="48">
        <v>42045</v>
      </c>
    </row>
    <row r="4694" spans="11:15">
      <c r="K4694" s="46" t="s">
        <v>9454</v>
      </c>
      <c r="L4694" s="23" t="s">
        <v>9455</v>
      </c>
      <c r="M4694" s="47">
        <v>4839.8100000000004</v>
      </c>
      <c r="N4694" s="47">
        <v>0</v>
      </c>
      <c r="O4694" s="48">
        <v>42045</v>
      </c>
    </row>
    <row r="4695" spans="11:15">
      <c r="K4695" s="46" t="s">
        <v>9456</v>
      </c>
      <c r="L4695" s="23" t="s">
        <v>9457</v>
      </c>
      <c r="M4695" s="47">
        <v>4821.2</v>
      </c>
      <c r="N4695" s="47">
        <v>0</v>
      </c>
      <c r="O4695" s="48">
        <v>42045</v>
      </c>
    </row>
    <row r="4696" spans="11:15">
      <c r="K4696" s="46" t="s">
        <v>9458</v>
      </c>
      <c r="L4696" s="23" t="s">
        <v>9459</v>
      </c>
      <c r="M4696" s="47">
        <v>4776.08</v>
      </c>
      <c r="N4696" s="47">
        <v>0</v>
      </c>
      <c r="O4696" s="48">
        <v>42045</v>
      </c>
    </row>
    <row r="4697" spans="11:15">
      <c r="K4697" s="46" t="s">
        <v>9460</v>
      </c>
      <c r="L4697" s="23" t="s">
        <v>9461</v>
      </c>
      <c r="M4697" s="47">
        <v>4757.8</v>
      </c>
      <c r="N4697" s="47">
        <v>0</v>
      </c>
      <c r="O4697" s="48">
        <v>42045</v>
      </c>
    </row>
    <row r="4698" spans="11:15">
      <c r="K4698" s="46" t="s">
        <v>9462</v>
      </c>
      <c r="L4698" s="23" t="s">
        <v>9463</v>
      </c>
      <c r="M4698" s="47">
        <v>4746.3599999999997</v>
      </c>
      <c r="N4698" s="47">
        <v>0</v>
      </c>
      <c r="O4698" s="48">
        <v>42045</v>
      </c>
    </row>
    <row r="4699" spans="11:15">
      <c r="K4699" s="46" t="s">
        <v>9464</v>
      </c>
      <c r="L4699" s="23" t="s">
        <v>9465</v>
      </c>
      <c r="M4699" s="47">
        <v>4664.3999999999996</v>
      </c>
      <c r="N4699" s="47">
        <v>0</v>
      </c>
      <c r="O4699" s="48">
        <v>42045</v>
      </c>
    </row>
    <row r="4700" spans="11:15">
      <c r="K4700" s="46" t="s">
        <v>9466</v>
      </c>
      <c r="L4700" s="23" t="s">
        <v>9467</v>
      </c>
      <c r="M4700" s="47">
        <v>4638.8599999999997</v>
      </c>
      <c r="N4700" s="47">
        <v>0</v>
      </c>
      <c r="O4700" s="48">
        <v>42045</v>
      </c>
    </row>
    <row r="4701" spans="11:15">
      <c r="K4701" s="46" t="s">
        <v>9468</v>
      </c>
      <c r="L4701" s="23" t="s">
        <v>9469</v>
      </c>
      <c r="M4701" s="47">
        <v>4625.03</v>
      </c>
      <c r="N4701" s="47">
        <v>0</v>
      </c>
      <c r="O4701" s="48">
        <v>42045</v>
      </c>
    </row>
    <row r="4702" spans="11:15">
      <c r="K4702" s="46" t="s">
        <v>9470</v>
      </c>
      <c r="L4702" s="23" t="s">
        <v>9471</v>
      </c>
      <c r="M4702" s="47">
        <v>4616.8500000000004</v>
      </c>
      <c r="N4702" s="47">
        <v>0</v>
      </c>
      <c r="O4702" s="48">
        <v>42045</v>
      </c>
    </row>
    <row r="4703" spans="11:15">
      <c r="K4703" s="46" t="s">
        <v>9472</v>
      </c>
      <c r="L4703" s="23" t="s">
        <v>9473</v>
      </c>
      <c r="M4703" s="47">
        <v>4578.59</v>
      </c>
      <c r="N4703" s="47">
        <v>0</v>
      </c>
      <c r="O4703" s="48">
        <v>42045</v>
      </c>
    </row>
    <row r="4704" spans="11:15">
      <c r="K4704" s="46" t="s">
        <v>9474</v>
      </c>
      <c r="L4704" s="23" t="s">
        <v>9475</v>
      </c>
      <c r="M4704" s="47">
        <v>4577.2</v>
      </c>
      <c r="N4704" s="47">
        <v>0</v>
      </c>
      <c r="O4704" s="48">
        <v>42045</v>
      </c>
    </row>
    <row r="4705" spans="11:15">
      <c r="K4705" s="46" t="s">
        <v>9476</v>
      </c>
      <c r="L4705" s="23" t="s">
        <v>9477</v>
      </c>
      <c r="M4705" s="47">
        <v>4554.78</v>
      </c>
      <c r="N4705" s="47">
        <v>0</v>
      </c>
      <c r="O4705" s="48">
        <v>42045</v>
      </c>
    </row>
    <row r="4706" spans="11:15">
      <c r="K4706" s="46" t="s">
        <v>9478</v>
      </c>
      <c r="L4706" s="23" t="s">
        <v>9479</v>
      </c>
      <c r="M4706" s="47">
        <v>4459.17</v>
      </c>
      <c r="N4706" s="47">
        <v>0</v>
      </c>
      <c r="O4706" s="48">
        <v>42045</v>
      </c>
    </row>
    <row r="4707" spans="11:15">
      <c r="K4707" s="46" t="s">
        <v>9480</v>
      </c>
      <c r="L4707" s="23" t="s">
        <v>9481</v>
      </c>
      <c r="M4707" s="47">
        <v>4407.82</v>
      </c>
      <c r="N4707" s="47">
        <v>0</v>
      </c>
      <c r="O4707" s="48">
        <v>42045</v>
      </c>
    </row>
    <row r="4708" spans="11:15">
      <c r="K4708" s="46" t="s">
        <v>9482</v>
      </c>
      <c r="L4708" s="23" t="s">
        <v>9483</v>
      </c>
      <c r="M4708" s="47">
        <v>4368.8999999999996</v>
      </c>
      <c r="N4708" s="47">
        <v>0</v>
      </c>
      <c r="O4708" s="48">
        <v>42045</v>
      </c>
    </row>
    <row r="4709" spans="11:15">
      <c r="K4709" s="46" t="s">
        <v>9484</v>
      </c>
      <c r="L4709" s="23" t="s">
        <v>9485</v>
      </c>
      <c r="M4709" s="47">
        <v>4319.0200000000004</v>
      </c>
      <c r="N4709" s="47">
        <v>0</v>
      </c>
      <c r="O4709" s="48">
        <v>42045</v>
      </c>
    </row>
    <row r="4710" spans="11:15">
      <c r="K4710" s="46" t="s">
        <v>9486</v>
      </c>
      <c r="L4710" s="23" t="s">
        <v>9487</v>
      </c>
      <c r="M4710" s="47">
        <v>4316.8100000000004</v>
      </c>
      <c r="N4710" s="47">
        <v>0</v>
      </c>
      <c r="O4710" s="48">
        <v>42045</v>
      </c>
    </row>
    <row r="4711" spans="11:15">
      <c r="K4711" s="46" t="s">
        <v>9488</v>
      </c>
      <c r="L4711" s="23" t="s">
        <v>9489</v>
      </c>
      <c r="M4711" s="47">
        <v>4220.9799999999996</v>
      </c>
      <c r="N4711" s="47">
        <v>0</v>
      </c>
      <c r="O4711" s="48">
        <v>42045</v>
      </c>
    </row>
    <row r="4712" spans="11:15">
      <c r="K4712" s="46" t="s">
        <v>9490</v>
      </c>
      <c r="L4712" s="23" t="s">
        <v>9491</v>
      </c>
      <c r="M4712" s="47">
        <v>4199.1499999999996</v>
      </c>
      <c r="N4712" s="47">
        <v>0</v>
      </c>
      <c r="O4712" s="48">
        <v>42045</v>
      </c>
    </row>
    <row r="4713" spans="11:15">
      <c r="K4713" s="46" t="s">
        <v>9492</v>
      </c>
      <c r="L4713" s="23" t="s">
        <v>9493</v>
      </c>
      <c r="M4713" s="47">
        <v>4003.63</v>
      </c>
      <c r="N4713" s="47">
        <v>0</v>
      </c>
      <c r="O4713" s="48">
        <v>42045</v>
      </c>
    </row>
    <row r="4714" spans="11:15">
      <c r="K4714" s="46" t="s">
        <v>9494</v>
      </c>
      <c r="L4714" s="23" t="s">
        <v>9495</v>
      </c>
      <c r="M4714" s="47">
        <v>3999.91</v>
      </c>
      <c r="N4714" s="47">
        <v>0</v>
      </c>
      <c r="O4714" s="48">
        <v>42045</v>
      </c>
    </row>
    <row r="4715" spans="11:15">
      <c r="K4715" s="46" t="s">
        <v>9496</v>
      </c>
      <c r="L4715" s="23" t="s">
        <v>9497</v>
      </c>
      <c r="M4715" s="47">
        <v>3975.56</v>
      </c>
      <c r="N4715" s="47">
        <v>0</v>
      </c>
      <c r="O4715" s="48">
        <v>42045</v>
      </c>
    </row>
    <row r="4716" spans="11:15">
      <c r="K4716" s="46" t="s">
        <v>9498</v>
      </c>
      <c r="L4716" s="23" t="s">
        <v>9499</v>
      </c>
      <c r="M4716" s="47">
        <v>3927.25</v>
      </c>
      <c r="N4716" s="47">
        <v>0</v>
      </c>
      <c r="O4716" s="48">
        <v>42045</v>
      </c>
    </row>
    <row r="4717" spans="11:15">
      <c r="K4717" s="46" t="s">
        <v>9500</v>
      </c>
      <c r="L4717" s="23" t="s">
        <v>9501</v>
      </c>
      <c r="M4717" s="47">
        <v>3918.73</v>
      </c>
      <c r="N4717" s="47">
        <v>0</v>
      </c>
      <c r="O4717" s="48">
        <v>42045</v>
      </c>
    </row>
    <row r="4718" spans="11:15">
      <c r="K4718" s="46" t="s">
        <v>9502</v>
      </c>
      <c r="L4718" s="23" t="s">
        <v>9503</v>
      </c>
      <c r="M4718" s="47">
        <v>3901.99</v>
      </c>
      <c r="N4718" s="47">
        <v>0</v>
      </c>
      <c r="O4718" s="48">
        <v>42045</v>
      </c>
    </row>
    <row r="4719" spans="11:15">
      <c r="K4719" s="46" t="s">
        <v>9504</v>
      </c>
      <c r="L4719" s="23" t="s">
        <v>9505</v>
      </c>
      <c r="M4719" s="47">
        <v>3862.53</v>
      </c>
      <c r="N4719" s="47">
        <v>0</v>
      </c>
      <c r="O4719" s="48">
        <v>42045</v>
      </c>
    </row>
    <row r="4720" spans="11:15">
      <c r="K4720" s="46" t="s">
        <v>9506</v>
      </c>
      <c r="L4720" s="23" t="s">
        <v>9507</v>
      </c>
      <c r="M4720" s="47">
        <v>3859.23</v>
      </c>
      <c r="N4720" s="47">
        <v>0</v>
      </c>
      <c r="O4720" s="48">
        <v>42045</v>
      </c>
    </row>
    <row r="4721" spans="11:15">
      <c r="K4721" s="46" t="s">
        <v>9508</v>
      </c>
      <c r="L4721" s="23" t="s">
        <v>9509</v>
      </c>
      <c r="M4721" s="47">
        <v>3842.71</v>
      </c>
      <c r="N4721" s="47">
        <v>0</v>
      </c>
      <c r="O4721" s="48">
        <v>42045</v>
      </c>
    </row>
    <row r="4722" spans="11:15">
      <c r="K4722" s="46" t="s">
        <v>9510</v>
      </c>
      <c r="L4722" s="23" t="s">
        <v>9511</v>
      </c>
      <c r="M4722" s="47">
        <v>3744.27</v>
      </c>
      <c r="N4722" s="47">
        <v>0</v>
      </c>
      <c r="O4722" s="48">
        <v>42045</v>
      </c>
    </row>
    <row r="4723" spans="11:15">
      <c r="K4723" s="46" t="s">
        <v>9512</v>
      </c>
      <c r="L4723" s="23" t="s">
        <v>9513</v>
      </c>
      <c r="M4723" s="47">
        <v>3712.65</v>
      </c>
      <c r="N4723" s="47">
        <v>0</v>
      </c>
      <c r="O4723" s="48">
        <v>42045</v>
      </c>
    </row>
    <row r="4724" spans="11:15">
      <c r="K4724" s="46" t="s">
        <v>9514</v>
      </c>
      <c r="L4724" s="23" t="s">
        <v>9515</v>
      </c>
      <c r="M4724" s="47">
        <v>3661.37</v>
      </c>
      <c r="N4724" s="47">
        <v>0</v>
      </c>
      <c r="O4724" s="48">
        <v>42045</v>
      </c>
    </row>
    <row r="4725" spans="11:15">
      <c r="K4725" s="46" t="s">
        <v>9516</v>
      </c>
      <c r="L4725" s="23" t="s">
        <v>9517</v>
      </c>
      <c r="M4725" s="47">
        <v>3633.81</v>
      </c>
      <c r="N4725" s="47">
        <v>0</v>
      </c>
      <c r="O4725" s="48">
        <v>42045</v>
      </c>
    </row>
    <row r="4726" spans="11:15">
      <c r="K4726" s="46" t="s">
        <v>9518</v>
      </c>
      <c r="L4726" s="23" t="s">
        <v>9519</v>
      </c>
      <c r="M4726" s="47">
        <v>3614.79</v>
      </c>
      <c r="N4726" s="47">
        <v>0</v>
      </c>
      <c r="O4726" s="48">
        <v>42045</v>
      </c>
    </row>
    <row r="4727" spans="11:15">
      <c r="K4727" s="46" t="s">
        <v>9520</v>
      </c>
      <c r="L4727" s="23" t="s">
        <v>9521</v>
      </c>
      <c r="M4727" s="47">
        <v>3578.74</v>
      </c>
      <c r="N4727" s="47">
        <v>0</v>
      </c>
      <c r="O4727" s="48">
        <v>42045</v>
      </c>
    </row>
    <row r="4728" spans="11:15">
      <c r="K4728" s="46" t="s">
        <v>9522</v>
      </c>
      <c r="L4728" s="23" t="s">
        <v>9523</v>
      </c>
      <c r="M4728" s="47">
        <v>3551.67</v>
      </c>
      <c r="N4728" s="47">
        <v>0</v>
      </c>
      <c r="O4728" s="48">
        <v>42045</v>
      </c>
    </row>
    <row r="4729" spans="11:15">
      <c r="K4729" s="46" t="s">
        <v>9524</v>
      </c>
      <c r="L4729" s="23" t="s">
        <v>9525</v>
      </c>
      <c r="M4729" s="47">
        <v>3533.73</v>
      </c>
      <c r="N4729" s="47">
        <v>0</v>
      </c>
      <c r="O4729" s="48">
        <v>42045</v>
      </c>
    </row>
    <row r="4730" spans="11:15">
      <c r="K4730" s="46" t="s">
        <v>9526</v>
      </c>
      <c r="L4730" s="23" t="s">
        <v>9527</v>
      </c>
      <c r="M4730" s="47">
        <v>3518.91</v>
      </c>
      <c r="N4730" s="47">
        <v>0</v>
      </c>
      <c r="O4730" s="48">
        <v>42045</v>
      </c>
    </row>
    <row r="4731" spans="11:15">
      <c r="K4731" s="46" t="s">
        <v>9528</v>
      </c>
      <c r="L4731" s="23" t="s">
        <v>9529</v>
      </c>
      <c r="M4731" s="47">
        <v>3515.59</v>
      </c>
      <c r="N4731" s="47">
        <v>0</v>
      </c>
      <c r="O4731" s="48">
        <v>42045</v>
      </c>
    </row>
    <row r="4732" spans="11:15">
      <c r="K4732" s="46" t="s">
        <v>9530</v>
      </c>
      <c r="L4732" s="23" t="s">
        <v>9531</v>
      </c>
      <c r="M4732" s="47">
        <v>3462.88</v>
      </c>
      <c r="N4732" s="47">
        <v>0</v>
      </c>
      <c r="O4732" s="48">
        <v>42045</v>
      </c>
    </row>
    <row r="4733" spans="11:15">
      <c r="K4733" s="46" t="s">
        <v>9532</v>
      </c>
      <c r="L4733" s="23" t="s">
        <v>9533</v>
      </c>
      <c r="M4733" s="47">
        <v>3434.3</v>
      </c>
      <c r="N4733" s="47">
        <v>0</v>
      </c>
      <c r="O4733" s="48">
        <v>42045</v>
      </c>
    </row>
    <row r="4734" spans="11:15">
      <c r="K4734" s="46" t="s">
        <v>9534</v>
      </c>
      <c r="L4734" s="23" t="s">
        <v>9535</v>
      </c>
      <c r="M4734" s="47">
        <v>3419.58</v>
      </c>
      <c r="N4734" s="47">
        <v>0</v>
      </c>
      <c r="O4734" s="48">
        <v>42045</v>
      </c>
    </row>
    <row r="4735" spans="11:15">
      <c r="K4735" s="46" t="s">
        <v>9536</v>
      </c>
      <c r="L4735" s="23" t="s">
        <v>9537</v>
      </c>
      <c r="M4735" s="47">
        <v>3415.11</v>
      </c>
      <c r="N4735" s="47">
        <v>0</v>
      </c>
      <c r="O4735" s="48">
        <v>42045</v>
      </c>
    </row>
    <row r="4736" spans="11:15">
      <c r="K4736" s="46" t="s">
        <v>9538</v>
      </c>
      <c r="L4736" s="23" t="s">
        <v>9539</v>
      </c>
      <c r="M4736" s="47">
        <v>3391.64</v>
      </c>
      <c r="N4736" s="47">
        <v>0</v>
      </c>
      <c r="O4736" s="48">
        <v>42045</v>
      </c>
    </row>
    <row r="4737" spans="11:15">
      <c r="K4737" s="46" t="s">
        <v>9540</v>
      </c>
      <c r="L4737" s="23" t="s">
        <v>9541</v>
      </c>
      <c r="M4737" s="47">
        <v>3360.58</v>
      </c>
      <c r="N4737" s="47">
        <v>0</v>
      </c>
      <c r="O4737" s="48">
        <v>42045</v>
      </c>
    </row>
    <row r="4738" spans="11:15">
      <c r="K4738" s="46" t="s">
        <v>9542</v>
      </c>
      <c r="L4738" s="23" t="s">
        <v>9543</v>
      </c>
      <c r="M4738" s="47">
        <v>3307.07</v>
      </c>
      <c r="N4738" s="47">
        <v>0</v>
      </c>
      <c r="O4738" s="48">
        <v>42045</v>
      </c>
    </row>
    <row r="4739" spans="11:15">
      <c r="K4739" s="46" t="s">
        <v>9544</v>
      </c>
      <c r="L4739" s="23" t="s">
        <v>9545</v>
      </c>
      <c r="M4739" s="47">
        <v>3297.68</v>
      </c>
      <c r="N4739" s="47">
        <v>0</v>
      </c>
      <c r="O4739" s="48">
        <v>42045</v>
      </c>
    </row>
    <row r="4740" spans="11:15">
      <c r="K4740" s="46" t="s">
        <v>9546</v>
      </c>
      <c r="L4740" s="23" t="s">
        <v>9547</v>
      </c>
      <c r="M4740" s="47">
        <v>3251.47</v>
      </c>
      <c r="N4740" s="47">
        <v>0</v>
      </c>
      <c r="O4740" s="48">
        <v>42045</v>
      </c>
    </row>
    <row r="4741" spans="11:15">
      <c r="K4741" s="46" t="s">
        <v>9548</v>
      </c>
      <c r="L4741" s="23" t="s">
        <v>9549</v>
      </c>
      <c r="M4741" s="47">
        <v>3221.42</v>
      </c>
      <c r="N4741" s="47">
        <v>0</v>
      </c>
      <c r="O4741" s="48">
        <v>42045</v>
      </c>
    </row>
    <row r="4742" spans="11:15">
      <c r="K4742" s="46" t="s">
        <v>9550</v>
      </c>
      <c r="L4742" s="23" t="s">
        <v>9551</v>
      </c>
      <c r="M4742" s="47">
        <v>3207.2</v>
      </c>
      <c r="N4742" s="47">
        <v>0</v>
      </c>
      <c r="O4742" s="48">
        <v>42045</v>
      </c>
    </row>
    <row r="4743" spans="11:15">
      <c r="K4743" s="46" t="s">
        <v>9552</v>
      </c>
      <c r="L4743" s="23" t="s">
        <v>9553</v>
      </c>
      <c r="M4743" s="47">
        <v>3192.92</v>
      </c>
      <c r="N4743" s="47">
        <v>0</v>
      </c>
      <c r="O4743" s="48">
        <v>42045</v>
      </c>
    </row>
    <row r="4744" spans="11:15">
      <c r="K4744" s="46" t="s">
        <v>9554</v>
      </c>
      <c r="L4744" s="23" t="s">
        <v>9555</v>
      </c>
      <c r="M4744" s="47">
        <v>3173.6</v>
      </c>
      <c r="N4744" s="47">
        <v>0</v>
      </c>
      <c r="O4744" s="48">
        <v>42045</v>
      </c>
    </row>
    <row r="4745" spans="11:15">
      <c r="K4745" s="46" t="s">
        <v>9556</v>
      </c>
      <c r="L4745" s="23" t="s">
        <v>9557</v>
      </c>
      <c r="M4745" s="47">
        <v>3154.97</v>
      </c>
      <c r="N4745" s="47">
        <v>0</v>
      </c>
      <c r="O4745" s="48">
        <v>42045</v>
      </c>
    </row>
    <row r="4746" spans="11:15">
      <c r="K4746" s="46" t="s">
        <v>9558</v>
      </c>
      <c r="L4746" s="23" t="s">
        <v>9559</v>
      </c>
      <c r="M4746" s="47">
        <v>3153.94</v>
      </c>
      <c r="N4746" s="47">
        <v>0</v>
      </c>
      <c r="O4746" s="48">
        <v>42045</v>
      </c>
    </row>
    <row r="4747" spans="11:15">
      <c r="K4747" s="46" t="s">
        <v>9560</v>
      </c>
      <c r="L4747" s="23" t="s">
        <v>9561</v>
      </c>
      <c r="M4747" s="47">
        <v>3130.6</v>
      </c>
      <c r="N4747" s="47">
        <v>0</v>
      </c>
      <c r="O4747" s="48">
        <v>42045</v>
      </c>
    </row>
    <row r="4748" spans="11:15">
      <c r="K4748" s="46" t="s">
        <v>9562</v>
      </c>
      <c r="L4748" s="23" t="s">
        <v>9563</v>
      </c>
      <c r="M4748" s="47">
        <v>3102.46</v>
      </c>
      <c r="N4748" s="47">
        <v>0</v>
      </c>
      <c r="O4748" s="48">
        <v>42045</v>
      </c>
    </row>
    <row r="4749" spans="11:15">
      <c r="K4749" s="46" t="s">
        <v>9564</v>
      </c>
      <c r="L4749" s="23" t="s">
        <v>9565</v>
      </c>
      <c r="M4749" s="47">
        <v>3093.74</v>
      </c>
      <c r="N4749" s="47">
        <v>0</v>
      </c>
      <c r="O4749" s="48">
        <v>42045</v>
      </c>
    </row>
    <row r="4750" spans="11:15">
      <c r="K4750" s="46" t="s">
        <v>9566</v>
      </c>
      <c r="L4750" s="23" t="s">
        <v>9567</v>
      </c>
      <c r="M4750" s="47">
        <v>3090.54</v>
      </c>
      <c r="N4750" s="47">
        <v>0</v>
      </c>
      <c r="O4750" s="48">
        <v>42045</v>
      </c>
    </row>
    <row r="4751" spans="11:15">
      <c r="K4751" s="46" t="s">
        <v>9568</v>
      </c>
      <c r="L4751" s="23" t="s">
        <v>9569</v>
      </c>
      <c r="M4751" s="47">
        <v>3058.39</v>
      </c>
      <c r="N4751" s="47">
        <v>0</v>
      </c>
      <c r="O4751" s="48">
        <v>42045</v>
      </c>
    </row>
    <row r="4752" spans="11:15">
      <c r="K4752" s="46" t="s">
        <v>9570</v>
      </c>
      <c r="L4752" s="23" t="s">
        <v>9571</v>
      </c>
      <c r="M4752" s="47">
        <v>3048.3</v>
      </c>
      <c r="N4752" s="47">
        <v>0</v>
      </c>
      <c r="O4752" s="48">
        <v>42045</v>
      </c>
    </row>
    <row r="4753" spans="11:15">
      <c r="K4753" s="46" t="s">
        <v>9572</v>
      </c>
      <c r="L4753" s="23" t="s">
        <v>9573</v>
      </c>
      <c r="M4753" s="47">
        <v>3040.14</v>
      </c>
      <c r="N4753" s="47">
        <v>0</v>
      </c>
      <c r="O4753" s="48">
        <v>42045</v>
      </c>
    </row>
    <row r="4754" spans="11:15">
      <c r="K4754" s="46" t="s">
        <v>9574</v>
      </c>
      <c r="L4754" s="23" t="s">
        <v>9575</v>
      </c>
      <c r="M4754" s="47">
        <v>3021.28</v>
      </c>
      <c r="N4754" s="47">
        <v>0</v>
      </c>
      <c r="O4754" s="48">
        <v>42045</v>
      </c>
    </row>
    <row r="4755" spans="11:15">
      <c r="K4755" s="46" t="s">
        <v>9576</v>
      </c>
      <c r="L4755" s="23" t="s">
        <v>9577</v>
      </c>
      <c r="M4755" s="47">
        <v>3004.26</v>
      </c>
      <c r="N4755" s="47">
        <v>0</v>
      </c>
      <c r="O4755" s="48">
        <v>42045</v>
      </c>
    </row>
    <row r="4756" spans="11:15">
      <c r="K4756" s="46" t="s">
        <v>9578</v>
      </c>
      <c r="L4756" s="23" t="s">
        <v>9579</v>
      </c>
      <c r="M4756" s="47">
        <v>2989.28</v>
      </c>
      <c r="N4756" s="47">
        <v>0</v>
      </c>
      <c r="O4756" s="48">
        <v>42045</v>
      </c>
    </row>
    <row r="4757" spans="11:15">
      <c r="K4757" s="46" t="s">
        <v>9580</v>
      </c>
      <c r="L4757" s="23" t="s">
        <v>9581</v>
      </c>
      <c r="M4757" s="47">
        <v>2981.87</v>
      </c>
      <c r="N4757" s="47">
        <v>0</v>
      </c>
      <c r="O4757" s="48">
        <v>42045</v>
      </c>
    </row>
    <row r="4758" spans="11:15">
      <c r="K4758" s="46" t="s">
        <v>9582</v>
      </c>
      <c r="L4758" s="23" t="s">
        <v>9583</v>
      </c>
      <c r="M4758" s="47">
        <v>2950.86</v>
      </c>
      <c r="N4758" s="47">
        <v>0</v>
      </c>
      <c r="O4758" s="48">
        <v>42045</v>
      </c>
    </row>
    <row r="4759" spans="11:15">
      <c r="K4759" s="46" t="s">
        <v>9584</v>
      </c>
      <c r="L4759" s="23" t="s">
        <v>9585</v>
      </c>
      <c r="M4759" s="47">
        <v>2950.24</v>
      </c>
      <c r="N4759" s="47">
        <v>0</v>
      </c>
      <c r="O4759" s="48">
        <v>42045</v>
      </c>
    </row>
    <row r="4760" spans="11:15">
      <c r="K4760" s="46" t="s">
        <v>9586</v>
      </c>
      <c r="L4760" s="23" t="s">
        <v>9587</v>
      </c>
      <c r="M4760" s="47">
        <v>2941.25</v>
      </c>
      <c r="N4760" s="47">
        <v>0</v>
      </c>
      <c r="O4760" s="48">
        <v>42045</v>
      </c>
    </row>
    <row r="4761" spans="11:15">
      <c r="K4761" s="46" t="s">
        <v>9588</v>
      </c>
      <c r="L4761" s="23" t="s">
        <v>9589</v>
      </c>
      <c r="M4761" s="47">
        <v>2939.81</v>
      </c>
      <c r="N4761" s="47">
        <v>0</v>
      </c>
      <c r="O4761" s="48">
        <v>42045</v>
      </c>
    </row>
    <row r="4762" spans="11:15">
      <c r="K4762" s="46" t="s">
        <v>9590</v>
      </c>
      <c r="L4762" s="23" t="s">
        <v>9591</v>
      </c>
      <c r="M4762" s="47">
        <v>2914.22</v>
      </c>
      <c r="N4762" s="47">
        <v>0</v>
      </c>
      <c r="O4762" s="48">
        <v>42045</v>
      </c>
    </row>
    <row r="4763" spans="11:15">
      <c r="K4763" s="46" t="s">
        <v>9592</v>
      </c>
      <c r="L4763" s="23" t="s">
        <v>9593</v>
      </c>
      <c r="M4763" s="47">
        <v>2908.96</v>
      </c>
      <c r="N4763" s="47">
        <v>0</v>
      </c>
      <c r="O4763" s="48">
        <v>42045</v>
      </c>
    </row>
    <row r="4764" spans="11:15">
      <c r="K4764" s="46" t="s">
        <v>9594</v>
      </c>
      <c r="L4764" s="23" t="s">
        <v>9595</v>
      </c>
      <c r="M4764" s="47">
        <v>2861.67</v>
      </c>
      <c r="N4764" s="47">
        <v>0</v>
      </c>
      <c r="O4764" s="48">
        <v>42045</v>
      </c>
    </row>
    <row r="4765" spans="11:15">
      <c r="K4765" s="46" t="s">
        <v>9596</v>
      </c>
      <c r="L4765" s="23" t="s">
        <v>9597</v>
      </c>
      <c r="M4765" s="47">
        <v>2856.96</v>
      </c>
      <c r="N4765" s="47">
        <v>0</v>
      </c>
      <c r="O4765" s="48">
        <v>42045</v>
      </c>
    </row>
    <row r="4766" spans="11:15">
      <c r="K4766" s="46" t="s">
        <v>9598</v>
      </c>
      <c r="L4766" s="23" t="s">
        <v>9599</v>
      </c>
      <c r="M4766" s="47">
        <v>2852.95</v>
      </c>
      <c r="N4766" s="47">
        <v>0</v>
      </c>
      <c r="O4766" s="48">
        <v>42045</v>
      </c>
    </row>
    <row r="4767" spans="11:15">
      <c r="K4767" s="46" t="s">
        <v>9600</v>
      </c>
      <c r="L4767" s="23" t="s">
        <v>9601</v>
      </c>
      <c r="M4767" s="47">
        <v>2825.42</v>
      </c>
      <c r="N4767" s="47">
        <v>0</v>
      </c>
      <c r="O4767" s="48">
        <v>42045</v>
      </c>
    </row>
    <row r="4768" spans="11:15">
      <c r="K4768" s="46" t="s">
        <v>9602</v>
      </c>
      <c r="L4768" s="23" t="s">
        <v>9603</v>
      </c>
      <c r="M4768" s="47">
        <v>2818.84</v>
      </c>
      <c r="N4768" s="47">
        <v>0</v>
      </c>
      <c r="O4768" s="48">
        <v>42045</v>
      </c>
    </row>
    <row r="4769" spans="11:15">
      <c r="K4769" s="46" t="s">
        <v>9604</v>
      </c>
      <c r="L4769" s="23" t="s">
        <v>9605</v>
      </c>
      <c r="M4769" s="47">
        <v>2810.29</v>
      </c>
      <c r="N4769" s="47">
        <v>0</v>
      </c>
      <c r="O4769" s="48">
        <v>42045</v>
      </c>
    </row>
    <row r="4770" spans="11:15">
      <c r="K4770" s="46" t="s">
        <v>9606</v>
      </c>
      <c r="L4770" s="23" t="s">
        <v>9607</v>
      </c>
      <c r="M4770" s="47">
        <v>2807.83</v>
      </c>
      <c r="N4770" s="47">
        <v>0</v>
      </c>
      <c r="O4770" s="48">
        <v>42045</v>
      </c>
    </row>
    <row r="4771" spans="11:15">
      <c r="K4771" s="46" t="s">
        <v>9608</v>
      </c>
      <c r="L4771" s="23" t="s">
        <v>9609</v>
      </c>
      <c r="M4771" s="47">
        <v>2797.53</v>
      </c>
      <c r="N4771" s="47">
        <v>0</v>
      </c>
      <c r="O4771" s="48">
        <v>42045</v>
      </c>
    </row>
    <row r="4772" spans="11:15">
      <c r="K4772" s="46" t="s">
        <v>9610</v>
      </c>
      <c r="L4772" s="23" t="s">
        <v>9611</v>
      </c>
      <c r="M4772" s="47">
        <v>2792.86</v>
      </c>
      <c r="N4772" s="47">
        <v>0</v>
      </c>
      <c r="O4772" s="48">
        <v>42045</v>
      </c>
    </row>
    <row r="4773" spans="11:15">
      <c r="K4773" s="46" t="s">
        <v>9612</v>
      </c>
      <c r="L4773" s="23" t="s">
        <v>9613</v>
      </c>
      <c r="M4773" s="47">
        <v>2787.32</v>
      </c>
      <c r="N4773" s="47">
        <v>0</v>
      </c>
      <c r="O4773" s="48">
        <v>42045</v>
      </c>
    </row>
    <row r="4774" spans="11:15">
      <c r="K4774" s="46" t="s">
        <v>9614</v>
      </c>
      <c r="L4774" s="23" t="s">
        <v>9615</v>
      </c>
      <c r="M4774" s="47">
        <v>2779.74</v>
      </c>
      <c r="N4774" s="47">
        <v>0</v>
      </c>
      <c r="O4774" s="48">
        <v>42045</v>
      </c>
    </row>
    <row r="4775" spans="11:15">
      <c r="K4775" s="46" t="s">
        <v>9616</v>
      </c>
      <c r="L4775" s="23" t="s">
        <v>9617</v>
      </c>
      <c r="M4775" s="47">
        <v>2731.27</v>
      </c>
      <c r="N4775" s="47">
        <v>0</v>
      </c>
      <c r="O4775" s="48">
        <v>42045</v>
      </c>
    </row>
    <row r="4776" spans="11:15">
      <c r="K4776" s="46" t="s">
        <v>9618</v>
      </c>
      <c r="L4776" s="23" t="s">
        <v>9619</v>
      </c>
      <c r="M4776" s="47">
        <v>2723.9</v>
      </c>
      <c r="N4776" s="47">
        <v>0</v>
      </c>
      <c r="O4776" s="48">
        <v>42045</v>
      </c>
    </row>
    <row r="4777" spans="11:15">
      <c r="K4777" s="46" t="s">
        <v>9620</v>
      </c>
      <c r="L4777" s="23" t="s">
        <v>9621</v>
      </c>
      <c r="M4777" s="47">
        <v>2717.86</v>
      </c>
      <c r="N4777" s="47">
        <v>0</v>
      </c>
      <c r="O4777" s="48">
        <v>42045</v>
      </c>
    </row>
    <row r="4778" spans="11:15">
      <c r="K4778" s="46" t="s">
        <v>9622</v>
      </c>
      <c r="L4778" s="23" t="s">
        <v>9623</v>
      </c>
      <c r="M4778" s="47">
        <v>2703.9</v>
      </c>
      <c r="N4778" s="47">
        <v>0</v>
      </c>
      <c r="O4778" s="48">
        <v>42045</v>
      </c>
    </row>
    <row r="4779" spans="11:15">
      <c r="K4779" s="46" t="s">
        <v>9624</v>
      </c>
      <c r="L4779" s="23" t="s">
        <v>9625</v>
      </c>
      <c r="M4779" s="47">
        <v>2702.8</v>
      </c>
      <c r="N4779" s="47">
        <v>0</v>
      </c>
      <c r="O4779" s="48">
        <v>42045</v>
      </c>
    </row>
    <row r="4780" spans="11:15">
      <c r="K4780" s="46" t="s">
        <v>9626</v>
      </c>
      <c r="L4780" s="23" t="s">
        <v>9627</v>
      </c>
      <c r="M4780" s="47">
        <v>2693.84</v>
      </c>
      <c r="N4780" s="47">
        <v>0</v>
      </c>
      <c r="O4780" s="48">
        <v>42045</v>
      </c>
    </row>
    <row r="4781" spans="11:15">
      <c r="K4781" s="46" t="s">
        <v>9628</v>
      </c>
      <c r="L4781" s="23" t="s">
        <v>9629</v>
      </c>
      <c r="M4781" s="47">
        <v>2690.85</v>
      </c>
      <c r="N4781" s="47">
        <v>0</v>
      </c>
      <c r="O4781" s="48">
        <v>42045</v>
      </c>
    </row>
    <row r="4782" spans="11:15">
      <c r="K4782" s="46" t="s">
        <v>9630</v>
      </c>
      <c r="L4782" s="23" t="s">
        <v>9631</v>
      </c>
      <c r="M4782" s="47">
        <v>2683.02</v>
      </c>
      <c r="N4782" s="47">
        <v>0</v>
      </c>
      <c r="O4782" s="48">
        <v>42045</v>
      </c>
    </row>
    <row r="4783" spans="11:15">
      <c r="K4783" s="46" t="s">
        <v>9632</v>
      </c>
      <c r="L4783" s="23" t="s">
        <v>9633</v>
      </c>
      <c r="M4783" s="47">
        <v>2665.75</v>
      </c>
      <c r="N4783" s="47">
        <v>0</v>
      </c>
      <c r="O4783" s="48">
        <v>42045</v>
      </c>
    </row>
    <row r="4784" spans="11:15">
      <c r="K4784" s="46" t="s">
        <v>9634</v>
      </c>
      <c r="L4784" s="23" t="s">
        <v>9635</v>
      </c>
      <c r="M4784" s="47">
        <v>2662.6</v>
      </c>
      <c r="N4784" s="47">
        <v>0</v>
      </c>
      <c r="O4784" s="48">
        <v>42045</v>
      </c>
    </row>
    <row r="4785" spans="11:15">
      <c r="K4785" s="46" t="s">
        <v>9636</v>
      </c>
      <c r="L4785" s="23" t="s">
        <v>9637</v>
      </c>
      <c r="M4785" s="47">
        <v>2654.58</v>
      </c>
      <c r="N4785" s="47">
        <v>0</v>
      </c>
      <c r="O4785" s="48">
        <v>42045</v>
      </c>
    </row>
    <row r="4786" spans="11:15">
      <c r="K4786" s="46" t="s">
        <v>9638</v>
      </c>
      <c r="L4786" s="23" t="s">
        <v>9639</v>
      </c>
      <c r="M4786" s="47">
        <v>2653.16</v>
      </c>
      <c r="N4786" s="47">
        <v>0</v>
      </c>
      <c r="O4786" s="48">
        <v>42045</v>
      </c>
    </row>
    <row r="4787" spans="11:15">
      <c r="K4787" s="46" t="s">
        <v>9640</v>
      </c>
      <c r="L4787" s="23" t="s">
        <v>9641</v>
      </c>
      <c r="M4787" s="47">
        <v>2639.62</v>
      </c>
      <c r="N4787" s="47">
        <v>0</v>
      </c>
      <c r="O4787" s="48">
        <v>42045</v>
      </c>
    </row>
    <row r="4788" spans="11:15">
      <c r="K4788" s="46" t="s">
        <v>9642</v>
      </c>
      <c r="L4788" s="23" t="s">
        <v>9643</v>
      </c>
      <c r="M4788" s="47">
        <v>2613.12</v>
      </c>
      <c r="N4788" s="47">
        <v>0</v>
      </c>
      <c r="O4788" s="48">
        <v>42045</v>
      </c>
    </row>
    <row r="4789" spans="11:15">
      <c r="K4789" s="46" t="s">
        <v>9644</v>
      </c>
      <c r="L4789" s="23" t="s">
        <v>9645</v>
      </c>
      <c r="M4789" s="47">
        <v>2611.15</v>
      </c>
      <c r="N4789" s="47">
        <v>0</v>
      </c>
      <c r="O4789" s="48">
        <v>42045</v>
      </c>
    </row>
    <row r="4790" spans="11:15">
      <c r="K4790" s="46" t="s">
        <v>9646</v>
      </c>
      <c r="L4790" s="23" t="s">
        <v>9647</v>
      </c>
      <c r="M4790" s="47">
        <v>2599.94</v>
      </c>
      <c r="N4790" s="47">
        <v>0</v>
      </c>
      <c r="O4790" s="48">
        <v>42045</v>
      </c>
    </row>
    <row r="4791" spans="11:15">
      <c r="K4791" s="46" t="s">
        <v>9648</v>
      </c>
      <c r="L4791" s="23" t="s">
        <v>9649</v>
      </c>
      <c r="M4791" s="47">
        <v>2591.7399999999998</v>
      </c>
      <c r="N4791" s="47">
        <v>0</v>
      </c>
      <c r="O4791" s="48">
        <v>42045</v>
      </c>
    </row>
    <row r="4792" spans="11:15">
      <c r="K4792" s="46" t="s">
        <v>9650</v>
      </c>
      <c r="L4792" s="23" t="s">
        <v>9651</v>
      </c>
      <c r="M4792" s="47">
        <v>2571.4699999999998</v>
      </c>
      <c r="N4792" s="47">
        <v>0</v>
      </c>
      <c r="O4792" s="48">
        <v>42045</v>
      </c>
    </row>
    <row r="4793" spans="11:15">
      <c r="K4793" s="46" t="s">
        <v>9652</v>
      </c>
      <c r="L4793" s="23" t="s">
        <v>9653</v>
      </c>
      <c r="M4793" s="47">
        <v>2563.04</v>
      </c>
      <c r="N4793" s="47">
        <v>0</v>
      </c>
      <c r="O4793" s="48">
        <v>42045</v>
      </c>
    </row>
    <row r="4794" spans="11:15">
      <c r="K4794" s="46" t="s">
        <v>9654</v>
      </c>
      <c r="L4794" s="23" t="s">
        <v>9655</v>
      </c>
      <c r="M4794" s="47">
        <v>2559.87</v>
      </c>
      <c r="N4794" s="47">
        <v>0</v>
      </c>
      <c r="O4794" s="48">
        <v>42045</v>
      </c>
    </row>
    <row r="4795" spans="11:15">
      <c r="K4795" s="46" t="s">
        <v>9656</v>
      </c>
      <c r="L4795" s="23" t="s">
        <v>9657</v>
      </c>
      <c r="M4795" s="47">
        <v>2555.2399999999998</v>
      </c>
      <c r="N4795" s="47">
        <v>0</v>
      </c>
      <c r="O4795" s="48">
        <v>42045</v>
      </c>
    </row>
    <row r="4796" spans="11:15">
      <c r="K4796" s="46" t="s">
        <v>9658</v>
      </c>
      <c r="L4796" s="23" t="s">
        <v>9659</v>
      </c>
      <c r="M4796" s="47">
        <v>2509.02</v>
      </c>
      <c r="N4796" s="47">
        <v>0</v>
      </c>
      <c r="O4796" s="48">
        <v>42045</v>
      </c>
    </row>
    <row r="4797" spans="11:15">
      <c r="K4797" s="46" t="s">
        <v>9660</v>
      </c>
      <c r="L4797" s="23" t="s">
        <v>9661</v>
      </c>
      <c r="M4797" s="47">
        <v>2508.2399999999998</v>
      </c>
      <c r="N4797" s="47">
        <v>0</v>
      </c>
      <c r="O4797" s="48">
        <v>42045</v>
      </c>
    </row>
    <row r="4798" spans="11:15">
      <c r="K4798" s="46" t="s">
        <v>9662</v>
      </c>
      <c r="L4798" s="23" t="s">
        <v>9663</v>
      </c>
      <c r="M4798" s="47">
        <v>2497.91</v>
      </c>
      <c r="N4798" s="47">
        <v>0</v>
      </c>
      <c r="O4798" s="48">
        <v>42045</v>
      </c>
    </row>
    <row r="4799" spans="11:15">
      <c r="K4799" s="46" t="s">
        <v>9664</v>
      </c>
      <c r="L4799" s="23" t="s">
        <v>9665</v>
      </c>
      <c r="M4799" s="47">
        <v>2491.4299999999998</v>
      </c>
      <c r="N4799" s="47">
        <v>0</v>
      </c>
      <c r="O4799" s="48">
        <v>42045</v>
      </c>
    </row>
    <row r="4800" spans="11:15">
      <c r="K4800" s="46" t="s">
        <v>9666</v>
      </c>
      <c r="L4800" s="23" t="s">
        <v>9667</v>
      </c>
      <c r="M4800" s="47">
        <v>2475.15</v>
      </c>
      <c r="N4800" s="47">
        <v>0</v>
      </c>
      <c r="O4800" s="48">
        <v>42045</v>
      </c>
    </row>
    <row r="4801" spans="11:15">
      <c r="K4801" s="46" t="s">
        <v>9668</v>
      </c>
      <c r="L4801" s="23" t="s">
        <v>9669</v>
      </c>
      <c r="M4801" s="47">
        <v>2470.39</v>
      </c>
      <c r="N4801" s="47">
        <v>0</v>
      </c>
      <c r="O4801" s="48">
        <v>42045</v>
      </c>
    </row>
    <row r="4802" spans="11:15">
      <c r="K4802" s="46" t="s">
        <v>9670</v>
      </c>
      <c r="L4802" s="23" t="s">
        <v>9671</v>
      </c>
      <c r="M4802" s="47">
        <v>2462.7399999999998</v>
      </c>
      <c r="N4802" s="47">
        <v>0</v>
      </c>
      <c r="O4802" s="48">
        <v>42045</v>
      </c>
    </row>
    <row r="4803" spans="11:15">
      <c r="K4803" s="46" t="s">
        <v>9672</v>
      </c>
      <c r="L4803" s="23" t="s">
        <v>9673</v>
      </c>
      <c r="M4803" s="47">
        <v>2450.9899999999998</v>
      </c>
      <c r="N4803" s="47">
        <v>0</v>
      </c>
      <c r="O4803" s="48">
        <v>42045</v>
      </c>
    </row>
    <row r="4804" spans="11:15">
      <c r="K4804" s="46" t="s">
        <v>9674</v>
      </c>
      <c r="L4804" s="23" t="s">
        <v>9675</v>
      </c>
      <c r="M4804" s="47">
        <v>2450.5700000000002</v>
      </c>
      <c r="N4804" s="47">
        <v>0</v>
      </c>
      <c r="O4804" s="48">
        <v>42045</v>
      </c>
    </row>
    <row r="4805" spans="11:15">
      <c r="K4805" s="46" t="s">
        <v>9676</v>
      </c>
      <c r="L4805" s="23" t="s">
        <v>9677</v>
      </c>
      <c r="M4805" s="47">
        <v>2450.09</v>
      </c>
      <c r="N4805" s="47">
        <v>0</v>
      </c>
      <c r="O4805" s="48">
        <v>42045</v>
      </c>
    </row>
    <row r="4806" spans="11:15">
      <c r="K4806" s="46" t="s">
        <v>9678</v>
      </c>
      <c r="L4806" s="23" t="s">
        <v>9679</v>
      </c>
      <c r="M4806" s="47">
        <v>2443.3000000000002</v>
      </c>
      <c r="N4806" s="47">
        <v>0</v>
      </c>
      <c r="O4806" s="48">
        <v>42045</v>
      </c>
    </row>
    <row r="4807" spans="11:15">
      <c r="K4807" s="46" t="s">
        <v>9680</v>
      </c>
      <c r="L4807" s="23" t="s">
        <v>9681</v>
      </c>
      <c r="M4807" s="47">
        <v>2440.9299999999998</v>
      </c>
      <c r="N4807" s="47">
        <v>0</v>
      </c>
      <c r="O4807" s="48">
        <v>42045</v>
      </c>
    </row>
    <row r="4808" spans="11:15">
      <c r="K4808" s="46" t="s">
        <v>9682</v>
      </c>
      <c r="L4808" s="23" t="s">
        <v>9683</v>
      </c>
      <c r="M4808" s="47">
        <v>2419.4</v>
      </c>
      <c r="N4808" s="47">
        <v>0</v>
      </c>
      <c r="O4808" s="48">
        <v>42045</v>
      </c>
    </row>
    <row r="4809" spans="11:15">
      <c r="K4809" s="46" t="s">
        <v>9684</v>
      </c>
      <c r="L4809" s="23" t="s">
        <v>9685</v>
      </c>
      <c r="M4809" s="47">
        <v>2399.02</v>
      </c>
      <c r="N4809" s="47">
        <v>0</v>
      </c>
      <c r="O4809" s="48">
        <v>42045</v>
      </c>
    </row>
    <row r="4810" spans="11:15">
      <c r="K4810" s="46" t="s">
        <v>9686</v>
      </c>
      <c r="L4810" s="23" t="s">
        <v>9687</v>
      </c>
      <c r="M4810" s="47">
        <v>2397.37</v>
      </c>
      <c r="N4810" s="47">
        <v>0</v>
      </c>
      <c r="O4810" s="48">
        <v>42045</v>
      </c>
    </row>
    <row r="4811" spans="11:15">
      <c r="K4811" s="46" t="s">
        <v>9688</v>
      </c>
      <c r="L4811" s="23" t="s">
        <v>9689</v>
      </c>
      <c r="M4811" s="47">
        <v>2387.5100000000002</v>
      </c>
      <c r="N4811" s="47">
        <v>0</v>
      </c>
      <c r="O4811" s="48">
        <v>42045</v>
      </c>
    </row>
    <row r="4812" spans="11:15">
      <c r="K4812" s="46" t="s">
        <v>9690</v>
      </c>
      <c r="L4812" s="23" t="s">
        <v>9691</v>
      </c>
      <c r="M4812" s="47">
        <v>2384.69</v>
      </c>
      <c r="N4812" s="47">
        <v>0</v>
      </c>
      <c r="O4812" s="48">
        <v>42045</v>
      </c>
    </row>
    <row r="4813" spans="11:15">
      <c r="K4813" s="46" t="s">
        <v>9692</v>
      </c>
      <c r="L4813" s="23" t="s">
        <v>9693</v>
      </c>
      <c r="M4813" s="47">
        <v>2357.87</v>
      </c>
      <c r="N4813" s="47">
        <v>0</v>
      </c>
      <c r="O4813" s="48">
        <v>42045</v>
      </c>
    </row>
    <row r="4814" spans="11:15">
      <c r="K4814" s="46" t="s">
        <v>9694</v>
      </c>
      <c r="L4814" s="23" t="s">
        <v>9695</v>
      </c>
      <c r="M4814" s="47">
        <v>2334.61</v>
      </c>
      <c r="N4814" s="47">
        <v>0</v>
      </c>
      <c r="O4814" s="48">
        <v>42045</v>
      </c>
    </row>
    <row r="4815" spans="11:15">
      <c r="K4815" s="46" t="s">
        <v>9696</v>
      </c>
      <c r="L4815" s="23" t="s">
        <v>9697</v>
      </c>
      <c r="M4815" s="47">
        <v>2330.5100000000002</v>
      </c>
      <c r="N4815" s="47">
        <v>0</v>
      </c>
      <c r="O4815" s="48">
        <v>42045</v>
      </c>
    </row>
    <row r="4816" spans="11:15">
      <c r="K4816" s="46" t="s">
        <v>9698</v>
      </c>
      <c r="L4816" s="23" t="s">
        <v>9699</v>
      </c>
      <c r="M4816" s="47">
        <v>2329.66</v>
      </c>
      <c r="N4816" s="47">
        <v>0</v>
      </c>
      <c r="O4816" s="48">
        <v>42045</v>
      </c>
    </row>
    <row r="4817" spans="11:15">
      <c r="K4817" s="46" t="s">
        <v>9700</v>
      </c>
      <c r="L4817" s="23" t="s">
        <v>9701</v>
      </c>
      <c r="M4817" s="47">
        <v>2310.7800000000002</v>
      </c>
      <c r="N4817" s="47">
        <v>0</v>
      </c>
      <c r="O4817" s="48">
        <v>42045</v>
      </c>
    </row>
    <row r="4818" spans="11:15">
      <c r="K4818" s="46" t="s">
        <v>9702</v>
      </c>
      <c r="L4818" s="23" t="s">
        <v>9703</v>
      </c>
      <c r="M4818" s="47">
        <v>2310.35</v>
      </c>
      <c r="N4818" s="47">
        <v>0</v>
      </c>
      <c r="O4818" s="48">
        <v>42045</v>
      </c>
    </row>
    <row r="4819" spans="11:15">
      <c r="K4819" s="46" t="s">
        <v>9704</v>
      </c>
      <c r="L4819" s="23" t="s">
        <v>9705</v>
      </c>
      <c r="M4819" s="47">
        <v>2290.33</v>
      </c>
      <c r="N4819" s="47">
        <v>0</v>
      </c>
      <c r="O4819" s="48">
        <v>42045</v>
      </c>
    </row>
    <row r="4820" spans="11:15">
      <c r="K4820" s="46" t="s">
        <v>9706</v>
      </c>
      <c r="L4820" s="23" t="s">
        <v>9707</v>
      </c>
      <c r="M4820" s="47">
        <v>2288.2399999999998</v>
      </c>
      <c r="N4820" s="47">
        <v>0</v>
      </c>
      <c r="O4820" s="48">
        <v>42045</v>
      </c>
    </row>
    <row r="4821" spans="11:15">
      <c r="K4821" s="46" t="s">
        <v>9708</v>
      </c>
      <c r="L4821" s="23" t="s">
        <v>9709</v>
      </c>
      <c r="M4821" s="47">
        <v>2285.6999999999998</v>
      </c>
      <c r="N4821" s="47">
        <v>0</v>
      </c>
      <c r="O4821" s="48">
        <v>42045</v>
      </c>
    </row>
    <row r="4822" spans="11:15">
      <c r="K4822" s="46" t="s">
        <v>9710</v>
      </c>
      <c r="L4822" s="23" t="s">
        <v>9711</v>
      </c>
      <c r="M4822" s="47">
        <v>2283.2800000000002</v>
      </c>
      <c r="N4822" s="47">
        <v>0</v>
      </c>
      <c r="O4822" s="48">
        <v>42045</v>
      </c>
    </row>
    <row r="4823" spans="11:15">
      <c r="K4823" s="46" t="s">
        <v>9712</v>
      </c>
      <c r="L4823" s="23" t="s">
        <v>9713</v>
      </c>
      <c r="M4823" s="47">
        <v>2276.12</v>
      </c>
      <c r="N4823" s="47">
        <v>0</v>
      </c>
      <c r="O4823" s="48">
        <v>42045</v>
      </c>
    </row>
    <row r="4824" spans="11:15">
      <c r="K4824" s="46" t="s">
        <v>9714</v>
      </c>
      <c r="L4824" s="23" t="s">
        <v>9715</v>
      </c>
      <c r="M4824" s="47">
        <v>2252.0500000000002</v>
      </c>
      <c r="N4824" s="47">
        <v>0</v>
      </c>
      <c r="O4824" s="48">
        <v>42045</v>
      </c>
    </row>
    <row r="4825" spans="11:15">
      <c r="K4825" s="46" t="s">
        <v>9716</v>
      </c>
      <c r="L4825" s="23" t="s">
        <v>9717</v>
      </c>
      <c r="M4825" s="47">
        <v>2249.27</v>
      </c>
      <c r="N4825" s="47">
        <v>0</v>
      </c>
      <c r="O4825" s="48">
        <v>42045</v>
      </c>
    </row>
    <row r="4826" spans="11:15">
      <c r="K4826" s="46" t="s">
        <v>9718</v>
      </c>
      <c r="L4826" s="23" t="s">
        <v>9719</v>
      </c>
      <c r="M4826" s="47">
        <v>2241.63</v>
      </c>
      <c r="N4826" s="47">
        <v>0</v>
      </c>
      <c r="O4826" s="48">
        <v>42045</v>
      </c>
    </row>
    <row r="4827" spans="11:15">
      <c r="K4827" s="46" t="s">
        <v>9720</v>
      </c>
      <c r="L4827" s="23" t="s">
        <v>9721</v>
      </c>
      <c r="M4827" s="47">
        <v>2240.73</v>
      </c>
      <c r="N4827" s="47">
        <v>0</v>
      </c>
      <c r="O4827" s="48">
        <v>42045</v>
      </c>
    </row>
    <row r="4828" spans="11:15">
      <c r="K4828" s="46" t="s">
        <v>9722</v>
      </c>
      <c r="L4828" s="23" t="s">
        <v>9723</v>
      </c>
      <c r="M4828" s="47">
        <v>2238.4699999999998</v>
      </c>
      <c r="N4828" s="47">
        <v>0</v>
      </c>
      <c r="O4828" s="48">
        <v>42045</v>
      </c>
    </row>
    <row r="4829" spans="11:15">
      <c r="K4829" s="46" t="s">
        <v>9724</v>
      </c>
      <c r="L4829" s="23" t="s">
        <v>9725</v>
      </c>
      <c r="M4829" s="47">
        <v>2230.84</v>
      </c>
      <c r="N4829" s="47">
        <v>0</v>
      </c>
      <c r="O4829" s="48">
        <v>42045</v>
      </c>
    </row>
    <row r="4830" spans="11:15">
      <c r="K4830" s="46" t="s">
        <v>9726</v>
      </c>
      <c r="L4830" s="23" t="s">
        <v>9727</v>
      </c>
      <c r="M4830" s="47">
        <v>2213.63</v>
      </c>
      <c r="N4830" s="47">
        <v>0</v>
      </c>
      <c r="O4830" s="48">
        <v>42045</v>
      </c>
    </row>
    <row r="4831" spans="11:15">
      <c r="K4831" s="46" t="s">
        <v>9728</v>
      </c>
      <c r="L4831" s="23" t="s">
        <v>9729</v>
      </c>
      <c r="M4831" s="47">
        <v>2188.2199999999998</v>
      </c>
      <c r="N4831" s="47">
        <v>0</v>
      </c>
      <c r="O4831" s="48">
        <v>42045</v>
      </c>
    </row>
    <row r="4832" spans="11:15">
      <c r="K4832" s="46" t="s">
        <v>9730</v>
      </c>
      <c r="L4832" s="23" t="s">
        <v>9731</v>
      </c>
      <c r="M4832" s="47">
        <v>2183.8200000000002</v>
      </c>
      <c r="N4832" s="47">
        <v>0</v>
      </c>
      <c r="O4832" s="48">
        <v>42045</v>
      </c>
    </row>
    <row r="4833" spans="11:15">
      <c r="K4833" s="46" t="s">
        <v>9732</v>
      </c>
      <c r="L4833" s="23" t="s">
        <v>9733</v>
      </c>
      <c r="M4833" s="47">
        <v>2183.4299999999998</v>
      </c>
      <c r="N4833" s="47">
        <v>0</v>
      </c>
      <c r="O4833" s="48">
        <v>42045</v>
      </c>
    </row>
    <row r="4834" spans="11:15">
      <c r="K4834" s="46" t="s">
        <v>9734</v>
      </c>
      <c r="L4834" s="23" t="s">
        <v>9735</v>
      </c>
      <c r="M4834" s="47">
        <v>2181.75</v>
      </c>
      <c r="N4834" s="47">
        <v>0</v>
      </c>
      <c r="O4834" s="48">
        <v>42045</v>
      </c>
    </row>
    <row r="4835" spans="11:15">
      <c r="K4835" s="46" t="s">
        <v>9736</v>
      </c>
      <c r="L4835" s="23" t="s">
        <v>9737</v>
      </c>
      <c r="M4835" s="47">
        <v>2181.14</v>
      </c>
      <c r="N4835" s="47">
        <v>0</v>
      </c>
      <c r="O4835" s="48">
        <v>42045</v>
      </c>
    </row>
    <row r="4836" spans="11:15">
      <c r="K4836" s="46" t="s">
        <v>9738</v>
      </c>
      <c r="L4836" s="23" t="s">
        <v>9739</v>
      </c>
      <c r="M4836" s="47">
        <v>2177.63</v>
      </c>
      <c r="N4836" s="47">
        <v>0</v>
      </c>
      <c r="O4836" s="48">
        <v>42045</v>
      </c>
    </row>
    <row r="4837" spans="11:15">
      <c r="K4837" s="46" t="s">
        <v>9740</v>
      </c>
      <c r="L4837" s="23" t="s">
        <v>9741</v>
      </c>
      <c r="M4837" s="47">
        <v>2174.11</v>
      </c>
      <c r="N4837" s="47">
        <v>0</v>
      </c>
      <c r="O4837" s="48">
        <v>42045</v>
      </c>
    </row>
    <row r="4838" spans="11:15">
      <c r="K4838" s="46" t="s">
        <v>9742</v>
      </c>
      <c r="L4838" s="23" t="s">
        <v>9743</v>
      </c>
      <c r="M4838" s="47">
        <v>2164.2399999999998</v>
      </c>
      <c r="N4838" s="47">
        <v>0</v>
      </c>
      <c r="O4838" s="48">
        <v>42045</v>
      </c>
    </row>
    <row r="4839" spans="11:15">
      <c r="K4839" s="46" t="s">
        <v>9744</v>
      </c>
      <c r="L4839" s="23" t="s">
        <v>9745</v>
      </c>
      <c r="M4839" s="47">
        <v>2162.48</v>
      </c>
      <c r="N4839" s="47">
        <v>0</v>
      </c>
      <c r="O4839" s="48">
        <v>42045</v>
      </c>
    </row>
    <row r="4840" spans="11:15">
      <c r="K4840" s="46" t="s">
        <v>9746</v>
      </c>
      <c r="L4840" s="23" t="s">
        <v>9747</v>
      </c>
      <c r="M4840" s="47">
        <v>2160.0100000000002</v>
      </c>
      <c r="N4840" s="47">
        <v>0</v>
      </c>
      <c r="O4840" s="48">
        <v>42045</v>
      </c>
    </row>
    <row r="4841" spans="11:15">
      <c r="K4841" s="46" t="s">
        <v>9748</v>
      </c>
      <c r="L4841" s="23" t="s">
        <v>9749</v>
      </c>
      <c r="M4841" s="47">
        <v>2153.83</v>
      </c>
      <c r="N4841" s="47">
        <v>0</v>
      </c>
      <c r="O4841" s="48">
        <v>42045</v>
      </c>
    </row>
    <row r="4842" spans="11:15">
      <c r="K4842" s="46" t="s">
        <v>9750</v>
      </c>
      <c r="L4842" s="23" t="s">
        <v>9751</v>
      </c>
      <c r="M4842" s="47">
        <v>2130.3000000000002</v>
      </c>
      <c r="N4842" s="47">
        <v>0</v>
      </c>
      <c r="O4842" s="48">
        <v>42045</v>
      </c>
    </row>
    <row r="4843" spans="11:15">
      <c r="K4843" s="46" t="s">
        <v>9752</v>
      </c>
      <c r="L4843" s="23" t="s">
        <v>9753</v>
      </c>
      <c r="M4843" s="47">
        <v>2127.86</v>
      </c>
      <c r="N4843" s="47">
        <v>0</v>
      </c>
      <c r="O4843" s="48">
        <v>42045</v>
      </c>
    </row>
    <row r="4844" spans="11:15">
      <c r="K4844" s="46" t="s">
        <v>9754</v>
      </c>
      <c r="L4844" s="23" t="s">
        <v>9755</v>
      </c>
      <c r="M4844" s="47">
        <v>2126.39</v>
      </c>
      <c r="N4844" s="47">
        <v>0</v>
      </c>
      <c r="O4844" s="48">
        <v>42045</v>
      </c>
    </row>
    <row r="4845" spans="11:15">
      <c r="K4845" s="46" t="s">
        <v>9756</v>
      </c>
      <c r="L4845" s="23" t="s">
        <v>9757</v>
      </c>
      <c r="M4845" s="47">
        <v>2118.8000000000002</v>
      </c>
      <c r="N4845" s="47">
        <v>0</v>
      </c>
      <c r="O4845" s="48">
        <v>42045</v>
      </c>
    </row>
    <row r="4846" spans="11:15">
      <c r="K4846" s="46" t="s">
        <v>9758</v>
      </c>
      <c r="L4846" s="23" t="s">
        <v>9759</v>
      </c>
      <c r="M4846" s="47">
        <v>2111.58</v>
      </c>
      <c r="N4846" s="47">
        <v>0</v>
      </c>
      <c r="O4846" s="48">
        <v>42045</v>
      </c>
    </row>
    <row r="4847" spans="11:15">
      <c r="K4847" s="46" t="s">
        <v>9760</v>
      </c>
      <c r="L4847" s="23" t="s">
        <v>9761</v>
      </c>
      <c r="M4847" s="47">
        <v>2110.52</v>
      </c>
      <c r="N4847" s="47">
        <v>0</v>
      </c>
      <c r="O4847" s="48">
        <v>42045</v>
      </c>
    </row>
    <row r="4848" spans="11:15">
      <c r="K4848" s="46" t="s">
        <v>9762</v>
      </c>
      <c r="L4848" s="23" t="s">
        <v>9763</v>
      </c>
      <c r="M4848" s="47">
        <v>2106.48</v>
      </c>
      <c r="N4848" s="47">
        <v>0</v>
      </c>
      <c r="O4848" s="48">
        <v>42045</v>
      </c>
    </row>
    <row r="4849" spans="11:15">
      <c r="K4849" s="46" t="s">
        <v>9764</v>
      </c>
      <c r="L4849" s="23" t="s">
        <v>9765</v>
      </c>
      <c r="M4849" s="47">
        <v>2102.62</v>
      </c>
      <c r="N4849" s="47">
        <v>0</v>
      </c>
      <c r="O4849" s="48">
        <v>42045</v>
      </c>
    </row>
    <row r="4850" spans="11:15">
      <c r="K4850" s="46" t="s">
        <v>9766</v>
      </c>
      <c r="L4850" s="23" t="s">
        <v>9767</v>
      </c>
      <c r="M4850" s="47">
        <v>2098.04</v>
      </c>
      <c r="N4850" s="47">
        <v>0</v>
      </c>
      <c r="O4850" s="48">
        <v>42045</v>
      </c>
    </row>
    <row r="4851" spans="11:15">
      <c r="K4851" s="46" t="s">
        <v>9768</v>
      </c>
      <c r="L4851" s="23" t="s">
        <v>9769</v>
      </c>
      <c r="M4851" s="47">
        <v>2091.66</v>
      </c>
      <c r="N4851" s="47">
        <v>0</v>
      </c>
      <c r="O4851" s="48">
        <v>42045</v>
      </c>
    </row>
    <row r="4852" spans="11:15">
      <c r="K4852" s="46" t="s">
        <v>9770</v>
      </c>
      <c r="L4852" s="23" t="s">
        <v>9771</v>
      </c>
      <c r="M4852" s="47">
        <v>2077.85</v>
      </c>
      <c r="N4852" s="47">
        <v>0</v>
      </c>
      <c r="O4852" s="48">
        <v>42045</v>
      </c>
    </row>
    <row r="4853" spans="11:15">
      <c r="K4853" s="46" t="s">
        <v>9772</v>
      </c>
      <c r="L4853" s="23" t="s">
        <v>9773</v>
      </c>
      <c r="M4853" s="47">
        <v>2045.42</v>
      </c>
      <c r="N4853" s="47">
        <v>0</v>
      </c>
      <c r="O4853" s="48">
        <v>42045</v>
      </c>
    </row>
    <row r="4854" spans="11:15">
      <c r="K4854" s="46" t="s">
        <v>9774</v>
      </c>
      <c r="L4854" s="23" t="s">
        <v>9775</v>
      </c>
      <c r="M4854" s="47">
        <v>2040.1</v>
      </c>
      <c r="N4854" s="47">
        <v>0</v>
      </c>
      <c r="O4854" s="48">
        <v>42045</v>
      </c>
    </row>
    <row r="4855" spans="11:15">
      <c r="K4855" s="46" t="s">
        <v>9776</v>
      </c>
      <c r="L4855" s="23" t="s">
        <v>9777</v>
      </c>
      <c r="M4855" s="47">
        <v>2028.54</v>
      </c>
      <c r="N4855" s="47">
        <v>0</v>
      </c>
      <c r="O4855" s="48">
        <v>42045</v>
      </c>
    </row>
    <row r="4856" spans="11:15">
      <c r="K4856" s="46" t="s">
        <v>9778</v>
      </c>
      <c r="L4856" s="23" t="s">
        <v>9779</v>
      </c>
      <c r="M4856" s="47">
        <v>2014.73</v>
      </c>
      <c r="N4856" s="47">
        <v>0</v>
      </c>
      <c r="O4856" s="48">
        <v>42045</v>
      </c>
    </row>
    <row r="4857" spans="11:15">
      <c r="K4857" s="46" t="s">
        <v>9780</v>
      </c>
      <c r="L4857" s="23" t="s">
        <v>9781</v>
      </c>
      <c r="M4857" s="47">
        <v>2006.88</v>
      </c>
      <c r="N4857" s="47">
        <v>0</v>
      </c>
      <c r="O4857" s="48">
        <v>42045</v>
      </c>
    </row>
    <row r="4858" spans="11:15">
      <c r="K4858" s="46" t="s">
        <v>9782</v>
      </c>
      <c r="L4858" s="23" t="s">
        <v>9783</v>
      </c>
      <c r="M4858" s="47">
        <v>1993.89</v>
      </c>
      <c r="N4858" s="47">
        <v>0</v>
      </c>
      <c r="O4858" s="48">
        <v>42045</v>
      </c>
    </row>
    <row r="4859" spans="11:15">
      <c r="K4859" s="46" t="s">
        <v>9784</v>
      </c>
      <c r="L4859" s="23" t="s">
        <v>9785</v>
      </c>
      <c r="M4859" s="47">
        <v>1971.11</v>
      </c>
      <c r="N4859" s="47">
        <v>0</v>
      </c>
      <c r="O4859" s="48">
        <v>42045</v>
      </c>
    </row>
    <row r="4860" spans="11:15">
      <c r="K4860" s="46" t="s">
        <v>9786</v>
      </c>
      <c r="L4860" s="23" t="s">
        <v>9787</v>
      </c>
      <c r="M4860" s="47">
        <v>1968.43</v>
      </c>
      <c r="N4860" s="47">
        <v>0</v>
      </c>
      <c r="O4860" s="48">
        <v>42045</v>
      </c>
    </row>
    <row r="4861" spans="11:15">
      <c r="K4861" s="46" t="s">
        <v>9788</v>
      </c>
      <c r="L4861" s="23" t="s">
        <v>9789</v>
      </c>
      <c r="M4861" s="47">
        <v>1950.34</v>
      </c>
      <c r="N4861" s="47">
        <v>0</v>
      </c>
      <c r="O4861" s="48">
        <v>42045</v>
      </c>
    </row>
    <row r="4862" spans="11:15">
      <c r="K4862" s="46" t="s">
        <v>9790</v>
      </c>
      <c r="L4862" s="23" t="s">
        <v>9791</v>
      </c>
      <c r="M4862" s="47">
        <v>1931.24</v>
      </c>
      <c r="N4862" s="47">
        <v>0</v>
      </c>
      <c r="O4862" s="48">
        <v>42045</v>
      </c>
    </row>
    <row r="4863" spans="11:15">
      <c r="K4863" s="46" t="s">
        <v>9792</v>
      </c>
      <c r="L4863" s="23" t="s">
        <v>9793</v>
      </c>
      <c r="M4863" s="47">
        <v>1926.35</v>
      </c>
      <c r="N4863" s="47">
        <v>0</v>
      </c>
      <c r="O4863" s="48">
        <v>42045</v>
      </c>
    </row>
    <row r="4864" spans="11:15">
      <c r="K4864" s="46" t="s">
        <v>9794</v>
      </c>
      <c r="L4864" s="23" t="s">
        <v>9795</v>
      </c>
      <c r="M4864" s="47">
        <v>1917.31</v>
      </c>
      <c r="N4864" s="47">
        <v>0</v>
      </c>
      <c r="O4864" s="48">
        <v>42045</v>
      </c>
    </row>
    <row r="4865" spans="11:15">
      <c r="K4865" s="46" t="s">
        <v>9796</v>
      </c>
      <c r="L4865" s="23" t="s">
        <v>9797</v>
      </c>
      <c r="M4865" s="47">
        <v>1894.83</v>
      </c>
      <c r="N4865" s="47">
        <v>0</v>
      </c>
      <c r="O4865" s="48">
        <v>42045</v>
      </c>
    </row>
    <row r="4866" spans="11:15">
      <c r="K4866" s="46" t="s">
        <v>9798</v>
      </c>
      <c r="L4866" s="23" t="s">
        <v>9799</v>
      </c>
      <c r="M4866" s="47">
        <v>1887.46</v>
      </c>
      <c r="N4866" s="47">
        <v>0</v>
      </c>
      <c r="O4866" s="48">
        <v>42045</v>
      </c>
    </row>
    <row r="4867" spans="11:15">
      <c r="K4867" s="46" t="s">
        <v>9800</v>
      </c>
      <c r="L4867" s="23" t="s">
        <v>9801</v>
      </c>
      <c r="M4867" s="47">
        <v>1886.59</v>
      </c>
      <c r="N4867" s="47">
        <v>0</v>
      </c>
      <c r="O4867" s="48">
        <v>42045</v>
      </c>
    </row>
    <row r="4868" spans="11:15">
      <c r="K4868" s="46" t="s">
        <v>9802</v>
      </c>
      <c r="L4868" s="23" t="s">
        <v>9803</v>
      </c>
      <c r="M4868" s="47">
        <v>1885.85</v>
      </c>
      <c r="N4868" s="47">
        <v>0</v>
      </c>
      <c r="O4868" s="48">
        <v>42045</v>
      </c>
    </row>
    <row r="4869" spans="11:15">
      <c r="K4869" s="46" t="s">
        <v>9804</v>
      </c>
      <c r="L4869" s="23" t="s">
        <v>9805</v>
      </c>
      <c r="M4869" s="47">
        <v>1884.24</v>
      </c>
      <c r="N4869" s="47">
        <v>0</v>
      </c>
      <c r="O4869" s="48">
        <v>42045</v>
      </c>
    </row>
    <row r="4870" spans="11:15">
      <c r="K4870" s="46" t="s">
        <v>9806</v>
      </c>
      <c r="L4870" s="23" t="s">
        <v>9807</v>
      </c>
      <c r="M4870" s="47">
        <v>1883.95</v>
      </c>
      <c r="N4870" s="47">
        <v>0</v>
      </c>
      <c r="O4870" s="48">
        <v>42045</v>
      </c>
    </row>
    <row r="4871" spans="11:15">
      <c r="K4871" s="46" t="s">
        <v>9808</v>
      </c>
      <c r="L4871" s="23" t="s">
        <v>9809</v>
      </c>
      <c r="M4871" s="47">
        <v>1880.85</v>
      </c>
      <c r="N4871" s="47">
        <v>0</v>
      </c>
      <c r="O4871" s="48">
        <v>42045</v>
      </c>
    </row>
    <row r="4872" spans="11:15">
      <c r="K4872" s="46" t="s">
        <v>9810</v>
      </c>
      <c r="L4872" s="23" t="s">
        <v>9811</v>
      </c>
      <c r="M4872" s="47">
        <v>1874.84</v>
      </c>
      <c r="N4872" s="47">
        <v>0</v>
      </c>
      <c r="O4872" s="48">
        <v>42045</v>
      </c>
    </row>
    <row r="4873" spans="11:15">
      <c r="K4873" s="46" t="s">
        <v>9812</v>
      </c>
      <c r="L4873" s="23" t="s">
        <v>9813</v>
      </c>
      <c r="M4873" s="47">
        <v>1873.07</v>
      </c>
      <c r="N4873" s="47">
        <v>0</v>
      </c>
      <c r="O4873" s="48">
        <v>42045</v>
      </c>
    </row>
    <row r="4874" spans="11:15">
      <c r="K4874" s="46" t="s">
        <v>9814</v>
      </c>
      <c r="L4874" s="23" t="s">
        <v>9815</v>
      </c>
      <c r="M4874" s="47">
        <v>1871.74</v>
      </c>
      <c r="N4874" s="47">
        <v>0</v>
      </c>
      <c r="O4874" s="48">
        <v>42045</v>
      </c>
    </row>
    <row r="4875" spans="11:15">
      <c r="K4875" s="46" t="s">
        <v>9816</v>
      </c>
      <c r="L4875" s="23" t="s">
        <v>9817</v>
      </c>
      <c r="M4875" s="47">
        <v>1854.52</v>
      </c>
      <c r="N4875" s="47">
        <v>0</v>
      </c>
      <c r="O4875" s="48">
        <v>42045</v>
      </c>
    </row>
    <row r="4876" spans="11:15">
      <c r="K4876" s="46" t="s">
        <v>9818</v>
      </c>
      <c r="L4876" s="23" t="s">
        <v>9819</v>
      </c>
      <c r="M4876" s="47">
        <v>1849.39</v>
      </c>
      <c r="N4876" s="47">
        <v>0</v>
      </c>
      <c r="O4876" s="48">
        <v>42045</v>
      </c>
    </row>
    <row r="4877" spans="11:15">
      <c r="K4877" s="46" t="s">
        <v>9820</v>
      </c>
      <c r="L4877" s="23" t="s">
        <v>9821</v>
      </c>
      <c r="M4877" s="47">
        <v>1848.8</v>
      </c>
      <c r="N4877" s="47">
        <v>0</v>
      </c>
      <c r="O4877" s="48">
        <v>42045</v>
      </c>
    </row>
    <row r="4878" spans="11:15">
      <c r="K4878" s="46" t="s">
        <v>9822</v>
      </c>
      <c r="L4878" s="23" t="s">
        <v>9823</v>
      </c>
      <c r="M4878" s="47">
        <v>1844.84</v>
      </c>
      <c r="N4878" s="47">
        <v>0</v>
      </c>
      <c r="O4878" s="48">
        <v>42045</v>
      </c>
    </row>
    <row r="4879" spans="11:15">
      <c r="K4879" s="46" t="s">
        <v>9824</v>
      </c>
      <c r="L4879" s="23" t="s">
        <v>9825</v>
      </c>
      <c r="M4879" s="47">
        <v>1842</v>
      </c>
      <c r="N4879" s="47">
        <v>0</v>
      </c>
      <c r="O4879" s="48">
        <v>42045</v>
      </c>
    </row>
    <row r="4880" spans="11:15">
      <c r="K4880" s="46" t="s">
        <v>9826</v>
      </c>
      <c r="L4880" s="23" t="s">
        <v>9827</v>
      </c>
      <c r="M4880" s="47">
        <v>1840.9</v>
      </c>
      <c r="N4880" s="47">
        <v>0</v>
      </c>
      <c r="O4880" s="48">
        <v>42045</v>
      </c>
    </row>
    <row r="4881" spans="11:15">
      <c r="K4881" s="46" t="s">
        <v>9828</v>
      </c>
      <c r="L4881" s="23" t="s">
        <v>9829</v>
      </c>
      <c r="M4881" s="47">
        <v>1839.8</v>
      </c>
      <c r="N4881" s="47">
        <v>0</v>
      </c>
      <c r="O4881" s="48">
        <v>42045</v>
      </c>
    </row>
    <row r="4882" spans="11:15">
      <c r="K4882" s="46" t="s">
        <v>9830</v>
      </c>
      <c r="L4882" s="23" t="s">
        <v>9831</v>
      </c>
      <c r="M4882" s="47">
        <v>1839.25</v>
      </c>
      <c r="N4882" s="47">
        <v>0</v>
      </c>
      <c r="O4882" s="48">
        <v>42045</v>
      </c>
    </row>
    <row r="4883" spans="11:15">
      <c r="K4883" s="46" t="s">
        <v>9832</v>
      </c>
      <c r="L4883" s="23" t="s">
        <v>9833</v>
      </c>
      <c r="M4883" s="47">
        <v>1818.52</v>
      </c>
      <c r="N4883" s="47">
        <v>0</v>
      </c>
      <c r="O4883" s="48">
        <v>42045</v>
      </c>
    </row>
    <row r="4884" spans="11:15">
      <c r="K4884" s="46" t="s">
        <v>9834</v>
      </c>
      <c r="L4884" s="23" t="s">
        <v>9835</v>
      </c>
      <c r="M4884" s="47">
        <v>1803</v>
      </c>
      <c r="N4884" s="47">
        <v>0</v>
      </c>
      <c r="O4884" s="48">
        <v>42045</v>
      </c>
    </row>
    <row r="4885" spans="11:15">
      <c r="K4885" s="46" t="s">
        <v>9836</v>
      </c>
      <c r="L4885" s="23" t="s">
        <v>9837</v>
      </c>
      <c r="M4885" s="47">
        <v>1795.32</v>
      </c>
      <c r="N4885" s="47">
        <v>0</v>
      </c>
      <c r="O4885" s="48">
        <v>42045</v>
      </c>
    </row>
    <row r="4886" spans="11:15">
      <c r="K4886" s="46" t="s">
        <v>9838</v>
      </c>
      <c r="L4886" s="23" t="s">
        <v>9839</v>
      </c>
      <c r="M4886" s="47">
        <v>1794.82</v>
      </c>
      <c r="N4886" s="47">
        <v>0</v>
      </c>
      <c r="O4886" s="48">
        <v>42045</v>
      </c>
    </row>
    <row r="4887" spans="11:15">
      <c r="K4887" s="46" t="s">
        <v>9840</v>
      </c>
      <c r="L4887" s="23" t="s">
        <v>9841</v>
      </c>
      <c r="M4887" s="47">
        <v>1790.77</v>
      </c>
      <c r="N4887" s="47">
        <v>0</v>
      </c>
      <c r="O4887" s="48">
        <v>42045</v>
      </c>
    </row>
    <row r="4888" spans="11:15">
      <c r="K4888" s="46" t="s">
        <v>9842</v>
      </c>
      <c r="L4888" s="23" t="s">
        <v>9843</v>
      </c>
      <c r="M4888" s="47">
        <v>1786.42</v>
      </c>
      <c r="N4888" s="47">
        <v>0</v>
      </c>
      <c r="O4888" s="48">
        <v>42045</v>
      </c>
    </row>
    <row r="4889" spans="11:15">
      <c r="K4889" s="46" t="s">
        <v>9844</v>
      </c>
      <c r="L4889" s="23" t="s">
        <v>9845</v>
      </c>
      <c r="M4889" s="47">
        <v>1784.11</v>
      </c>
      <c r="N4889" s="47">
        <v>0</v>
      </c>
      <c r="O4889" s="48">
        <v>42045</v>
      </c>
    </row>
    <row r="4890" spans="11:15">
      <c r="K4890" s="46" t="s">
        <v>9846</v>
      </c>
      <c r="L4890" s="23" t="s">
        <v>9847</v>
      </c>
      <c r="M4890" s="47">
        <v>1783.43</v>
      </c>
      <c r="N4890" s="47">
        <v>0</v>
      </c>
      <c r="O4890" s="48">
        <v>42045</v>
      </c>
    </row>
    <row r="4891" spans="11:15">
      <c r="K4891" s="46" t="s">
        <v>9848</v>
      </c>
      <c r="L4891" s="23" t="s">
        <v>9849</v>
      </c>
      <c r="M4891" s="47">
        <v>1781.91</v>
      </c>
      <c r="N4891" s="47">
        <v>0</v>
      </c>
      <c r="O4891" s="48">
        <v>42045</v>
      </c>
    </row>
    <row r="4892" spans="11:15">
      <c r="K4892" s="46" t="s">
        <v>9850</v>
      </c>
      <c r="L4892" s="23" t="s">
        <v>9851</v>
      </c>
      <c r="M4892" s="47">
        <v>1778.33</v>
      </c>
      <c r="N4892" s="47">
        <v>0</v>
      </c>
      <c r="O4892" s="48">
        <v>42045</v>
      </c>
    </row>
    <row r="4893" spans="11:15">
      <c r="K4893" s="46" t="s">
        <v>9852</v>
      </c>
      <c r="L4893" s="23" t="s">
        <v>9853</v>
      </c>
      <c r="M4893" s="47">
        <v>1778.14</v>
      </c>
      <c r="N4893" s="47">
        <v>0</v>
      </c>
      <c r="O4893" s="48">
        <v>42045</v>
      </c>
    </row>
    <row r="4894" spans="11:15">
      <c r="K4894" s="46" t="s">
        <v>9854</v>
      </c>
      <c r="L4894" s="23" t="s">
        <v>9855</v>
      </c>
      <c r="M4894" s="47">
        <v>1773.97</v>
      </c>
      <c r="N4894" s="47">
        <v>0</v>
      </c>
      <c r="O4894" s="48">
        <v>42045</v>
      </c>
    </row>
    <row r="4895" spans="11:15">
      <c r="K4895" s="46" t="s">
        <v>9856</v>
      </c>
      <c r="L4895" s="23" t="s">
        <v>9857</v>
      </c>
      <c r="M4895" s="47">
        <v>1771.59</v>
      </c>
      <c r="N4895" s="47">
        <v>0</v>
      </c>
      <c r="O4895" s="48">
        <v>42045</v>
      </c>
    </row>
    <row r="4896" spans="11:15">
      <c r="K4896" s="46" t="s">
        <v>9858</v>
      </c>
      <c r="L4896" s="23" t="s">
        <v>9859</v>
      </c>
      <c r="M4896" s="47">
        <v>1769.31</v>
      </c>
      <c r="N4896" s="47">
        <v>0</v>
      </c>
      <c r="O4896" s="48">
        <v>42045</v>
      </c>
    </row>
    <row r="4897" spans="11:15">
      <c r="K4897" s="46" t="s">
        <v>9860</v>
      </c>
      <c r="L4897" s="23" t="s">
        <v>9861</v>
      </c>
      <c r="M4897" s="47">
        <v>1767.64</v>
      </c>
      <c r="N4897" s="47">
        <v>0</v>
      </c>
      <c r="O4897" s="48">
        <v>42045</v>
      </c>
    </row>
    <row r="4898" spans="11:15">
      <c r="K4898" s="46" t="s">
        <v>9862</v>
      </c>
      <c r="L4898" s="23" t="s">
        <v>9863</v>
      </c>
      <c r="M4898" s="47">
        <v>1767.31</v>
      </c>
      <c r="N4898" s="47">
        <v>0</v>
      </c>
      <c r="O4898" s="48">
        <v>42045</v>
      </c>
    </row>
    <row r="4899" spans="11:15">
      <c r="K4899" s="46" t="s">
        <v>9864</v>
      </c>
      <c r="L4899" s="23" t="s">
        <v>9865</v>
      </c>
      <c r="M4899" s="47">
        <v>1757.76</v>
      </c>
      <c r="N4899" s="47">
        <v>0</v>
      </c>
      <c r="O4899" s="48">
        <v>42045</v>
      </c>
    </row>
    <row r="4900" spans="11:15">
      <c r="K4900" s="46" t="s">
        <v>9866</v>
      </c>
      <c r="L4900" s="23" t="s">
        <v>9867</v>
      </c>
      <c r="M4900" s="47">
        <v>1757.34</v>
      </c>
      <c r="N4900" s="47">
        <v>0</v>
      </c>
      <c r="O4900" s="48">
        <v>42045</v>
      </c>
    </row>
    <row r="4901" spans="11:15">
      <c r="K4901" s="46" t="s">
        <v>9868</v>
      </c>
      <c r="L4901" s="23" t="s">
        <v>9869</v>
      </c>
      <c r="M4901" s="47">
        <v>1749.43</v>
      </c>
      <c r="N4901" s="47">
        <v>0</v>
      </c>
      <c r="O4901" s="48">
        <v>42045</v>
      </c>
    </row>
    <row r="4902" spans="11:15">
      <c r="K4902" s="46" t="s">
        <v>9870</v>
      </c>
      <c r="L4902" s="23" t="s">
        <v>9871</v>
      </c>
      <c r="M4902" s="47">
        <v>1745.45</v>
      </c>
      <c r="N4902" s="47">
        <v>0</v>
      </c>
      <c r="O4902" s="48">
        <v>42045</v>
      </c>
    </row>
    <row r="4903" spans="11:15">
      <c r="K4903" s="46" t="s">
        <v>9872</v>
      </c>
      <c r="L4903" s="23" t="s">
        <v>9873</v>
      </c>
      <c r="M4903" s="47">
        <v>1735.41</v>
      </c>
      <c r="N4903" s="47">
        <v>0</v>
      </c>
      <c r="O4903" s="48">
        <v>42045</v>
      </c>
    </row>
    <row r="4904" spans="11:15">
      <c r="K4904" s="46" t="s">
        <v>9874</v>
      </c>
      <c r="L4904" s="23" t="s">
        <v>9875</v>
      </c>
      <c r="M4904" s="47">
        <v>1723.34</v>
      </c>
      <c r="N4904" s="47">
        <v>0</v>
      </c>
      <c r="O4904" s="48">
        <v>42045</v>
      </c>
    </row>
    <row r="4905" spans="11:15">
      <c r="K4905" s="46" t="s">
        <v>9876</v>
      </c>
      <c r="L4905" s="23" t="s">
        <v>9877</v>
      </c>
      <c r="M4905" s="47">
        <v>1719.03</v>
      </c>
      <c r="N4905" s="47">
        <v>0</v>
      </c>
      <c r="O4905" s="48">
        <v>42045</v>
      </c>
    </row>
    <row r="4906" spans="11:15">
      <c r="K4906" s="46" t="s">
        <v>9878</v>
      </c>
      <c r="L4906" s="23" t="s">
        <v>9879</v>
      </c>
      <c r="M4906" s="47">
        <v>1675.92</v>
      </c>
      <c r="N4906" s="47">
        <v>0</v>
      </c>
      <c r="O4906" s="48">
        <v>42045</v>
      </c>
    </row>
    <row r="4907" spans="11:15">
      <c r="K4907" s="46" t="s">
        <v>9880</v>
      </c>
      <c r="L4907" s="23" t="s">
        <v>9881</v>
      </c>
      <c r="M4907" s="47">
        <v>1671.08</v>
      </c>
      <c r="N4907" s="47">
        <v>0</v>
      </c>
      <c r="O4907" s="48">
        <v>42045</v>
      </c>
    </row>
    <row r="4908" spans="11:15">
      <c r="K4908" s="46" t="s">
        <v>9882</v>
      </c>
      <c r="L4908" s="23" t="s">
        <v>9883</v>
      </c>
      <c r="M4908" s="47">
        <v>1659.06</v>
      </c>
      <c r="N4908" s="47">
        <v>0</v>
      </c>
      <c r="O4908" s="48">
        <v>42045</v>
      </c>
    </row>
    <row r="4909" spans="11:15">
      <c r="K4909" s="46" t="s">
        <v>9884</v>
      </c>
      <c r="L4909" s="23" t="s">
        <v>9885</v>
      </c>
      <c r="M4909" s="47">
        <v>1650.26</v>
      </c>
      <c r="N4909" s="47">
        <v>0</v>
      </c>
      <c r="O4909" s="48">
        <v>42045</v>
      </c>
    </row>
    <row r="4910" spans="11:15">
      <c r="K4910" s="46" t="s">
        <v>9886</v>
      </c>
      <c r="L4910" s="23" t="s">
        <v>9887</v>
      </c>
      <c r="M4910" s="47">
        <v>1642.64</v>
      </c>
      <c r="N4910" s="47">
        <v>0</v>
      </c>
      <c r="O4910" s="48">
        <v>42045</v>
      </c>
    </row>
    <row r="4911" spans="11:15">
      <c r="K4911" s="46" t="s">
        <v>9888</v>
      </c>
      <c r="L4911" s="23" t="s">
        <v>9889</v>
      </c>
      <c r="M4911" s="47">
        <v>1633.74</v>
      </c>
      <c r="N4911" s="47">
        <v>0</v>
      </c>
      <c r="O4911" s="48">
        <v>42045</v>
      </c>
    </row>
    <row r="4912" spans="11:15">
      <c r="K4912" s="46" t="s">
        <v>9890</v>
      </c>
      <c r="L4912" s="23" t="s">
        <v>9891</v>
      </c>
      <c r="M4912" s="47">
        <v>1628.94</v>
      </c>
      <c r="N4912" s="47">
        <v>0</v>
      </c>
      <c r="O4912" s="48">
        <v>42045</v>
      </c>
    </row>
    <row r="4913" spans="11:15">
      <c r="K4913" s="46" t="s">
        <v>9892</v>
      </c>
      <c r="L4913" s="23" t="s">
        <v>9893</v>
      </c>
      <c r="M4913" s="47">
        <v>1621.71</v>
      </c>
      <c r="N4913" s="47">
        <v>0</v>
      </c>
      <c r="O4913" s="48">
        <v>42045</v>
      </c>
    </row>
    <row r="4914" spans="11:15">
      <c r="K4914" s="46" t="s">
        <v>9894</v>
      </c>
      <c r="L4914" s="23" t="s">
        <v>9895</v>
      </c>
      <c r="M4914" s="47">
        <v>1619.36</v>
      </c>
      <c r="N4914" s="47">
        <v>0</v>
      </c>
      <c r="O4914" s="48">
        <v>42045</v>
      </c>
    </row>
    <row r="4915" spans="11:15">
      <c r="K4915" s="46" t="s">
        <v>9896</v>
      </c>
      <c r="L4915" s="23" t="s">
        <v>9897</v>
      </c>
      <c r="M4915" s="47">
        <v>1619.12</v>
      </c>
      <c r="N4915" s="47">
        <v>0</v>
      </c>
      <c r="O4915" s="48">
        <v>42045</v>
      </c>
    </row>
    <row r="4916" spans="11:15">
      <c r="K4916" s="46" t="s">
        <v>9898</v>
      </c>
      <c r="L4916" s="23" t="s">
        <v>9899</v>
      </c>
      <c r="M4916" s="47">
        <v>1614.7</v>
      </c>
      <c r="N4916" s="47">
        <v>0</v>
      </c>
      <c r="O4916" s="48">
        <v>42045</v>
      </c>
    </row>
    <row r="4917" spans="11:15">
      <c r="K4917" s="46" t="s">
        <v>9900</v>
      </c>
      <c r="L4917" s="23" t="s">
        <v>9901</v>
      </c>
      <c r="M4917" s="47">
        <v>1607.61</v>
      </c>
      <c r="N4917" s="47">
        <v>0</v>
      </c>
      <c r="O4917" s="48">
        <v>42045</v>
      </c>
    </row>
    <row r="4918" spans="11:15">
      <c r="K4918" s="46" t="s">
        <v>9902</v>
      </c>
      <c r="L4918" s="23" t="s">
        <v>9903</v>
      </c>
      <c r="M4918" s="47">
        <v>1601.16</v>
      </c>
      <c r="N4918" s="47">
        <v>0</v>
      </c>
      <c r="O4918" s="48">
        <v>42045</v>
      </c>
    </row>
    <row r="4919" spans="11:15">
      <c r="K4919" s="46" t="s">
        <v>9904</v>
      </c>
      <c r="L4919" s="23" t="s">
        <v>9905</v>
      </c>
      <c r="M4919" s="47">
        <v>1600.5</v>
      </c>
      <c r="N4919" s="47">
        <v>0</v>
      </c>
      <c r="O4919" s="48">
        <v>42045</v>
      </c>
    </row>
    <row r="4920" spans="11:15">
      <c r="K4920" s="46" t="s">
        <v>9906</v>
      </c>
      <c r="L4920" s="23" t="s">
        <v>9907</v>
      </c>
      <c r="M4920" s="47">
        <v>1597.85</v>
      </c>
      <c r="N4920" s="47">
        <v>0</v>
      </c>
      <c r="O4920" s="48">
        <v>42045</v>
      </c>
    </row>
    <row r="4921" spans="11:15">
      <c r="K4921" s="46" t="s">
        <v>9908</v>
      </c>
      <c r="L4921" s="23" t="s">
        <v>9909</v>
      </c>
      <c r="M4921" s="47">
        <v>1596.88</v>
      </c>
      <c r="N4921" s="47">
        <v>0</v>
      </c>
      <c r="O4921" s="48">
        <v>42045</v>
      </c>
    </row>
    <row r="4922" spans="11:15">
      <c r="K4922" s="46" t="s">
        <v>9910</v>
      </c>
      <c r="L4922" s="23" t="s">
        <v>9911</v>
      </c>
      <c r="M4922" s="47">
        <v>1591.37</v>
      </c>
      <c r="N4922" s="47">
        <v>0</v>
      </c>
      <c r="O4922" s="48">
        <v>42045</v>
      </c>
    </row>
    <row r="4923" spans="11:15">
      <c r="K4923" s="46" t="s">
        <v>9912</v>
      </c>
      <c r="L4923" s="23" t="s">
        <v>9913</v>
      </c>
      <c r="M4923" s="47">
        <v>1572.26</v>
      </c>
      <c r="N4923" s="47">
        <v>0</v>
      </c>
      <c r="O4923" s="48">
        <v>42045</v>
      </c>
    </row>
    <row r="4924" spans="11:15">
      <c r="K4924" s="46" t="s">
        <v>9914</v>
      </c>
      <c r="L4924" s="23" t="s">
        <v>9915</v>
      </c>
      <c r="M4924" s="47">
        <v>1542</v>
      </c>
      <c r="N4924" s="47">
        <v>0</v>
      </c>
      <c r="O4924" s="48">
        <v>42045</v>
      </c>
    </row>
    <row r="4925" spans="11:15">
      <c r="K4925" s="46" t="s">
        <v>9916</v>
      </c>
      <c r="L4925" s="23" t="s">
        <v>9917</v>
      </c>
      <c r="M4925" s="47">
        <v>1541.56</v>
      </c>
      <c r="N4925" s="47">
        <v>0</v>
      </c>
      <c r="O4925" s="48">
        <v>42045</v>
      </c>
    </row>
    <row r="4926" spans="11:15">
      <c r="K4926" s="46" t="s">
        <v>9918</v>
      </c>
      <c r="L4926" s="23" t="s">
        <v>9919</v>
      </c>
      <c r="M4926" s="47">
        <v>1538.69</v>
      </c>
      <c r="N4926" s="47">
        <v>0</v>
      </c>
      <c r="O4926" s="48">
        <v>42045</v>
      </c>
    </row>
    <row r="4927" spans="11:15">
      <c r="K4927" s="46" t="s">
        <v>9920</v>
      </c>
      <c r="L4927" s="23" t="s">
        <v>9921</v>
      </c>
      <c r="M4927" s="47">
        <v>1533.82</v>
      </c>
      <c r="N4927" s="47">
        <v>0</v>
      </c>
      <c r="O4927" s="48">
        <v>42045</v>
      </c>
    </row>
    <row r="4928" spans="11:15">
      <c r="K4928" s="46" t="s">
        <v>9922</v>
      </c>
      <c r="L4928" s="23" t="s">
        <v>9923</v>
      </c>
      <c r="M4928" s="47">
        <v>1524.65</v>
      </c>
      <c r="N4928" s="47">
        <v>0</v>
      </c>
      <c r="O4928" s="48">
        <v>42045</v>
      </c>
    </row>
    <row r="4929" spans="11:15">
      <c r="K4929" s="46" t="s">
        <v>9924</v>
      </c>
      <c r="L4929" s="23" t="s">
        <v>9925</v>
      </c>
      <c r="M4929" s="47">
        <v>1515.6</v>
      </c>
      <c r="N4929" s="47">
        <v>0</v>
      </c>
      <c r="O4929" s="48">
        <v>42045</v>
      </c>
    </row>
    <row r="4930" spans="11:15">
      <c r="K4930" s="46" t="s">
        <v>9926</v>
      </c>
      <c r="L4930" s="23" t="s">
        <v>9927</v>
      </c>
      <c r="M4930" s="47">
        <v>1514.8</v>
      </c>
      <c r="N4930" s="47">
        <v>0</v>
      </c>
      <c r="O4930" s="48">
        <v>42045</v>
      </c>
    </row>
    <row r="4931" spans="11:15">
      <c r="K4931" s="46" t="s">
        <v>9928</v>
      </c>
      <c r="L4931" s="23" t="s">
        <v>9929</v>
      </c>
      <c r="M4931" s="47">
        <v>1509.42</v>
      </c>
      <c r="N4931" s="47">
        <v>0</v>
      </c>
      <c r="O4931" s="48">
        <v>42045</v>
      </c>
    </row>
    <row r="4932" spans="11:15">
      <c r="K4932" s="46" t="s">
        <v>9930</v>
      </c>
      <c r="L4932" s="23" t="s">
        <v>9931</v>
      </c>
      <c r="M4932" s="47">
        <v>1502.96</v>
      </c>
      <c r="N4932" s="47">
        <v>0</v>
      </c>
      <c r="O4932" s="48">
        <v>42045</v>
      </c>
    </row>
    <row r="4933" spans="11:15">
      <c r="K4933" s="46" t="s">
        <v>9932</v>
      </c>
      <c r="L4933" s="23" t="s">
        <v>9933</v>
      </c>
      <c r="M4933" s="47">
        <v>1500.76</v>
      </c>
      <c r="N4933" s="47">
        <v>0</v>
      </c>
      <c r="O4933" s="48">
        <v>42045</v>
      </c>
    </row>
    <row r="4934" spans="11:15">
      <c r="K4934" s="46" t="s">
        <v>9934</v>
      </c>
      <c r="L4934" s="23" t="s">
        <v>9935</v>
      </c>
      <c r="M4934" s="47">
        <v>1489.99</v>
      </c>
      <c r="N4934" s="47">
        <v>0</v>
      </c>
      <c r="O4934" s="48">
        <v>42045</v>
      </c>
    </row>
    <row r="4935" spans="11:15">
      <c r="K4935" s="46" t="s">
        <v>9936</v>
      </c>
      <c r="L4935" s="23" t="s">
        <v>9937</v>
      </c>
      <c r="M4935" s="47">
        <v>1485.42</v>
      </c>
      <c r="N4935" s="47">
        <v>0</v>
      </c>
      <c r="O4935" s="48">
        <v>42045</v>
      </c>
    </row>
    <row r="4936" spans="11:15">
      <c r="K4936" s="46" t="s">
        <v>9938</v>
      </c>
      <c r="L4936" s="23" t="s">
        <v>9939</v>
      </c>
      <c r="M4936" s="47">
        <v>1480.66</v>
      </c>
      <c r="N4936" s="47">
        <v>0</v>
      </c>
      <c r="O4936" s="48">
        <v>42045</v>
      </c>
    </row>
    <row r="4937" spans="11:15">
      <c r="K4937" s="46" t="s">
        <v>9940</v>
      </c>
      <c r="L4937" s="23" t="s">
        <v>9941</v>
      </c>
      <c r="M4937" s="47">
        <v>1453.32</v>
      </c>
      <c r="N4937" s="47">
        <v>0</v>
      </c>
      <c r="O4937" s="48">
        <v>42045</v>
      </c>
    </row>
    <row r="4938" spans="11:15">
      <c r="K4938" s="46" t="s">
        <v>9942</v>
      </c>
      <c r="L4938" s="23" t="s">
        <v>9943</v>
      </c>
      <c r="M4938" s="47">
        <v>1447.2</v>
      </c>
      <c r="N4938" s="47">
        <v>0</v>
      </c>
      <c r="O4938" s="48">
        <v>42045</v>
      </c>
    </row>
    <row r="4939" spans="11:15">
      <c r="K4939" s="46" t="s">
        <v>9944</v>
      </c>
      <c r="L4939" s="23" t="s">
        <v>9945</v>
      </c>
      <c r="M4939" s="47">
        <v>1443.33</v>
      </c>
      <c r="N4939" s="47">
        <v>0</v>
      </c>
      <c r="O4939" s="48">
        <v>42045</v>
      </c>
    </row>
    <row r="4940" spans="11:15">
      <c r="K4940" s="46" t="s">
        <v>9946</v>
      </c>
      <c r="L4940" s="23" t="s">
        <v>9947</v>
      </c>
      <c r="M4940" s="47">
        <v>1437.69</v>
      </c>
      <c r="N4940" s="47">
        <v>0</v>
      </c>
      <c r="O4940" s="48">
        <v>42045</v>
      </c>
    </row>
    <row r="4941" spans="11:15">
      <c r="K4941" s="46" t="s">
        <v>9948</v>
      </c>
      <c r="L4941" s="23" t="s">
        <v>9949</v>
      </c>
      <c r="M4941" s="47">
        <v>1430.39</v>
      </c>
      <c r="N4941" s="47">
        <v>0</v>
      </c>
      <c r="O4941" s="48">
        <v>42045</v>
      </c>
    </row>
    <row r="4942" spans="11:15">
      <c r="K4942" s="46" t="s">
        <v>9950</v>
      </c>
      <c r="L4942" s="23" t="s">
        <v>9951</v>
      </c>
      <c r="M4942" s="47">
        <v>1429.41</v>
      </c>
      <c r="N4942" s="47">
        <v>0</v>
      </c>
      <c r="O4942" s="48">
        <v>42045</v>
      </c>
    </row>
    <row r="4943" spans="11:15">
      <c r="K4943" s="46" t="s">
        <v>9952</v>
      </c>
      <c r="L4943" s="23" t="s">
        <v>9953</v>
      </c>
      <c r="M4943" s="47">
        <v>1421.09</v>
      </c>
      <c r="N4943" s="47">
        <v>0</v>
      </c>
      <c r="O4943" s="48">
        <v>42045</v>
      </c>
    </row>
    <row r="4944" spans="11:15">
      <c r="K4944" s="46" t="s">
        <v>9954</v>
      </c>
      <c r="L4944" s="23" t="s">
        <v>9955</v>
      </c>
      <c r="M4944" s="47">
        <v>1414.42</v>
      </c>
      <c r="N4944" s="47">
        <v>0</v>
      </c>
      <c r="O4944" s="48">
        <v>42045</v>
      </c>
    </row>
    <row r="4945" spans="11:15">
      <c r="K4945" s="46" t="s">
        <v>9956</v>
      </c>
      <c r="L4945" s="23" t="s">
        <v>9957</v>
      </c>
      <c r="M4945" s="47">
        <v>1413.84</v>
      </c>
      <c r="N4945" s="47">
        <v>0</v>
      </c>
      <c r="O4945" s="48">
        <v>42045</v>
      </c>
    </row>
    <row r="4946" spans="11:15">
      <c r="K4946" s="46" t="s">
        <v>9958</v>
      </c>
      <c r="L4946" s="23" t="s">
        <v>9959</v>
      </c>
      <c r="M4946" s="47">
        <v>1410.77</v>
      </c>
      <c r="N4946" s="47">
        <v>0</v>
      </c>
      <c r="O4946" s="48">
        <v>42045</v>
      </c>
    </row>
    <row r="4947" spans="11:15">
      <c r="K4947" s="46" t="s">
        <v>9960</v>
      </c>
      <c r="L4947" s="23" t="s">
        <v>9961</v>
      </c>
      <c r="M4947" s="47">
        <v>1398.59</v>
      </c>
      <c r="N4947" s="47">
        <v>0</v>
      </c>
      <c r="O4947" s="48">
        <v>42045</v>
      </c>
    </row>
    <row r="4948" spans="11:15">
      <c r="K4948" s="46" t="s">
        <v>9962</v>
      </c>
      <c r="L4948" s="23" t="s">
        <v>9963</v>
      </c>
      <c r="M4948" s="47">
        <v>1395.6</v>
      </c>
      <c r="N4948" s="47">
        <v>0</v>
      </c>
      <c r="O4948" s="48">
        <v>42045</v>
      </c>
    </row>
    <row r="4949" spans="11:15">
      <c r="K4949" s="46" t="s">
        <v>9964</v>
      </c>
      <c r="L4949" s="23" t="s">
        <v>9965</v>
      </c>
      <c r="M4949" s="47">
        <v>1394.84</v>
      </c>
      <c r="N4949" s="47">
        <v>0</v>
      </c>
      <c r="O4949" s="48">
        <v>42045</v>
      </c>
    </row>
    <row r="4950" spans="11:15">
      <c r="K4950" s="46" t="s">
        <v>9966</v>
      </c>
      <c r="L4950" s="23" t="s">
        <v>9967</v>
      </c>
      <c r="M4950" s="47">
        <v>1387.03</v>
      </c>
      <c r="N4950" s="47">
        <v>0</v>
      </c>
      <c r="O4950" s="48">
        <v>42045</v>
      </c>
    </row>
    <row r="4951" spans="11:15">
      <c r="K4951" s="46" t="s">
        <v>9968</v>
      </c>
      <c r="L4951" s="23" t="s">
        <v>9969</v>
      </c>
      <c r="M4951" s="47">
        <v>1379.09</v>
      </c>
      <c r="N4951" s="47">
        <v>0</v>
      </c>
      <c r="O4951" s="48">
        <v>42045</v>
      </c>
    </row>
    <row r="4952" spans="11:15">
      <c r="K4952" s="46" t="s">
        <v>9970</v>
      </c>
      <c r="L4952" s="23" t="s">
        <v>9971</v>
      </c>
      <c r="M4952" s="47">
        <v>1364.25</v>
      </c>
      <c r="N4952" s="47">
        <v>0</v>
      </c>
      <c r="O4952" s="48">
        <v>42045</v>
      </c>
    </row>
    <row r="4953" spans="11:15">
      <c r="K4953" s="46" t="s">
        <v>9972</v>
      </c>
      <c r="L4953" s="23" t="s">
        <v>9973</v>
      </c>
      <c r="M4953" s="47">
        <v>1355.02</v>
      </c>
      <c r="N4953" s="47">
        <v>0</v>
      </c>
      <c r="O4953" s="48">
        <v>42045</v>
      </c>
    </row>
    <row r="4954" spans="11:15">
      <c r="K4954" s="46" t="s">
        <v>9974</v>
      </c>
      <c r="L4954" s="23" t="s">
        <v>9975</v>
      </c>
      <c r="M4954" s="47">
        <v>1333.94</v>
      </c>
      <c r="N4954" s="47">
        <v>0</v>
      </c>
      <c r="O4954" s="48">
        <v>42045</v>
      </c>
    </row>
    <row r="4955" spans="11:15">
      <c r="K4955" s="46" t="s">
        <v>9976</v>
      </c>
      <c r="L4955" s="23" t="s">
        <v>9977</v>
      </c>
      <c r="M4955" s="47">
        <v>1317.66</v>
      </c>
      <c r="N4955" s="47">
        <v>0</v>
      </c>
      <c r="O4955" s="48">
        <v>42045</v>
      </c>
    </row>
    <row r="4956" spans="11:15">
      <c r="K4956" s="46" t="s">
        <v>9978</v>
      </c>
      <c r="L4956" s="23" t="s">
        <v>9979</v>
      </c>
      <c r="M4956" s="47">
        <v>1312.78</v>
      </c>
      <c r="N4956" s="47">
        <v>0</v>
      </c>
      <c r="O4956" s="48">
        <v>42045</v>
      </c>
    </row>
    <row r="4957" spans="11:15">
      <c r="K4957" s="46" t="s">
        <v>9980</v>
      </c>
      <c r="L4957" s="23" t="s">
        <v>9981</v>
      </c>
      <c r="M4957" s="47">
        <v>1303.76</v>
      </c>
      <c r="N4957" s="47">
        <v>0</v>
      </c>
      <c r="O4957" s="48">
        <v>42045</v>
      </c>
    </row>
    <row r="4958" spans="11:15">
      <c r="K4958" s="46" t="s">
        <v>9982</v>
      </c>
      <c r="L4958" s="23" t="s">
        <v>9983</v>
      </c>
      <c r="M4958" s="47">
        <v>1299.74</v>
      </c>
      <c r="N4958" s="47">
        <v>0</v>
      </c>
      <c r="O4958" s="48">
        <v>42045</v>
      </c>
    </row>
    <row r="4959" spans="11:15">
      <c r="K4959" s="46" t="s">
        <v>9984</v>
      </c>
      <c r="L4959" s="23" t="s">
        <v>9985</v>
      </c>
      <c r="M4959" s="47">
        <v>1297.53</v>
      </c>
      <c r="N4959" s="47">
        <v>0</v>
      </c>
      <c r="O4959" s="48">
        <v>42045</v>
      </c>
    </row>
    <row r="4960" spans="11:15">
      <c r="K4960" s="46" t="s">
        <v>9986</v>
      </c>
      <c r="L4960" s="23" t="s">
        <v>9987</v>
      </c>
      <c r="M4960" s="47">
        <v>1292.98</v>
      </c>
      <c r="N4960" s="47">
        <v>0</v>
      </c>
      <c r="O4960" s="48">
        <v>42045</v>
      </c>
    </row>
    <row r="4961" spans="11:15">
      <c r="K4961" s="46" t="s">
        <v>9988</v>
      </c>
      <c r="L4961" s="23" t="s">
        <v>9989</v>
      </c>
      <c r="M4961" s="47">
        <v>1287.1300000000001</v>
      </c>
      <c r="N4961" s="47">
        <v>0</v>
      </c>
      <c r="O4961" s="48">
        <v>42045</v>
      </c>
    </row>
    <row r="4962" spans="11:15">
      <c r="K4962" s="46" t="s">
        <v>9990</v>
      </c>
      <c r="L4962" s="23" t="s">
        <v>9991</v>
      </c>
      <c r="M4962" s="47">
        <v>1278.99</v>
      </c>
      <c r="N4962" s="47">
        <v>0</v>
      </c>
      <c r="O4962" s="48">
        <v>42045</v>
      </c>
    </row>
    <row r="4963" spans="11:15">
      <c r="K4963" s="46" t="s">
        <v>9992</v>
      </c>
      <c r="L4963" s="23" t="s">
        <v>9993</v>
      </c>
      <c r="M4963" s="47">
        <v>1278.1600000000001</v>
      </c>
      <c r="N4963" s="47">
        <v>0</v>
      </c>
      <c r="O4963" s="48">
        <v>42045</v>
      </c>
    </row>
    <row r="4964" spans="11:15">
      <c r="K4964" s="46" t="s">
        <v>9994</v>
      </c>
      <c r="L4964" s="23" t="s">
        <v>9995</v>
      </c>
      <c r="M4964" s="47">
        <v>1275.5999999999999</v>
      </c>
      <c r="N4964" s="47">
        <v>0</v>
      </c>
      <c r="O4964" s="48">
        <v>42045</v>
      </c>
    </row>
    <row r="4965" spans="11:15">
      <c r="K4965" s="46" t="s">
        <v>9996</v>
      </c>
      <c r="L4965" s="23" t="s">
        <v>9997</v>
      </c>
      <c r="M4965" s="47">
        <v>1272.0999999999999</v>
      </c>
      <c r="N4965" s="47">
        <v>0</v>
      </c>
      <c r="O4965" s="48">
        <v>42045</v>
      </c>
    </row>
    <row r="4966" spans="11:15">
      <c r="K4966" s="46" t="s">
        <v>9998</v>
      </c>
      <c r="L4966" s="23" t="s">
        <v>9999</v>
      </c>
      <c r="M4966" s="47">
        <v>1270.42</v>
      </c>
      <c r="N4966" s="47">
        <v>0</v>
      </c>
      <c r="O4966" s="48">
        <v>42045</v>
      </c>
    </row>
    <row r="4967" spans="11:15">
      <c r="K4967" s="46" t="s">
        <v>10000</v>
      </c>
      <c r="L4967" s="23" t="s">
        <v>10001</v>
      </c>
      <c r="M4967" s="47">
        <v>1269.96</v>
      </c>
      <c r="N4967" s="47">
        <v>0</v>
      </c>
      <c r="O4967" s="48">
        <v>42045</v>
      </c>
    </row>
    <row r="4968" spans="11:15">
      <c r="K4968" s="46" t="s">
        <v>10002</v>
      </c>
      <c r="L4968" s="23" t="s">
        <v>10003</v>
      </c>
      <c r="M4968" s="47">
        <v>1259.4100000000001</v>
      </c>
      <c r="N4968" s="47">
        <v>0</v>
      </c>
      <c r="O4968" s="48">
        <v>42045</v>
      </c>
    </row>
    <row r="4969" spans="11:15">
      <c r="K4969" s="46" t="s">
        <v>10004</v>
      </c>
      <c r="L4969" s="23" t="s">
        <v>10005</v>
      </c>
      <c r="M4969" s="47">
        <v>1259.29</v>
      </c>
      <c r="N4969" s="47">
        <v>0</v>
      </c>
      <c r="O4969" s="48">
        <v>42045</v>
      </c>
    </row>
    <row r="4970" spans="11:15">
      <c r="K4970" s="46" t="s">
        <v>10006</v>
      </c>
      <c r="L4970" s="23" t="s">
        <v>10007</v>
      </c>
      <c r="M4970" s="47">
        <v>1251.95</v>
      </c>
      <c r="N4970" s="47">
        <v>0</v>
      </c>
      <c r="O4970" s="48">
        <v>42045</v>
      </c>
    </row>
    <row r="4971" spans="11:15">
      <c r="K4971" s="46" t="s">
        <v>10008</v>
      </c>
      <c r="L4971" s="23" t="s">
        <v>10009</v>
      </c>
      <c r="M4971" s="47">
        <v>1250.55</v>
      </c>
      <c r="N4971" s="47">
        <v>0</v>
      </c>
      <c r="O4971" s="48">
        <v>42045</v>
      </c>
    </row>
    <row r="4972" spans="11:15">
      <c r="K4972" s="46" t="s">
        <v>10010</v>
      </c>
      <c r="L4972" s="23" t="s">
        <v>10011</v>
      </c>
      <c r="M4972" s="47">
        <v>1244.76</v>
      </c>
      <c r="N4972" s="47">
        <v>0</v>
      </c>
      <c r="O4972" s="48">
        <v>42045</v>
      </c>
    </row>
    <row r="4973" spans="11:15">
      <c r="K4973" s="46" t="s">
        <v>10012</v>
      </c>
      <c r="L4973" s="23" t="s">
        <v>10013</v>
      </c>
      <c r="M4973" s="47">
        <v>1240.06</v>
      </c>
      <c r="N4973" s="47">
        <v>0</v>
      </c>
      <c r="O4973" s="48">
        <v>42045</v>
      </c>
    </row>
    <row r="4974" spans="11:15">
      <c r="K4974" s="46" t="s">
        <v>10014</v>
      </c>
      <c r="L4974" s="23" t="s">
        <v>10015</v>
      </c>
      <c r="M4974" s="47">
        <v>1236.55</v>
      </c>
      <c r="N4974" s="47">
        <v>0</v>
      </c>
      <c r="O4974" s="48">
        <v>42045</v>
      </c>
    </row>
    <row r="4975" spans="11:15">
      <c r="K4975" s="46" t="s">
        <v>10016</v>
      </c>
      <c r="L4975" s="23" t="s">
        <v>10017</v>
      </c>
      <c r="M4975" s="47">
        <v>1228.8</v>
      </c>
      <c r="N4975" s="47">
        <v>0</v>
      </c>
      <c r="O4975" s="48">
        <v>42045</v>
      </c>
    </row>
    <row r="4976" spans="11:15">
      <c r="K4976" s="46" t="s">
        <v>10018</v>
      </c>
      <c r="L4976" s="23" t="s">
        <v>10019</v>
      </c>
      <c r="M4976" s="47">
        <v>1221.4100000000001</v>
      </c>
      <c r="N4976" s="47">
        <v>0</v>
      </c>
      <c r="O4976" s="48">
        <v>42045</v>
      </c>
    </row>
    <row r="4977" spans="11:15">
      <c r="K4977" s="46" t="s">
        <v>10020</v>
      </c>
      <c r="L4977" s="23" t="s">
        <v>10021</v>
      </c>
      <c r="M4977" s="47">
        <v>1219.93</v>
      </c>
      <c r="N4977" s="47">
        <v>0</v>
      </c>
      <c r="O4977" s="48">
        <v>42045</v>
      </c>
    </row>
    <row r="4978" spans="11:15">
      <c r="K4978" s="46" t="s">
        <v>10022</v>
      </c>
      <c r="L4978" s="23" t="s">
        <v>10023</v>
      </c>
      <c r="M4978" s="47">
        <v>1219.8800000000001</v>
      </c>
      <c r="N4978" s="47">
        <v>0</v>
      </c>
      <c r="O4978" s="48">
        <v>42045</v>
      </c>
    </row>
    <row r="4979" spans="11:15">
      <c r="K4979" s="46" t="s">
        <v>10024</v>
      </c>
      <c r="L4979" s="23" t="s">
        <v>10025</v>
      </c>
      <c r="M4979" s="47">
        <v>1219.57</v>
      </c>
      <c r="N4979" s="47">
        <v>0</v>
      </c>
      <c r="O4979" s="48">
        <v>42045</v>
      </c>
    </row>
    <row r="4980" spans="11:15">
      <c r="K4980" s="46" t="s">
        <v>10026</v>
      </c>
      <c r="L4980" s="23" t="s">
        <v>10027</v>
      </c>
      <c r="M4980" s="47">
        <v>1206.05</v>
      </c>
      <c r="N4980" s="47">
        <v>0</v>
      </c>
      <c r="O4980" s="48">
        <v>42045</v>
      </c>
    </row>
    <row r="4981" spans="11:15">
      <c r="K4981" s="46" t="s">
        <v>10028</v>
      </c>
      <c r="L4981" s="23" t="s">
        <v>10029</v>
      </c>
      <c r="M4981" s="47">
        <v>1205.5899999999999</v>
      </c>
      <c r="N4981" s="47">
        <v>0</v>
      </c>
      <c r="O4981" s="48">
        <v>42045</v>
      </c>
    </row>
    <row r="4982" spans="11:15">
      <c r="K4982" s="46" t="s">
        <v>10030</v>
      </c>
      <c r="L4982" s="23" t="s">
        <v>10031</v>
      </c>
      <c r="M4982" s="47">
        <v>1193.78</v>
      </c>
      <c r="N4982" s="47">
        <v>0</v>
      </c>
      <c r="O4982" s="48">
        <v>42045</v>
      </c>
    </row>
    <row r="4983" spans="11:15">
      <c r="K4983" s="46" t="s">
        <v>10032</v>
      </c>
      <c r="L4983" s="23" t="s">
        <v>10033</v>
      </c>
      <c r="M4983" s="47">
        <v>1192.69</v>
      </c>
      <c r="N4983" s="47">
        <v>0</v>
      </c>
      <c r="O4983" s="48">
        <v>42045</v>
      </c>
    </row>
    <row r="4984" spans="11:15">
      <c r="K4984" s="46" t="s">
        <v>10034</v>
      </c>
      <c r="L4984" s="23" t="s">
        <v>10035</v>
      </c>
      <c r="M4984" s="47">
        <v>1190.45</v>
      </c>
      <c r="N4984" s="47">
        <v>0</v>
      </c>
      <c r="O4984" s="48">
        <v>42045</v>
      </c>
    </row>
    <row r="4985" spans="11:15">
      <c r="K4985" s="46" t="s">
        <v>10036</v>
      </c>
      <c r="L4985" s="23" t="s">
        <v>10037</v>
      </c>
      <c r="M4985" s="47">
        <v>1190.2</v>
      </c>
      <c r="N4985" s="47">
        <v>0</v>
      </c>
      <c r="O4985" s="48">
        <v>42045</v>
      </c>
    </row>
    <row r="4986" spans="11:15">
      <c r="K4986" s="46" t="s">
        <v>10038</v>
      </c>
      <c r="L4986" s="23" t="s">
        <v>10039</v>
      </c>
      <c r="M4986" s="47">
        <v>1189.05</v>
      </c>
      <c r="N4986" s="47">
        <v>0</v>
      </c>
      <c r="O4986" s="48">
        <v>42045</v>
      </c>
    </row>
    <row r="4987" spans="11:15">
      <c r="K4987" s="46" t="s">
        <v>10040</v>
      </c>
      <c r="L4987" s="23" t="s">
        <v>10041</v>
      </c>
      <c r="M4987" s="47">
        <v>1186.19</v>
      </c>
      <c r="N4987" s="47">
        <v>0</v>
      </c>
      <c r="O4987" s="48">
        <v>42045</v>
      </c>
    </row>
    <row r="4988" spans="11:15">
      <c r="K4988" s="46" t="s">
        <v>10042</v>
      </c>
      <c r="L4988" s="23" t="s">
        <v>10043</v>
      </c>
      <c r="M4988" s="47">
        <v>1174.5999999999999</v>
      </c>
      <c r="N4988" s="47">
        <v>0</v>
      </c>
      <c r="O4988" s="48">
        <v>42045</v>
      </c>
    </row>
    <row r="4989" spans="11:15">
      <c r="K4989" s="46" t="s">
        <v>10044</v>
      </c>
      <c r="L4989" s="23" t="s">
        <v>10045</v>
      </c>
      <c r="M4989" s="47">
        <v>1172.7</v>
      </c>
      <c r="N4989" s="47">
        <v>0</v>
      </c>
      <c r="O4989" s="48">
        <v>42045</v>
      </c>
    </row>
    <row r="4990" spans="11:15">
      <c r="K4990" s="46" t="s">
        <v>10046</v>
      </c>
      <c r="L4990" s="23" t="s">
        <v>10047</v>
      </c>
      <c r="M4990" s="47">
        <v>1170.07</v>
      </c>
      <c r="N4990" s="47">
        <v>0</v>
      </c>
      <c r="O4990" s="48">
        <v>42045</v>
      </c>
    </row>
    <row r="4991" spans="11:15">
      <c r="K4991" s="46" t="s">
        <v>10048</v>
      </c>
      <c r="L4991" s="23" t="s">
        <v>10049</v>
      </c>
      <c r="M4991" s="47">
        <v>1157.3</v>
      </c>
      <c r="N4991" s="47">
        <v>0</v>
      </c>
      <c r="O4991" s="48">
        <v>42045</v>
      </c>
    </row>
    <row r="4992" spans="11:15">
      <c r="K4992" s="46" t="s">
        <v>10050</v>
      </c>
      <c r="L4992" s="23" t="s">
        <v>10051</v>
      </c>
      <c r="M4992" s="47">
        <v>1150.67</v>
      </c>
      <c r="N4992" s="47">
        <v>0</v>
      </c>
      <c r="O4992" s="48">
        <v>42045</v>
      </c>
    </row>
    <row r="4993" spans="11:15">
      <c r="K4993" s="46" t="s">
        <v>10052</v>
      </c>
      <c r="L4993" s="23" t="s">
        <v>10053</v>
      </c>
      <c r="M4993" s="47">
        <v>1143.08</v>
      </c>
      <c r="N4993" s="47">
        <v>0</v>
      </c>
      <c r="O4993" s="48">
        <v>42045</v>
      </c>
    </row>
    <row r="4994" spans="11:15">
      <c r="K4994" s="46" t="s">
        <v>10054</v>
      </c>
      <c r="L4994" s="23" t="s">
        <v>10055</v>
      </c>
      <c r="M4994" s="47">
        <v>1133.1099999999999</v>
      </c>
      <c r="N4994" s="47">
        <v>0</v>
      </c>
      <c r="O4994" s="48">
        <v>42045</v>
      </c>
    </row>
    <row r="4995" spans="11:15">
      <c r="K4995" s="46" t="s">
        <v>10056</v>
      </c>
      <c r="L4995" s="23" t="s">
        <v>10057</v>
      </c>
      <c r="M4995" s="47">
        <v>1132.1600000000001</v>
      </c>
      <c r="N4995" s="47">
        <v>0</v>
      </c>
      <c r="O4995" s="48">
        <v>42045</v>
      </c>
    </row>
    <row r="4996" spans="11:15">
      <c r="K4996" s="46" t="s">
        <v>10058</v>
      </c>
      <c r="L4996" s="23" t="s">
        <v>10059</v>
      </c>
      <c r="M4996" s="47">
        <v>1131.94</v>
      </c>
      <c r="N4996" s="47">
        <v>0</v>
      </c>
      <c r="O4996" s="48">
        <v>42045</v>
      </c>
    </row>
    <row r="4997" spans="11:15">
      <c r="K4997" s="46" t="s">
        <v>10060</v>
      </c>
      <c r="L4997" s="23" t="s">
        <v>10061</v>
      </c>
      <c r="M4997" s="47">
        <v>1131.77</v>
      </c>
      <c r="N4997" s="47">
        <v>0</v>
      </c>
      <c r="O4997" s="48">
        <v>42045</v>
      </c>
    </row>
    <row r="4998" spans="11:15">
      <c r="K4998" s="46" t="s">
        <v>10062</v>
      </c>
      <c r="L4998" s="23" t="s">
        <v>10063</v>
      </c>
      <c r="M4998" s="47">
        <v>1124.49</v>
      </c>
      <c r="N4998" s="47">
        <v>0</v>
      </c>
      <c r="O4998" s="48">
        <v>42045</v>
      </c>
    </row>
    <row r="4999" spans="11:15">
      <c r="K4999" s="46" t="s">
        <v>10064</v>
      </c>
      <c r="L4999" s="23" t="s">
        <v>10065</v>
      </c>
      <c r="M4999" s="47">
        <v>1119.07</v>
      </c>
      <c r="N4999" s="47">
        <v>0</v>
      </c>
      <c r="O4999" s="48">
        <v>42045</v>
      </c>
    </row>
    <row r="5000" spans="11:15">
      <c r="K5000" s="46" t="s">
        <v>10066</v>
      </c>
      <c r="L5000" s="23" t="s">
        <v>10067</v>
      </c>
      <c r="M5000" s="47">
        <v>1117.53</v>
      </c>
      <c r="N5000" s="47">
        <v>0</v>
      </c>
      <c r="O5000" s="48">
        <v>42045</v>
      </c>
    </row>
    <row r="5001" spans="11:15">
      <c r="K5001" s="46" t="s">
        <v>10068</v>
      </c>
      <c r="L5001" s="23" t="s">
        <v>10069</v>
      </c>
      <c r="M5001" s="47">
        <v>1113.07</v>
      </c>
      <c r="N5001" s="47">
        <v>0</v>
      </c>
      <c r="O5001" s="48">
        <v>42045</v>
      </c>
    </row>
    <row r="5002" spans="11:15">
      <c r="K5002" s="46" t="s">
        <v>10070</v>
      </c>
      <c r="L5002" s="23" t="s">
        <v>10071</v>
      </c>
      <c r="M5002" s="47">
        <v>1105.78</v>
      </c>
      <c r="N5002" s="47">
        <v>0</v>
      </c>
      <c r="O5002" s="48">
        <v>42045</v>
      </c>
    </row>
    <row r="5003" spans="11:15">
      <c r="K5003" s="46" t="s">
        <v>10072</v>
      </c>
      <c r="L5003" s="23" t="s">
        <v>10073</v>
      </c>
      <c r="M5003" s="47">
        <v>1103.02</v>
      </c>
      <c r="N5003" s="47">
        <v>0</v>
      </c>
      <c r="O5003" s="48">
        <v>42045</v>
      </c>
    </row>
    <row r="5004" spans="11:15">
      <c r="K5004" s="46" t="s">
        <v>10074</v>
      </c>
      <c r="L5004" s="23" t="s">
        <v>10075</v>
      </c>
      <c r="M5004" s="47">
        <v>1100.24</v>
      </c>
      <c r="N5004" s="47">
        <v>0</v>
      </c>
      <c r="O5004" s="48">
        <v>42045</v>
      </c>
    </row>
    <row r="5005" spans="11:15">
      <c r="K5005" s="46" t="s">
        <v>10076</v>
      </c>
      <c r="L5005" s="23" t="s">
        <v>10077</v>
      </c>
      <c r="M5005" s="47">
        <v>1092.75</v>
      </c>
      <c r="N5005" s="47">
        <v>0</v>
      </c>
      <c r="O5005" s="48">
        <v>42045</v>
      </c>
    </row>
    <row r="5006" spans="11:15">
      <c r="K5006" s="46" t="s">
        <v>10078</v>
      </c>
      <c r="L5006" s="23" t="s">
        <v>10079</v>
      </c>
      <c r="M5006" s="47">
        <v>1089.6099999999999</v>
      </c>
      <c r="N5006" s="47">
        <v>0</v>
      </c>
      <c r="O5006" s="48">
        <v>42045</v>
      </c>
    </row>
    <row r="5007" spans="11:15">
      <c r="K5007" s="46" t="s">
        <v>10080</v>
      </c>
      <c r="L5007" s="23" t="s">
        <v>10081</v>
      </c>
      <c r="M5007" s="47">
        <v>1083.6400000000001</v>
      </c>
      <c r="N5007" s="47">
        <v>0</v>
      </c>
      <c r="O5007" s="48">
        <v>42045</v>
      </c>
    </row>
    <row r="5008" spans="11:15">
      <c r="K5008" s="46" t="s">
        <v>10082</v>
      </c>
      <c r="L5008" s="23" t="s">
        <v>10083</v>
      </c>
      <c r="M5008" s="47">
        <v>1081.98</v>
      </c>
      <c r="N5008" s="47">
        <v>0</v>
      </c>
      <c r="O5008" s="48">
        <v>42045</v>
      </c>
    </row>
    <row r="5009" spans="11:15">
      <c r="K5009" s="46" t="s">
        <v>10084</v>
      </c>
      <c r="L5009" s="23" t="s">
        <v>10085</v>
      </c>
      <c r="M5009" s="47">
        <v>1081.24</v>
      </c>
      <c r="N5009" s="47">
        <v>0</v>
      </c>
      <c r="O5009" s="48">
        <v>42045</v>
      </c>
    </row>
    <row r="5010" spans="11:15">
      <c r="K5010" s="46" t="s">
        <v>10086</v>
      </c>
      <c r="L5010" s="23" t="s">
        <v>10087</v>
      </c>
      <c r="M5010" s="47">
        <v>1079.07</v>
      </c>
      <c r="N5010" s="47">
        <v>0</v>
      </c>
      <c r="O5010" s="48">
        <v>42045</v>
      </c>
    </row>
    <row r="5011" spans="11:15">
      <c r="K5011" s="46" t="s">
        <v>10088</v>
      </c>
      <c r="L5011" s="23" t="s">
        <v>10089</v>
      </c>
      <c r="M5011" s="47">
        <v>1074.44</v>
      </c>
      <c r="N5011" s="47">
        <v>0</v>
      </c>
      <c r="O5011" s="48">
        <v>42045</v>
      </c>
    </row>
    <row r="5012" spans="11:15">
      <c r="K5012" s="46" t="s">
        <v>10090</v>
      </c>
      <c r="L5012" s="23" t="s">
        <v>10091</v>
      </c>
      <c r="M5012" s="47">
        <v>1073.82</v>
      </c>
      <c r="N5012" s="47">
        <v>0</v>
      </c>
      <c r="O5012" s="48">
        <v>42045</v>
      </c>
    </row>
    <row r="5013" spans="11:15">
      <c r="K5013" s="46" t="s">
        <v>10092</v>
      </c>
      <c r="L5013" s="23" t="s">
        <v>10093</v>
      </c>
      <c r="M5013" s="47">
        <v>1067.93</v>
      </c>
      <c r="N5013" s="47">
        <v>0</v>
      </c>
      <c r="O5013" s="48">
        <v>42045</v>
      </c>
    </row>
    <row r="5014" spans="11:15">
      <c r="K5014" s="46" t="s">
        <v>10094</v>
      </c>
      <c r="L5014" s="23" t="s">
        <v>10095</v>
      </c>
      <c r="M5014" s="47">
        <v>1066.5</v>
      </c>
      <c r="N5014" s="47">
        <v>0</v>
      </c>
      <c r="O5014" s="48">
        <v>42045</v>
      </c>
    </row>
    <row r="5015" spans="11:15">
      <c r="K5015" s="46" t="s">
        <v>10096</v>
      </c>
      <c r="L5015" s="23" t="s">
        <v>10097</v>
      </c>
      <c r="M5015" s="47">
        <v>1065</v>
      </c>
      <c r="N5015" s="47">
        <v>0</v>
      </c>
      <c r="O5015" s="48">
        <v>42045</v>
      </c>
    </row>
    <row r="5016" spans="11:15">
      <c r="K5016" s="46" t="s">
        <v>10098</v>
      </c>
      <c r="L5016" s="23" t="s">
        <v>10099</v>
      </c>
      <c r="M5016" s="47">
        <v>1061.8599999999999</v>
      </c>
      <c r="N5016" s="47">
        <v>0</v>
      </c>
      <c r="O5016" s="48">
        <v>42045</v>
      </c>
    </row>
    <row r="5017" spans="11:15">
      <c r="K5017" s="46" t="s">
        <v>10100</v>
      </c>
      <c r="L5017" s="23" t="s">
        <v>10101</v>
      </c>
      <c r="M5017" s="47">
        <v>1058.4000000000001</v>
      </c>
      <c r="N5017" s="47">
        <v>0</v>
      </c>
      <c r="O5017" s="48">
        <v>42045</v>
      </c>
    </row>
    <row r="5018" spans="11:15">
      <c r="K5018" s="46" t="s">
        <v>10102</v>
      </c>
      <c r="L5018" s="23" t="s">
        <v>10103</v>
      </c>
      <c r="M5018" s="47">
        <v>1058.06</v>
      </c>
      <c r="N5018" s="47">
        <v>0</v>
      </c>
      <c r="O5018" s="48">
        <v>42045</v>
      </c>
    </row>
    <row r="5019" spans="11:15">
      <c r="K5019" s="46" t="s">
        <v>10104</v>
      </c>
      <c r="L5019" s="23" t="s">
        <v>10105</v>
      </c>
      <c r="M5019" s="47">
        <v>1056.77</v>
      </c>
      <c r="N5019" s="47">
        <v>0</v>
      </c>
      <c r="O5019" s="48">
        <v>42045</v>
      </c>
    </row>
    <row r="5020" spans="11:15">
      <c r="K5020" s="46" t="s">
        <v>10106</v>
      </c>
      <c r="L5020" s="23" t="s">
        <v>10107</v>
      </c>
      <c r="M5020" s="47">
        <v>1056.5999999999999</v>
      </c>
      <c r="N5020" s="47">
        <v>0</v>
      </c>
      <c r="O5020" s="48">
        <v>42045</v>
      </c>
    </row>
    <row r="5021" spans="11:15">
      <c r="K5021" s="46" t="s">
        <v>10108</v>
      </c>
      <c r="L5021" s="23" t="s">
        <v>10109</v>
      </c>
      <c r="M5021" s="47">
        <v>1052.8</v>
      </c>
      <c r="N5021" s="47">
        <v>0</v>
      </c>
      <c r="O5021" s="48">
        <v>42045</v>
      </c>
    </row>
    <row r="5022" spans="11:15">
      <c r="K5022" s="46" t="s">
        <v>10110</v>
      </c>
      <c r="L5022" s="23" t="s">
        <v>10111</v>
      </c>
      <c r="M5022" s="47">
        <v>1049.8800000000001</v>
      </c>
      <c r="N5022" s="47">
        <v>0</v>
      </c>
      <c r="O5022" s="48">
        <v>42045</v>
      </c>
    </row>
    <row r="5023" spans="11:15">
      <c r="K5023" s="46" t="s">
        <v>10112</v>
      </c>
      <c r="L5023" s="23" t="s">
        <v>10113</v>
      </c>
      <c r="M5023" s="47">
        <v>1047.6400000000001</v>
      </c>
      <c r="N5023" s="47">
        <v>0</v>
      </c>
      <c r="O5023" s="48">
        <v>42045</v>
      </c>
    </row>
    <row r="5024" spans="11:15">
      <c r="K5024" s="46" t="s">
        <v>10114</v>
      </c>
      <c r="L5024" s="23" t="s">
        <v>10115</v>
      </c>
      <c r="M5024" s="47">
        <v>1046.17</v>
      </c>
      <c r="N5024" s="47">
        <v>0</v>
      </c>
      <c r="O5024" s="48">
        <v>42045</v>
      </c>
    </row>
    <row r="5025" spans="11:15">
      <c r="K5025" s="46" t="s">
        <v>10116</v>
      </c>
      <c r="L5025" s="23" t="s">
        <v>10117</v>
      </c>
      <c r="M5025" s="47">
        <v>1042.99</v>
      </c>
      <c r="N5025" s="47">
        <v>0</v>
      </c>
      <c r="O5025" s="48">
        <v>42045</v>
      </c>
    </row>
    <row r="5026" spans="11:15">
      <c r="K5026" s="46" t="s">
        <v>10118</v>
      </c>
      <c r="L5026" s="23" t="s">
        <v>10119</v>
      </c>
      <c r="M5026" s="47">
        <v>1042.8399999999999</v>
      </c>
      <c r="N5026" s="47">
        <v>0</v>
      </c>
      <c r="O5026" s="48">
        <v>42045</v>
      </c>
    </row>
    <row r="5027" spans="11:15">
      <c r="K5027" s="46" t="s">
        <v>10120</v>
      </c>
      <c r="L5027" s="23" t="s">
        <v>10121</v>
      </c>
      <c r="M5027" s="47">
        <v>1041.3699999999999</v>
      </c>
      <c r="N5027" s="47">
        <v>0</v>
      </c>
      <c r="O5027" s="48">
        <v>42045</v>
      </c>
    </row>
    <row r="5028" spans="11:15">
      <c r="K5028" s="46" t="s">
        <v>10122</v>
      </c>
      <c r="L5028" s="23" t="s">
        <v>10123</v>
      </c>
      <c r="M5028" s="47">
        <v>1033.76</v>
      </c>
      <c r="N5028" s="47">
        <v>0</v>
      </c>
      <c r="O5028" s="48">
        <v>42045</v>
      </c>
    </row>
    <row r="5029" spans="11:15">
      <c r="K5029" s="46" t="s">
        <v>10124</v>
      </c>
      <c r="L5029" s="23" t="s">
        <v>10125</v>
      </c>
      <c r="M5029" s="47">
        <v>1028.42</v>
      </c>
      <c r="N5029" s="47">
        <v>0</v>
      </c>
      <c r="O5029" s="48">
        <v>42045</v>
      </c>
    </row>
    <row r="5030" spans="11:15">
      <c r="K5030" s="46" t="s">
        <v>10126</v>
      </c>
      <c r="L5030" s="23" t="s">
        <v>10127</v>
      </c>
      <c r="M5030" s="47">
        <v>1025.95</v>
      </c>
      <c r="N5030" s="47">
        <v>0</v>
      </c>
      <c r="O5030" s="48">
        <v>42045</v>
      </c>
    </row>
    <row r="5031" spans="11:15">
      <c r="K5031" s="46" t="s">
        <v>10128</v>
      </c>
      <c r="L5031" s="23" t="s">
        <v>10129</v>
      </c>
      <c r="M5031" s="47">
        <v>1025.04</v>
      </c>
      <c r="N5031" s="47">
        <v>0</v>
      </c>
      <c r="O5031" s="48">
        <v>42045</v>
      </c>
    </row>
    <row r="5032" spans="11:15">
      <c r="K5032" s="46" t="s">
        <v>10130</v>
      </c>
      <c r="L5032" s="23" t="s">
        <v>10131</v>
      </c>
      <c r="M5032" s="47">
        <v>1023.69</v>
      </c>
      <c r="N5032" s="47">
        <v>0</v>
      </c>
      <c r="O5032" s="48">
        <v>42045</v>
      </c>
    </row>
    <row r="5033" spans="11:15">
      <c r="K5033" s="46" t="s">
        <v>10132</v>
      </c>
      <c r="L5033" s="23" t="s">
        <v>10133</v>
      </c>
      <c r="M5033" s="47">
        <v>1014.91</v>
      </c>
      <c r="N5033" s="47">
        <v>0</v>
      </c>
      <c r="O5033" s="48">
        <v>42045</v>
      </c>
    </row>
    <row r="5034" spans="11:15">
      <c r="K5034" s="46" t="s">
        <v>10134</v>
      </c>
      <c r="L5034" s="23" t="s">
        <v>10135</v>
      </c>
      <c r="M5034" s="47">
        <v>1014.23</v>
      </c>
      <c r="N5034" s="47">
        <v>0</v>
      </c>
      <c r="O5034" s="48">
        <v>42045</v>
      </c>
    </row>
    <row r="5035" spans="11:15">
      <c r="K5035" s="46" t="s">
        <v>10136</v>
      </c>
      <c r="L5035" s="23" t="s">
        <v>10137</v>
      </c>
      <c r="M5035" s="47">
        <v>1012.72</v>
      </c>
      <c r="N5035" s="47">
        <v>0</v>
      </c>
      <c r="O5035" s="48">
        <v>42045</v>
      </c>
    </row>
    <row r="5036" spans="11:15">
      <c r="K5036" s="46" t="s">
        <v>10138</v>
      </c>
      <c r="L5036" s="23" t="s">
        <v>10139</v>
      </c>
      <c r="M5036" s="47">
        <v>1011.86</v>
      </c>
      <c r="N5036" s="47">
        <v>0</v>
      </c>
      <c r="O5036" s="48">
        <v>42045</v>
      </c>
    </row>
    <row r="5037" spans="11:15">
      <c r="K5037" s="46" t="s">
        <v>10140</v>
      </c>
      <c r="L5037" s="23" t="s">
        <v>10141</v>
      </c>
      <c r="M5037" s="47">
        <v>1008.26</v>
      </c>
      <c r="N5037" s="47">
        <v>0</v>
      </c>
      <c r="O5037" s="48">
        <v>42045</v>
      </c>
    </row>
    <row r="5038" spans="11:15">
      <c r="K5038" s="46" t="s">
        <v>10142</v>
      </c>
      <c r="L5038" s="23" t="s">
        <v>10143</v>
      </c>
      <c r="M5038" s="47">
        <v>1007.92</v>
      </c>
      <c r="N5038" s="47">
        <v>0</v>
      </c>
      <c r="O5038" s="48">
        <v>42045</v>
      </c>
    </row>
    <row r="5039" spans="11:15">
      <c r="K5039" s="46" t="s">
        <v>10144</v>
      </c>
      <c r="L5039" s="23" t="s">
        <v>10145</v>
      </c>
      <c r="M5039" s="47">
        <v>1006.62</v>
      </c>
      <c r="N5039" s="47">
        <v>0</v>
      </c>
      <c r="O5039" s="48">
        <v>42045</v>
      </c>
    </row>
    <row r="5040" spans="11:15">
      <c r="K5040" s="46" t="s">
        <v>10146</v>
      </c>
      <c r="L5040" s="23" t="s">
        <v>10147</v>
      </c>
      <c r="M5040" s="47">
        <v>19199.849999999999</v>
      </c>
      <c r="N5040" s="47">
        <v>0</v>
      </c>
      <c r="O5040" s="48">
        <v>42047</v>
      </c>
    </row>
    <row r="5041" spans="11:15">
      <c r="K5041" s="46" t="s">
        <v>10148</v>
      </c>
      <c r="L5041" s="23" t="s">
        <v>10149</v>
      </c>
      <c r="M5041" s="47">
        <v>6747.02</v>
      </c>
      <c r="N5041" s="47">
        <v>0</v>
      </c>
      <c r="O5041" s="48">
        <v>42052</v>
      </c>
    </row>
    <row r="5042" spans="11:15">
      <c r="K5042" s="46" t="s">
        <v>10150</v>
      </c>
      <c r="L5042" s="23" t="s">
        <v>10151</v>
      </c>
      <c r="M5042" s="47">
        <v>17710.3</v>
      </c>
      <c r="N5042" s="47">
        <v>0</v>
      </c>
      <c r="O5042" s="48">
        <v>42054</v>
      </c>
    </row>
    <row r="5043" spans="11:15">
      <c r="K5043" s="46" t="s">
        <v>10152</v>
      </c>
      <c r="L5043" s="23" t="s">
        <v>10153</v>
      </c>
      <c r="M5043" s="47">
        <v>4586.25</v>
      </c>
      <c r="N5043" s="47">
        <v>0</v>
      </c>
      <c r="O5043" s="48">
        <v>42054</v>
      </c>
    </row>
    <row r="5044" spans="11:15">
      <c r="K5044" s="46" t="s">
        <v>10154</v>
      </c>
      <c r="L5044" s="23" t="s">
        <v>10155</v>
      </c>
      <c r="M5044" s="47">
        <v>67012.88</v>
      </c>
      <c r="N5044" s="47">
        <v>0</v>
      </c>
      <c r="O5044" s="48">
        <v>42055</v>
      </c>
    </row>
    <row r="5045" spans="11:15">
      <c r="K5045" s="46" t="s">
        <v>10156</v>
      </c>
      <c r="L5045" s="23" t="s">
        <v>10157</v>
      </c>
      <c r="M5045" s="47">
        <v>52021.91</v>
      </c>
      <c r="N5045" s="47">
        <v>0</v>
      </c>
      <c r="O5045" s="48">
        <v>42055</v>
      </c>
    </row>
    <row r="5046" spans="11:15">
      <c r="K5046" s="46" t="s">
        <v>10158</v>
      </c>
      <c r="L5046" s="23" t="s">
        <v>10159</v>
      </c>
      <c r="M5046" s="47">
        <v>45440.03</v>
      </c>
      <c r="N5046" s="47">
        <v>0</v>
      </c>
      <c r="O5046" s="48">
        <v>42055</v>
      </c>
    </row>
    <row r="5047" spans="11:15">
      <c r="K5047" s="46" t="s">
        <v>10160</v>
      </c>
      <c r="L5047" s="23" t="s">
        <v>10161</v>
      </c>
      <c r="M5047" s="47">
        <v>41413.18</v>
      </c>
      <c r="N5047" s="47">
        <v>0</v>
      </c>
      <c r="O5047" s="48">
        <v>42055</v>
      </c>
    </row>
    <row r="5048" spans="11:15">
      <c r="K5048" s="46" t="s">
        <v>10162</v>
      </c>
      <c r="L5048" s="23" t="s">
        <v>10163</v>
      </c>
      <c r="M5048" s="47">
        <v>37865.300000000003</v>
      </c>
      <c r="N5048" s="47">
        <v>0</v>
      </c>
      <c r="O5048" s="48">
        <v>42055</v>
      </c>
    </row>
    <row r="5049" spans="11:15">
      <c r="K5049" s="46" t="s">
        <v>10164</v>
      </c>
      <c r="L5049" s="23" t="s">
        <v>10165</v>
      </c>
      <c r="M5049" s="47">
        <v>30824.2</v>
      </c>
      <c r="N5049" s="47">
        <v>0</v>
      </c>
      <c r="O5049" s="48">
        <v>42055</v>
      </c>
    </row>
    <row r="5050" spans="11:15">
      <c r="K5050" s="46" t="s">
        <v>10166</v>
      </c>
      <c r="L5050" s="23" t="s">
        <v>10167</v>
      </c>
      <c r="M5050" s="47">
        <v>26000.21</v>
      </c>
      <c r="N5050" s="47">
        <v>0</v>
      </c>
      <c r="O5050" s="48">
        <v>42055</v>
      </c>
    </row>
    <row r="5051" spans="11:15">
      <c r="K5051" s="46" t="s">
        <v>10168</v>
      </c>
      <c r="L5051" s="23" t="s">
        <v>10169</v>
      </c>
      <c r="M5051" s="47">
        <v>24546.42</v>
      </c>
      <c r="N5051" s="47">
        <v>0</v>
      </c>
      <c r="O5051" s="48">
        <v>42055</v>
      </c>
    </row>
    <row r="5052" spans="11:15">
      <c r="K5052" s="46" t="s">
        <v>10170</v>
      </c>
      <c r="L5052" s="23" t="s">
        <v>10171</v>
      </c>
      <c r="M5052" s="47">
        <v>24498.73</v>
      </c>
      <c r="N5052" s="47">
        <v>0</v>
      </c>
      <c r="O5052" s="48">
        <v>42055</v>
      </c>
    </row>
    <row r="5053" spans="11:15">
      <c r="K5053" s="46" t="s">
        <v>10172</v>
      </c>
      <c r="L5053" s="23" t="s">
        <v>10173</v>
      </c>
      <c r="M5053" s="47">
        <v>23906.76</v>
      </c>
      <c r="N5053" s="47">
        <v>0</v>
      </c>
      <c r="O5053" s="48">
        <v>42055</v>
      </c>
    </row>
    <row r="5054" spans="11:15">
      <c r="K5054" s="46" t="s">
        <v>10174</v>
      </c>
      <c r="L5054" s="23" t="s">
        <v>10175</v>
      </c>
      <c r="M5054" s="47">
        <v>22941.33</v>
      </c>
      <c r="N5054" s="47">
        <v>0</v>
      </c>
      <c r="O5054" s="48">
        <v>42055</v>
      </c>
    </row>
    <row r="5055" spans="11:15">
      <c r="K5055" s="46" t="s">
        <v>10176</v>
      </c>
      <c r="L5055" s="23" t="s">
        <v>10177</v>
      </c>
      <c r="M5055" s="47">
        <v>22319.06</v>
      </c>
      <c r="N5055" s="47">
        <v>0</v>
      </c>
      <c r="O5055" s="48">
        <v>42055</v>
      </c>
    </row>
    <row r="5056" spans="11:15">
      <c r="K5056" s="46" t="s">
        <v>10178</v>
      </c>
      <c r="L5056" s="23" t="s">
        <v>10179</v>
      </c>
      <c r="M5056" s="47">
        <v>21568.04</v>
      </c>
      <c r="N5056" s="47">
        <v>0</v>
      </c>
      <c r="O5056" s="48">
        <v>42055</v>
      </c>
    </row>
    <row r="5057" spans="11:15">
      <c r="K5057" s="46" t="s">
        <v>10180</v>
      </c>
      <c r="L5057" s="23" t="s">
        <v>10181</v>
      </c>
      <c r="M5057" s="47">
        <v>19708.580000000002</v>
      </c>
      <c r="N5057" s="47">
        <v>0</v>
      </c>
      <c r="O5057" s="48">
        <v>42055</v>
      </c>
    </row>
    <row r="5058" spans="11:15">
      <c r="K5058" s="46" t="s">
        <v>10182</v>
      </c>
      <c r="L5058" s="23" t="s">
        <v>10183</v>
      </c>
      <c r="M5058" s="47">
        <v>17568.490000000002</v>
      </c>
      <c r="N5058" s="47">
        <v>0</v>
      </c>
      <c r="O5058" s="48">
        <v>42055</v>
      </c>
    </row>
    <row r="5059" spans="11:15">
      <c r="K5059" s="46" t="s">
        <v>10184</v>
      </c>
      <c r="L5059" s="23" t="s">
        <v>10185</v>
      </c>
      <c r="M5059" s="47">
        <v>17448.61</v>
      </c>
      <c r="N5059" s="47">
        <v>0</v>
      </c>
      <c r="O5059" s="48">
        <v>42055</v>
      </c>
    </row>
    <row r="5060" spans="11:15">
      <c r="K5060" s="46" t="s">
        <v>10186</v>
      </c>
      <c r="L5060" s="23" t="s">
        <v>10187</v>
      </c>
      <c r="M5060" s="47">
        <v>17437.689999999999</v>
      </c>
      <c r="N5060" s="47">
        <v>0</v>
      </c>
      <c r="O5060" s="48">
        <v>42055</v>
      </c>
    </row>
    <row r="5061" spans="11:15">
      <c r="K5061" s="46" t="s">
        <v>10188</v>
      </c>
      <c r="L5061" s="23" t="s">
        <v>10189</v>
      </c>
      <c r="M5061" s="47">
        <v>17329.37</v>
      </c>
      <c r="N5061" s="47">
        <v>0</v>
      </c>
      <c r="O5061" s="48"/>
    </row>
    <row r="5062" spans="11:15">
      <c r="K5062" s="46" t="s">
        <v>10190</v>
      </c>
      <c r="L5062" s="23" t="s">
        <v>10191</v>
      </c>
      <c r="M5062" s="47">
        <v>17127.669999999998</v>
      </c>
      <c r="N5062" s="47">
        <v>0</v>
      </c>
      <c r="O5062" s="48">
        <v>42055</v>
      </c>
    </row>
    <row r="5063" spans="11:15">
      <c r="K5063" s="46" t="s">
        <v>10192</v>
      </c>
      <c r="L5063" s="23" t="s">
        <v>10193</v>
      </c>
      <c r="M5063" s="47">
        <v>15528.57</v>
      </c>
      <c r="N5063" s="47">
        <v>0</v>
      </c>
      <c r="O5063" s="48">
        <v>42055</v>
      </c>
    </row>
    <row r="5064" spans="11:15">
      <c r="K5064" s="46" t="s">
        <v>10194</v>
      </c>
      <c r="L5064" s="23" t="s">
        <v>10195</v>
      </c>
      <c r="M5064" s="47">
        <v>15527.86</v>
      </c>
      <c r="N5064" s="47">
        <v>0</v>
      </c>
      <c r="O5064" s="48">
        <v>42055</v>
      </c>
    </row>
    <row r="5065" spans="11:15">
      <c r="K5065" s="46" t="s">
        <v>10196</v>
      </c>
      <c r="L5065" s="23" t="s">
        <v>10197</v>
      </c>
      <c r="M5065" s="47">
        <v>14532.27</v>
      </c>
      <c r="N5065" s="47">
        <v>0</v>
      </c>
      <c r="O5065" s="48">
        <v>42055</v>
      </c>
    </row>
    <row r="5066" spans="11:15">
      <c r="K5066" s="46" t="s">
        <v>10198</v>
      </c>
      <c r="L5066" s="23" t="s">
        <v>10199</v>
      </c>
      <c r="M5066" s="47">
        <v>14083.58</v>
      </c>
      <c r="N5066" s="47">
        <v>0</v>
      </c>
      <c r="O5066" s="48">
        <v>42055</v>
      </c>
    </row>
    <row r="5067" spans="11:15">
      <c r="K5067" s="46" t="s">
        <v>10200</v>
      </c>
      <c r="L5067" s="23" t="s">
        <v>10201</v>
      </c>
      <c r="M5067" s="47">
        <v>13925.04</v>
      </c>
      <c r="N5067" s="47">
        <v>0</v>
      </c>
      <c r="O5067" s="48">
        <v>42055</v>
      </c>
    </row>
    <row r="5068" spans="11:15">
      <c r="K5068" s="46" t="s">
        <v>10202</v>
      </c>
      <c r="L5068" s="23" t="s">
        <v>10203</v>
      </c>
      <c r="M5068" s="47">
        <v>13743.18</v>
      </c>
      <c r="N5068" s="47">
        <v>0</v>
      </c>
      <c r="O5068" s="48">
        <v>42055</v>
      </c>
    </row>
    <row r="5069" spans="11:15">
      <c r="K5069" s="46" t="s">
        <v>10204</v>
      </c>
      <c r="L5069" s="23" t="s">
        <v>10205</v>
      </c>
      <c r="M5069" s="47">
        <v>13112.28</v>
      </c>
      <c r="N5069" s="47">
        <v>0</v>
      </c>
      <c r="O5069" s="48">
        <v>42055</v>
      </c>
    </row>
    <row r="5070" spans="11:15">
      <c r="K5070" s="46" t="s">
        <v>10206</v>
      </c>
      <c r="L5070" s="23" t="s">
        <v>10207</v>
      </c>
      <c r="M5070" s="47">
        <v>13086.8</v>
      </c>
      <c r="N5070" s="47">
        <v>0</v>
      </c>
      <c r="O5070" s="48">
        <v>42055</v>
      </c>
    </row>
    <row r="5071" spans="11:15">
      <c r="K5071" s="46" t="s">
        <v>10208</v>
      </c>
      <c r="L5071" s="23" t="s">
        <v>10209</v>
      </c>
      <c r="M5071" s="47">
        <v>12913.5</v>
      </c>
      <c r="N5071" s="47">
        <v>0</v>
      </c>
      <c r="O5071" s="48">
        <v>42055</v>
      </c>
    </row>
    <row r="5072" spans="11:15">
      <c r="K5072" s="46" t="s">
        <v>10210</v>
      </c>
      <c r="L5072" s="23" t="s">
        <v>10211</v>
      </c>
      <c r="M5072" s="47">
        <v>12185.16</v>
      </c>
      <c r="N5072" s="47">
        <v>0</v>
      </c>
      <c r="O5072" s="48">
        <v>42055</v>
      </c>
    </row>
    <row r="5073" spans="11:15">
      <c r="K5073" s="46" t="s">
        <v>10212</v>
      </c>
      <c r="L5073" s="23" t="s">
        <v>10213</v>
      </c>
      <c r="M5073" s="47">
        <v>12060</v>
      </c>
      <c r="N5073" s="47">
        <v>0</v>
      </c>
      <c r="O5073" s="48">
        <v>42055</v>
      </c>
    </row>
    <row r="5074" spans="11:15">
      <c r="K5074" s="46" t="s">
        <v>10214</v>
      </c>
      <c r="L5074" s="23" t="s">
        <v>10215</v>
      </c>
      <c r="M5074" s="47">
        <v>12042.25</v>
      </c>
      <c r="N5074" s="47">
        <v>0</v>
      </c>
      <c r="O5074" s="48">
        <v>42055</v>
      </c>
    </row>
    <row r="5075" spans="11:15">
      <c r="K5075" s="46" t="s">
        <v>10216</v>
      </c>
      <c r="L5075" s="23" t="s">
        <v>10217</v>
      </c>
      <c r="M5075" s="47">
        <v>11991.36</v>
      </c>
      <c r="N5075" s="47">
        <v>0</v>
      </c>
      <c r="O5075" s="48">
        <v>42055</v>
      </c>
    </row>
    <row r="5076" spans="11:15">
      <c r="K5076" s="46" t="s">
        <v>10218</v>
      </c>
      <c r="L5076" s="23" t="s">
        <v>10219</v>
      </c>
      <c r="M5076" s="47">
        <v>11624.28</v>
      </c>
      <c r="N5076" s="47">
        <v>0</v>
      </c>
      <c r="O5076" s="48">
        <v>42055</v>
      </c>
    </row>
    <row r="5077" spans="11:15">
      <c r="K5077" s="46" t="s">
        <v>10220</v>
      </c>
      <c r="L5077" s="23" t="s">
        <v>10221</v>
      </c>
      <c r="M5077" s="47">
        <v>11175.91</v>
      </c>
      <c r="N5077" s="47">
        <v>0</v>
      </c>
      <c r="O5077" s="48">
        <v>42055</v>
      </c>
    </row>
    <row r="5078" spans="11:15">
      <c r="K5078" s="46" t="s">
        <v>10222</v>
      </c>
      <c r="L5078" s="23" t="s">
        <v>10223</v>
      </c>
      <c r="M5078" s="47">
        <v>11089.85</v>
      </c>
      <c r="N5078" s="47">
        <v>0</v>
      </c>
      <c r="O5078" s="48">
        <v>42055</v>
      </c>
    </row>
    <row r="5079" spans="11:15">
      <c r="K5079" s="46" t="s">
        <v>10224</v>
      </c>
      <c r="L5079" s="23" t="s">
        <v>10225</v>
      </c>
      <c r="M5079" s="47">
        <v>10619.01</v>
      </c>
      <c r="N5079" s="47">
        <v>0</v>
      </c>
      <c r="O5079" s="48">
        <v>42055</v>
      </c>
    </row>
    <row r="5080" spans="11:15">
      <c r="K5080" s="46" t="s">
        <v>10226</v>
      </c>
      <c r="L5080" s="23" t="s">
        <v>10227</v>
      </c>
      <c r="M5080" s="47">
        <v>10600.4</v>
      </c>
      <c r="N5080" s="47">
        <v>0</v>
      </c>
      <c r="O5080" s="48">
        <v>42055</v>
      </c>
    </row>
    <row r="5081" spans="11:15">
      <c r="K5081" s="46" t="s">
        <v>10228</v>
      </c>
      <c r="L5081" s="23" t="s">
        <v>10229</v>
      </c>
      <c r="M5081" s="47">
        <v>10363.5</v>
      </c>
      <c r="N5081" s="47">
        <v>0</v>
      </c>
      <c r="O5081" s="48">
        <v>42055</v>
      </c>
    </row>
    <row r="5082" spans="11:15">
      <c r="K5082" s="46" t="s">
        <v>10230</v>
      </c>
      <c r="L5082" s="23" t="s">
        <v>10231</v>
      </c>
      <c r="M5082" s="47">
        <v>10202.43</v>
      </c>
      <c r="N5082" s="47">
        <v>0</v>
      </c>
      <c r="O5082" s="48">
        <v>42055</v>
      </c>
    </row>
    <row r="5083" spans="11:15">
      <c r="K5083" s="46" t="s">
        <v>10232</v>
      </c>
      <c r="L5083" s="23" t="s">
        <v>10233</v>
      </c>
      <c r="M5083" s="47">
        <v>9987.56</v>
      </c>
      <c r="N5083" s="47">
        <v>0</v>
      </c>
      <c r="O5083" s="48">
        <v>42055</v>
      </c>
    </row>
    <row r="5084" spans="11:15">
      <c r="K5084" s="46" t="s">
        <v>10234</v>
      </c>
      <c r="L5084" s="23" t="s">
        <v>10235</v>
      </c>
      <c r="M5084" s="47">
        <v>9941.31</v>
      </c>
      <c r="N5084" s="47">
        <v>0</v>
      </c>
      <c r="O5084" s="48">
        <v>42055</v>
      </c>
    </row>
    <row r="5085" spans="11:15">
      <c r="K5085" s="46" t="s">
        <v>10236</v>
      </c>
      <c r="L5085" s="23" t="s">
        <v>10237</v>
      </c>
      <c r="M5085" s="47">
        <v>9923.16</v>
      </c>
      <c r="N5085" s="47">
        <v>0</v>
      </c>
      <c r="O5085" s="48">
        <v>42055</v>
      </c>
    </row>
    <row r="5086" spans="11:15">
      <c r="K5086" s="46" t="s">
        <v>10238</v>
      </c>
      <c r="L5086" s="23" t="s">
        <v>10239</v>
      </c>
      <c r="M5086" s="47">
        <v>9841.18</v>
      </c>
      <c r="N5086" s="47">
        <v>0</v>
      </c>
      <c r="O5086" s="48">
        <v>42055</v>
      </c>
    </row>
    <row r="5087" spans="11:15">
      <c r="K5087" s="46" t="s">
        <v>10240</v>
      </c>
      <c r="L5087" s="23" t="s">
        <v>10241</v>
      </c>
      <c r="M5087" s="47">
        <v>9816.19</v>
      </c>
      <c r="N5087" s="47">
        <v>0</v>
      </c>
      <c r="O5087" s="48">
        <v>42055</v>
      </c>
    </row>
    <row r="5088" spans="11:15">
      <c r="K5088" s="46" t="s">
        <v>10242</v>
      </c>
      <c r="L5088" s="23" t="s">
        <v>10243</v>
      </c>
      <c r="M5088" s="47">
        <v>9670.2999999999993</v>
      </c>
      <c r="N5088" s="47">
        <v>0</v>
      </c>
      <c r="O5088" s="48">
        <v>42055</v>
      </c>
    </row>
    <row r="5089" spans="11:15">
      <c r="K5089" s="46" t="s">
        <v>10244</v>
      </c>
      <c r="L5089" s="23" t="s">
        <v>10245</v>
      </c>
      <c r="M5089" s="47">
        <v>9574.2199999999993</v>
      </c>
      <c r="N5089" s="47">
        <v>0</v>
      </c>
      <c r="O5089" s="48">
        <v>42055</v>
      </c>
    </row>
    <row r="5090" spans="11:15">
      <c r="K5090" s="46" t="s">
        <v>10246</v>
      </c>
      <c r="L5090" s="23" t="s">
        <v>10247</v>
      </c>
      <c r="M5090" s="47">
        <v>9553.66</v>
      </c>
      <c r="N5090" s="47">
        <v>0</v>
      </c>
      <c r="O5090" s="48">
        <v>42055</v>
      </c>
    </row>
    <row r="5091" spans="11:15">
      <c r="K5091" s="46" t="s">
        <v>10248</v>
      </c>
      <c r="L5091" s="23" t="s">
        <v>10249</v>
      </c>
      <c r="M5091" s="47">
        <v>9508.74</v>
      </c>
      <c r="N5091" s="47">
        <v>0</v>
      </c>
      <c r="O5091" s="48">
        <v>42055</v>
      </c>
    </row>
    <row r="5092" spans="11:15">
      <c r="K5092" s="46" t="s">
        <v>10250</v>
      </c>
      <c r="L5092" s="23" t="s">
        <v>10251</v>
      </c>
      <c r="M5092" s="47">
        <v>9427.9599999999991</v>
      </c>
      <c r="N5092" s="47">
        <v>0</v>
      </c>
      <c r="O5092" s="48">
        <v>42055</v>
      </c>
    </row>
    <row r="5093" spans="11:15">
      <c r="K5093" s="46" t="s">
        <v>10252</v>
      </c>
      <c r="L5093" s="23" t="s">
        <v>10253</v>
      </c>
      <c r="M5093" s="47">
        <v>9251.09</v>
      </c>
      <c r="N5093" s="47">
        <v>0</v>
      </c>
      <c r="O5093" s="48">
        <v>42055</v>
      </c>
    </row>
    <row r="5094" spans="11:15">
      <c r="K5094" s="46" t="s">
        <v>10254</v>
      </c>
      <c r="L5094" s="23" t="s">
        <v>10255</v>
      </c>
      <c r="M5094" s="47">
        <v>9169.25</v>
      </c>
      <c r="N5094" s="47">
        <v>0</v>
      </c>
      <c r="O5094" s="48">
        <v>42055</v>
      </c>
    </row>
    <row r="5095" spans="11:15">
      <c r="K5095" s="46" t="s">
        <v>10256</v>
      </c>
      <c r="L5095" s="23" t="s">
        <v>10257</v>
      </c>
      <c r="M5095" s="47">
        <v>9114.76</v>
      </c>
      <c r="N5095" s="47">
        <v>0</v>
      </c>
      <c r="O5095" s="48">
        <v>42055</v>
      </c>
    </row>
    <row r="5096" spans="11:15">
      <c r="K5096" s="46" t="s">
        <v>10258</v>
      </c>
      <c r="L5096" s="23" t="s">
        <v>10259</v>
      </c>
      <c r="M5096" s="47">
        <v>8954.1</v>
      </c>
      <c r="N5096" s="47">
        <v>0</v>
      </c>
      <c r="O5096" s="48">
        <v>42055</v>
      </c>
    </row>
    <row r="5097" spans="11:15">
      <c r="K5097" s="46" t="s">
        <v>10260</v>
      </c>
      <c r="L5097" s="23" t="s">
        <v>10261</v>
      </c>
      <c r="M5097" s="47">
        <v>8922.4500000000007</v>
      </c>
      <c r="N5097" s="47">
        <v>0</v>
      </c>
      <c r="O5097" s="48">
        <v>42055</v>
      </c>
    </row>
    <row r="5098" spans="11:15">
      <c r="K5098" s="46" t="s">
        <v>10262</v>
      </c>
      <c r="L5098" s="23" t="s">
        <v>10263</v>
      </c>
      <c r="M5098" s="47">
        <v>8743.43</v>
      </c>
      <c r="N5098" s="47">
        <v>0</v>
      </c>
      <c r="O5098" s="48">
        <v>42055</v>
      </c>
    </row>
    <row r="5099" spans="11:15">
      <c r="K5099" s="46" t="s">
        <v>10264</v>
      </c>
      <c r="L5099" s="23" t="s">
        <v>10265</v>
      </c>
      <c r="M5099" s="47">
        <v>8701.18</v>
      </c>
      <c r="N5099" s="47">
        <v>0</v>
      </c>
      <c r="O5099" s="48">
        <v>42055</v>
      </c>
    </row>
    <row r="5100" spans="11:15">
      <c r="K5100" s="46" t="s">
        <v>10266</v>
      </c>
      <c r="L5100" s="23" t="s">
        <v>10267</v>
      </c>
      <c r="M5100" s="47">
        <v>8653.66</v>
      </c>
      <c r="N5100" s="47">
        <v>0</v>
      </c>
      <c r="O5100" s="48">
        <v>42055</v>
      </c>
    </row>
    <row r="5101" spans="11:15">
      <c r="K5101" s="46" t="s">
        <v>10268</v>
      </c>
      <c r="L5101" s="23" t="s">
        <v>10269</v>
      </c>
      <c r="M5101" s="47">
        <v>8490.11</v>
      </c>
      <c r="N5101" s="47">
        <v>0</v>
      </c>
      <c r="O5101" s="48">
        <v>42055</v>
      </c>
    </row>
    <row r="5102" spans="11:15">
      <c r="K5102" s="46" t="s">
        <v>10270</v>
      </c>
      <c r="L5102" s="23" t="s">
        <v>10271</v>
      </c>
      <c r="M5102" s="47">
        <v>8309.33</v>
      </c>
      <c r="N5102" s="47">
        <v>0</v>
      </c>
      <c r="O5102" s="48">
        <v>42055</v>
      </c>
    </row>
    <row r="5103" spans="11:15">
      <c r="K5103" s="46" t="s">
        <v>10272</v>
      </c>
      <c r="L5103" s="23" t="s">
        <v>10273</v>
      </c>
      <c r="M5103" s="47">
        <v>8272.9500000000007</v>
      </c>
      <c r="N5103" s="47">
        <v>0</v>
      </c>
      <c r="O5103" s="48">
        <v>42055</v>
      </c>
    </row>
    <row r="5104" spans="11:15">
      <c r="K5104" s="46" t="s">
        <v>10274</v>
      </c>
      <c r="L5104" s="23" t="s">
        <v>10275</v>
      </c>
      <c r="M5104" s="47">
        <v>8216.82</v>
      </c>
      <c r="N5104" s="47">
        <v>0</v>
      </c>
      <c r="O5104" s="48">
        <v>42055</v>
      </c>
    </row>
    <row r="5105" spans="11:15">
      <c r="K5105" s="46" t="s">
        <v>10276</v>
      </c>
      <c r="L5105" s="23" t="s">
        <v>10277</v>
      </c>
      <c r="M5105" s="47">
        <v>8215.68</v>
      </c>
      <c r="N5105" s="47">
        <v>0</v>
      </c>
      <c r="O5105" s="48">
        <v>42055</v>
      </c>
    </row>
    <row r="5106" spans="11:15">
      <c r="K5106" s="46" t="s">
        <v>10278</v>
      </c>
      <c r="L5106" s="23" t="s">
        <v>10279</v>
      </c>
      <c r="M5106" s="47">
        <v>8188.18</v>
      </c>
      <c r="N5106" s="47">
        <v>0</v>
      </c>
      <c r="O5106" s="48">
        <v>42055</v>
      </c>
    </row>
    <row r="5107" spans="11:15">
      <c r="K5107" s="46" t="s">
        <v>10280</v>
      </c>
      <c r="L5107" s="23" t="s">
        <v>10281</v>
      </c>
      <c r="M5107" s="47">
        <v>8033.34</v>
      </c>
      <c r="N5107" s="47">
        <v>0</v>
      </c>
      <c r="O5107" s="48">
        <v>42055</v>
      </c>
    </row>
    <row r="5108" spans="11:15">
      <c r="K5108" s="46" t="s">
        <v>10282</v>
      </c>
      <c r="L5108" s="23" t="s">
        <v>10283</v>
      </c>
      <c r="M5108" s="47">
        <v>8001.36</v>
      </c>
      <c r="N5108" s="47">
        <v>0</v>
      </c>
      <c r="O5108" s="48">
        <v>42055</v>
      </c>
    </row>
    <row r="5109" spans="11:15">
      <c r="K5109" s="46" t="s">
        <v>10284</v>
      </c>
      <c r="L5109" s="23" t="s">
        <v>10285</v>
      </c>
      <c r="M5109" s="47">
        <v>7996.01</v>
      </c>
      <c r="N5109" s="47">
        <v>0</v>
      </c>
      <c r="O5109" s="48">
        <v>42055</v>
      </c>
    </row>
    <row r="5110" spans="11:15">
      <c r="K5110" s="46" t="s">
        <v>10286</v>
      </c>
      <c r="L5110" s="23" t="s">
        <v>10287</v>
      </c>
      <c r="M5110" s="47">
        <v>7969.94</v>
      </c>
      <c r="N5110" s="47">
        <v>0</v>
      </c>
      <c r="O5110" s="48">
        <v>42055</v>
      </c>
    </row>
    <row r="5111" spans="11:15">
      <c r="K5111" s="46" t="s">
        <v>10288</v>
      </c>
      <c r="L5111" s="23" t="s">
        <v>10289</v>
      </c>
      <c r="M5111" s="47">
        <v>7968.46</v>
      </c>
      <c r="N5111" s="47">
        <v>0</v>
      </c>
      <c r="O5111" s="48">
        <v>42055</v>
      </c>
    </row>
    <row r="5112" spans="11:15">
      <c r="K5112" s="46" t="s">
        <v>10290</v>
      </c>
      <c r="L5112" s="23" t="s">
        <v>10291</v>
      </c>
      <c r="M5112" s="47">
        <v>7642.77</v>
      </c>
      <c r="N5112" s="47">
        <v>0</v>
      </c>
      <c r="O5112" s="48">
        <v>42055</v>
      </c>
    </row>
    <row r="5113" spans="11:15">
      <c r="K5113" s="46" t="s">
        <v>10292</v>
      </c>
      <c r="L5113" s="23" t="s">
        <v>10293</v>
      </c>
      <c r="M5113" s="47">
        <v>7438.4</v>
      </c>
      <c r="N5113" s="47">
        <v>0</v>
      </c>
      <c r="O5113" s="48">
        <v>42055</v>
      </c>
    </row>
    <row r="5114" spans="11:15">
      <c r="K5114" s="46" t="s">
        <v>10294</v>
      </c>
      <c r="L5114" s="23" t="s">
        <v>10295</v>
      </c>
      <c r="M5114" s="47">
        <v>7351.65</v>
      </c>
      <c r="N5114" s="47">
        <v>0</v>
      </c>
      <c r="O5114" s="48">
        <v>42055</v>
      </c>
    </row>
    <row r="5115" spans="11:15">
      <c r="K5115" s="46" t="s">
        <v>10296</v>
      </c>
      <c r="L5115" s="23" t="s">
        <v>10297</v>
      </c>
      <c r="M5115" s="47">
        <v>7336.99</v>
      </c>
      <c r="N5115" s="47">
        <v>0</v>
      </c>
      <c r="O5115" s="48">
        <v>42055</v>
      </c>
    </row>
    <row r="5116" spans="11:15">
      <c r="K5116" s="46" t="s">
        <v>10298</v>
      </c>
      <c r="L5116" s="23" t="s">
        <v>10299</v>
      </c>
      <c r="M5116" s="47">
        <v>7219.32</v>
      </c>
      <c r="N5116" s="47">
        <v>0</v>
      </c>
      <c r="O5116" s="48">
        <v>42055</v>
      </c>
    </row>
    <row r="5117" spans="11:15">
      <c r="K5117" s="46" t="s">
        <v>10300</v>
      </c>
      <c r="L5117" s="23" t="s">
        <v>10301</v>
      </c>
      <c r="M5117" s="47">
        <v>7148.23</v>
      </c>
      <c r="N5117" s="47">
        <v>0</v>
      </c>
      <c r="O5117" s="48">
        <v>42055</v>
      </c>
    </row>
    <row r="5118" spans="11:15">
      <c r="K5118" s="46" t="s">
        <v>10302</v>
      </c>
      <c r="L5118" s="23" t="s">
        <v>10303</v>
      </c>
      <c r="M5118" s="47">
        <v>7034.67</v>
      </c>
      <c r="N5118" s="47">
        <v>0</v>
      </c>
      <c r="O5118" s="48">
        <v>42055</v>
      </c>
    </row>
    <row r="5119" spans="11:15">
      <c r="K5119" s="46" t="s">
        <v>10304</v>
      </c>
      <c r="L5119" s="23" t="s">
        <v>10305</v>
      </c>
      <c r="M5119" s="47">
        <v>7022.01</v>
      </c>
      <c r="N5119" s="47">
        <v>0</v>
      </c>
      <c r="O5119" s="48">
        <v>42055</v>
      </c>
    </row>
    <row r="5120" spans="11:15">
      <c r="K5120" s="46" t="s">
        <v>10306</v>
      </c>
      <c r="L5120" s="23" t="s">
        <v>10307</v>
      </c>
      <c r="M5120" s="47">
        <v>6985.86</v>
      </c>
      <c r="N5120" s="47">
        <v>0</v>
      </c>
      <c r="O5120" s="48">
        <v>42055</v>
      </c>
    </row>
    <row r="5121" spans="11:15">
      <c r="K5121" s="46" t="s">
        <v>10308</v>
      </c>
      <c r="L5121" s="23" t="s">
        <v>10309</v>
      </c>
      <c r="M5121" s="47">
        <v>6957.5</v>
      </c>
      <c r="N5121" s="47">
        <v>0</v>
      </c>
      <c r="O5121" s="48">
        <v>42055</v>
      </c>
    </row>
    <row r="5122" spans="11:15">
      <c r="K5122" s="46" t="s">
        <v>10310</v>
      </c>
      <c r="L5122" s="23" t="s">
        <v>10311</v>
      </c>
      <c r="M5122" s="47">
        <v>6931.62</v>
      </c>
      <c r="N5122" s="47">
        <v>0</v>
      </c>
      <c r="O5122" s="48">
        <v>42055</v>
      </c>
    </row>
    <row r="5123" spans="11:15">
      <c r="K5123" s="46" t="s">
        <v>10312</v>
      </c>
      <c r="L5123" s="23" t="s">
        <v>10313</v>
      </c>
      <c r="M5123" s="47">
        <v>6875.99</v>
      </c>
      <c r="N5123" s="47">
        <v>0</v>
      </c>
      <c r="O5123" s="48">
        <v>42055</v>
      </c>
    </row>
    <row r="5124" spans="11:15">
      <c r="K5124" s="46" t="s">
        <v>10314</v>
      </c>
      <c r="L5124" s="23" t="s">
        <v>10315</v>
      </c>
      <c r="M5124" s="47">
        <v>6862.88</v>
      </c>
      <c r="N5124" s="47">
        <v>0</v>
      </c>
      <c r="O5124" s="48">
        <v>42055</v>
      </c>
    </row>
    <row r="5125" spans="11:15">
      <c r="K5125" s="46" t="s">
        <v>10316</v>
      </c>
      <c r="L5125" s="23" t="s">
        <v>10317</v>
      </c>
      <c r="M5125" s="47">
        <v>6839.73</v>
      </c>
      <c r="N5125" s="47">
        <v>0</v>
      </c>
      <c r="O5125" s="48">
        <v>42055</v>
      </c>
    </row>
    <row r="5126" spans="11:15">
      <c r="K5126" s="46" t="s">
        <v>10318</v>
      </c>
      <c r="L5126" s="23" t="s">
        <v>10319</v>
      </c>
      <c r="M5126" s="47">
        <v>6834.32</v>
      </c>
      <c r="N5126" s="47">
        <v>0</v>
      </c>
      <c r="O5126" s="48">
        <v>42055</v>
      </c>
    </row>
    <row r="5127" spans="11:15">
      <c r="K5127" s="46" t="s">
        <v>10320</v>
      </c>
      <c r="L5127" s="23" t="s">
        <v>10321</v>
      </c>
      <c r="M5127" s="47">
        <v>6677.93</v>
      </c>
      <c r="N5127" s="47">
        <v>0</v>
      </c>
      <c r="O5127" s="48">
        <v>42055</v>
      </c>
    </row>
    <row r="5128" spans="11:15">
      <c r="K5128" s="46" t="s">
        <v>10322</v>
      </c>
      <c r="L5128" s="23" t="s">
        <v>10323</v>
      </c>
      <c r="M5128" s="47">
        <v>6650.08</v>
      </c>
      <c r="N5128" s="47">
        <v>0</v>
      </c>
      <c r="O5128" s="48">
        <v>42055</v>
      </c>
    </row>
    <row r="5129" spans="11:15">
      <c r="K5129" s="46" t="s">
        <v>10324</v>
      </c>
      <c r="L5129" s="23" t="s">
        <v>10325</v>
      </c>
      <c r="M5129" s="47">
        <v>6600.19</v>
      </c>
      <c r="N5129" s="47">
        <v>0</v>
      </c>
      <c r="O5129" s="48">
        <v>42055</v>
      </c>
    </row>
    <row r="5130" spans="11:15">
      <c r="K5130" s="46" t="s">
        <v>10326</v>
      </c>
      <c r="L5130" s="23" t="s">
        <v>10327</v>
      </c>
      <c r="M5130" s="47">
        <v>6569.25</v>
      </c>
      <c r="N5130" s="47">
        <v>0</v>
      </c>
      <c r="O5130" s="48">
        <v>42055</v>
      </c>
    </row>
    <row r="5131" spans="11:15">
      <c r="K5131" s="46" t="s">
        <v>10328</v>
      </c>
      <c r="L5131" s="23" t="s">
        <v>10329</v>
      </c>
      <c r="M5131" s="47">
        <v>6497.73</v>
      </c>
      <c r="N5131" s="47">
        <v>0</v>
      </c>
      <c r="O5131" s="48">
        <v>42055</v>
      </c>
    </row>
    <row r="5132" spans="11:15">
      <c r="K5132" s="46" t="s">
        <v>10330</v>
      </c>
      <c r="L5132" s="23" t="s">
        <v>10331</v>
      </c>
      <c r="M5132" s="47">
        <v>6374.81</v>
      </c>
      <c r="N5132" s="47">
        <v>0</v>
      </c>
      <c r="O5132" s="48">
        <v>42055</v>
      </c>
    </row>
    <row r="5133" spans="11:15">
      <c r="K5133" s="46" t="s">
        <v>10332</v>
      </c>
      <c r="L5133" s="23" t="s">
        <v>10333</v>
      </c>
      <c r="M5133" s="47">
        <v>6361.94</v>
      </c>
      <c r="N5133" s="47">
        <v>0</v>
      </c>
      <c r="O5133" s="48">
        <v>42055</v>
      </c>
    </row>
    <row r="5134" spans="11:15">
      <c r="K5134" s="46" t="s">
        <v>10334</v>
      </c>
      <c r="L5134" s="23" t="s">
        <v>10335</v>
      </c>
      <c r="M5134" s="47">
        <v>6283.08</v>
      </c>
      <c r="N5134" s="47">
        <v>0</v>
      </c>
      <c r="O5134" s="48">
        <v>42055</v>
      </c>
    </row>
    <row r="5135" spans="11:15">
      <c r="K5135" s="46" t="s">
        <v>10336</v>
      </c>
      <c r="L5135" s="23" t="s">
        <v>10337</v>
      </c>
      <c r="M5135" s="47">
        <v>6265.75</v>
      </c>
      <c r="N5135" s="47">
        <v>0</v>
      </c>
      <c r="O5135" s="48">
        <v>42055</v>
      </c>
    </row>
    <row r="5136" spans="11:15">
      <c r="K5136" s="46" t="s">
        <v>10338</v>
      </c>
      <c r="L5136" s="23" t="s">
        <v>10339</v>
      </c>
      <c r="M5136" s="47">
        <v>6259</v>
      </c>
      <c r="N5136" s="47">
        <v>0</v>
      </c>
      <c r="O5136" s="48">
        <v>42055</v>
      </c>
    </row>
    <row r="5137" spans="11:15">
      <c r="K5137" s="46" t="s">
        <v>10340</v>
      </c>
      <c r="L5137" s="23" t="s">
        <v>10341</v>
      </c>
      <c r="M5137" s="47">
        <v>6173.55</v>
      </c>
      <c r="N5137" s="47">
        <v>0</v>
      </c>
      <c r="O5137" s="48">
        <v>42055</v>
      </c>
    </row>
    <row r="5138" spans="11:15">
      <c r="K5138" s="46" t="s">
        <v>10342</v>
      </c>
      <c r="L5138" s="23" t="s">
        <v>10343</v>
      </c>
      <c r="M5138" s="47">
        <v>6173.17</v>
      </c>
      <c r="N5138" s="47">
        <v>0</v>
      </c>
      <c r="O5138" s="48">
        <v>42055</v>
      </c>
    </row>
    <row r="5139" spans="11:15">
      <c r="K5139" s="46" t="s">
        <v>10344</v>
      </c>
      <c r="L5139" s="23" t="s">
        <v>10345</v>
      </c>
      <c r="M5139" s="47">
        <v>6085.25</v>
      </c>
      <c r="N5139" s="47">
        <v>0</v>
      </c>
      <c r="O5139" s="48">
        <v>42055</v>
      </c>
    </row>
    <row r="5140" spans="11:15">
      <c r="K5140" s="46" t="s">
        <v>10346</v>
      </c>
      <c r="L5140" s="23" t="s">
        <v>10347</v>
      </c>
      <c r="M5140" s="47">
        <v>6043.2</v>
      </c>
      <c r="N5140" s="47">
        <v>0</v>
      </c>
      <c r="O5140" s="48">
        <v>42055</v>
      </c>
    </row>
    <row r="5141" spans="11:15">
      <c r="K5141" s="46" t="s">
        <v>10348</v>
      </c>
      <c r="L5141" s="23" t="s">
        <v>10349</v>
      </c>
      <c r="M5141" s="47">
        <v>6019.47</v>
      </c>
      <c r="N5141" s="47">
        <v>0</v>
      </c>
      <c r="O5141" s="48">
        <v>42055</v>
      </c>
    </row>
    <row r="5142" spans="11:15">
      <c r="K5142" s="46" t="s">
        <v>10350</v>
      </c>
      <c r="L5142" s="23" t="s">
        <v>10351</v>
      </c>
      <c r="M5142" s="47">
        <v>5995.64</v>
      </c>
      <c r="N5142" s="47">
        <v>0</v>
      </c>
      <c r="O5142" s="48">
        <v>42055</v>
      </c>
    </row>
    <row r="5143" spans="11:15">
      <c r="K5143" s="46" t="s">
        <v>10352</v>
      </c>
      <c r="L5143" s="23" t="s">
        <v>10353</v>
      </c>
      <c r="M5143" s="47">
        <v>5987.29</v>
      </c>
      <c r="N5143" s="47">
        <v>0</v>
      </c>
      <c r="O5143" s="48">
        <v>42055</v>
      </c>
    </row>
    <row r="5144" spans="11:15">
      <c r="K5144" s="46" t="s">
        <v>10354</v>
      </c>
      <c r="L5144" s="23" t="s">
        <v>10355</v>
      </c>
      <c r="M5144" s="47">
        <v>5899.72</v>
      </c>
      <c r="N5144" s="47">
        <v>0</v>
      </c>
      <c r="O5144" s="48">
        <v>42055</v>
      </c>
    </row>
    <row r="5145" spans="11:15">
      <c r="K5145" s="46" t="s">
        <v>10356</v>
      </c>
      <c r="L5145" s="23" t="s">
        <v>10357</v>
      </c>
      <c r="M5145" s="47">
        <v>5818.04</v>
      </c>
      <c r="N5145" s="47">
        <v>0</v>
      </c>
      <c r="O5145" s="48">
        <v>42055</v>
      </c>
    </row>
    <row r="5146" spans="11:15">
      <c r="K5146" s="46" t="s">
        <v>10358</v>
      </c>
      <c r="L5146" s="23" t="s">
        <v>10359</v>
      </c>
      <c r="M5146" s="47">
        <v>5769.01</v>
      </c>
      <c r="N5146" s="47">
        <v>0</v>
      </c>
      <c r="O5146" s="48">
        <v>42055</v>
      </c>
    </row>
    <row r="5147" spans="11:15">
      <c r="K5147" s="46" t="s">
        <v>10360</v>
      </c>
      <c r="L5147" s="23" t="s">
        <v>10361</v>
      </c>
      <c r="M5147" s="47">
        <v>5722.01</v>
      </c>
      <c r="N5147" s="47">
        <v>0</v>
      </c>
      <c r="O5147" s="48">
        <v>42055</v>
      </c>
    </row>
    <row r="5148" spans="11:15">
      <c r="K5148" s="46" t="s">
        <v>10362</v>
      </c>
      <c r="L5148" s="23" t="s">
        <v>10363</v>
      </c>
      <c r="M5148" s="47">
        <v>5687.25</v>
      </c>
      <c r="N5148" s="47">
        <v>0</v>
      </c>
      <c r="O5148" s="48">
        <v>42055</v>
      </c>
    </row>
    <row r="5149" spans="11:15">
      <c r="K5149" s="46" t="s">
        <v>10364</v>
      </c>
      <c r="L5149" s="23" t="s">
        <v>10365</v>
      </c>
      <c r="M5149" s="47">
        <v>5637.01</v>
      </c>
      <c r="N5149" s="47">
        <v>0</v>
      </c>
      <c r="O5149" s="48">
        <v>42055</v>
      </c>
    </row>
    <row r="5150" spans="11:15">
      <c r="K5150" s="46" t="s">
        <v>10366</v>
      </c>
      <c r="L5150" s="23" t="s">
        <v>10367</v>
      </c>
      <c r="M5150" s="47">
        <v>5631.84</v>
      </c>
      <c r="N5150" s="47">
        <v>0</v>
      </c>
      <c r="O5150" s="48">
        <v>42055</v>
      </c>
    </row>
    <row r="5151" spans="11:15">
      <c r="K5151" s="46" t="s">
        <v>10368</v>
      </c>
      <c r="L5151" s="23" t="s">
        <v>10369</v>
      </c>
      <c r="M5151" s="47">
        <v>5608.27</v>
      </c>
      <c r="N5151" s="47">
        <v>0</v>
      </c>
      <c r="O5151" s="48">
        <v>42055</v>
      </c>
    </row>
    <row r="5152" spans="11:15">
      <c r="K5152" s="46" t="s">
        <v>10370</v>
      </c>
      <c r="L5152" s="23" t="s">
        <v>10371</v>
      </c>
      <c r="M5152" s="47">
        <v>5574.98</v>
      </c>
      <c r="N5152" s="47">
        <v>0</v>
      </c>
      <c r="O5152" s="48">
        <v>42055</v>
      </c>
    </row>
    <row r="5153" spans="11:15">
      <c r="K5153" s="46" t="s">
        <v>10372</v>
      </c>
      <c r="L5153" s="23" t="s">
        <v>10373</v>
      </c>
      <c r="M5153" s="47">
        <v>5571.41</v>
      </c>
      <c r="N5153" s="47">
        <v>0</v>
      </c>
      <c r="O5153" s="48">
        <v>42055</v>
      </c>
    </row>
    <row r="5154" spans="11:15">
      <c r="K5154" s="46" t="s">
        <v>10374</v>
      </c>
      <c r="L5154" s="23" t="s">
        <v>10375</v>
      </c>
      <c r="M5154" s="47">
        <v>5426.82</v>
      </c>
      <c r="N5154" s="47">
        <v>0</v>
      </c>
      <c r="O5154" s="48">
        <v>42055</v>
      </c>
    </row>
    <row r="5155" spans="11:15">
      <c r="K5155" s="46" t="s">
        <v>10376</v>
      </c>
      <c r="L5155" s="23" t="s">
        <v>10377</v>
      </c>
      <c r="M5155" s="47">
        <v>5411.21</v>
      </c>
      <c r="N5155" s="47">
        <v>0</v>
      </c>
      <c r="O5155" s="48">
        <v>42055</v>
      </c>
    </row>
    <row r="5156" spans="11:15">
      <c r="K5156" s="46" t="s">
        <v>10378</v>
      </c>
      <c r="L5156" s="23" t="s">
        <v>10379</v>
      </c>
      <c r="M5156" s="47">
        <v>5343.25</v>
      </c>
      <c r="N5156" s="47">
        <v>0</v>
      </c>
      <c r="O5156" s="48">
        <v>42055</v>
      </c>
    </row>
    <row r="5157" spans="11:15">
      <c r="K5157" s="46" t="s">
        <v>10380</v>
      </c>
      <c r="L5157" s="23" t="s">
        <v>10381</v>
      </c>
      <c r="M5157" s="47">
        <v>5336.34</v>
      </c>
      <c r="N5157" s="47">
        <v>0</v>
      </c>
      <c r="O5157" s="48">
        <v>42055</v>
      </c>
    </row>
    <row r="5158" spans="11:15">
      <c r="K5158" s="46" t="s">
        <v>10382</v>
      </c>
      <c r="L5158" s="23" t="s">
        <v>10383</v>
      </c>
      <c r="M5158" s="47">
        <v>5315.91</v>
      </c>
      <c r="N5158" s="47">
        <v>0</v>
      </c>
      <c r="O5158" s="48">
        <v>42055</v>
      </c>
    </row>
    <row r="5159" spans="11:15">
      <c r="K5159" s="46" t="s">
        <v>10384</v>
      </c>
      <c r="L5159" s="23" t="s">
        <v>10385</v>
      </c>
      <c r="M5159" s="47">
        <v>5259.7</v>
      </c>
      <c r="N5159" s="47">
        <v>0</v>
      </c>
      <c r="O5159" s="48">
        <v>42055</v>
      </c>
    </row>
    <row r="5160" spans="11:15">
      <c r="K5160" s="46" t="s">
        <v>10386</v>
      </c>
      <c r="L5160" s="23" t="s">
        <v>10387</v>
      </c>
      <c r="M5160" s="47">
        <v>5234.1499999999996</v>
      </c>
      <c r="N5160" s="47">
        <v>0</v>
      </c>
      <c r="O5160" s="48">
        <v>42055</v>
      </c>
    </row>
    <row r="5161" spans="11:15">
      <c r="K5161" s="46" t="s">
        <v>10388</v>
      </c>
      <c r="L5161" s="23" t="s">
        <v>10389</v>
      </c>
      <c r="M5161" s="47">
        <v>5233.6400000000003</v>
      </c>
      <c r="N5161" s="47">
        <v>0</v>
      </c>
      <c r="O5161" s="48">
        <v>42055</v>
      </c>
    </row>
    <row r="5162" spans="11:15">
      <c r="K5162" s="46" t="s">
        <v>10390</v>
      </c>
      <c r="L5162" s="23" t="s">
        <v>10391</v>
      </c>
      <c r="M5162" s="47">
        <v>5187.59</v>
      </c>
      <c r="N5162" s="47">
        <v>0</v>
      </c>
      <c r="O5162" s="48">
        <v>42055</v>
      </c>
    </row>
    <row r="5163" spans="11:15">
      <c r="K5163" s="46" t="s">
        <v>10392</v>
      </c>
      <c r="L5163" s="23" t="s">
        <v>10393</v>
      </c>
      <c r="M5163" s="47">
        <v>5147.12</v>
      </c>
      <c r="N5163" s="47">
        <v>0</v>
      </c>
      <c r="O5163" s="48">
        <v>42055</v>
      </c>
    </row>
    <row r="5164" spans="11:15">
      <c r="K5164" s="46" t="s">
        <v>10394</v>
      </c>
      <c r="L5164" s="23" t="s">
        <v>10395</v>
      </c>
      <c r="M5164" s="47">
        <v>5137.38</v>
      </c>
      <c r="N5164" s="47">
        <v>0</v>
      </c>
      <c r="O5164" s="48">
        <v>42055</v>
      </c>
    </row>
    <row r="5165" spans="11:15">
      <c r="K5165" s="46" t="s">
        <v>10396</v>
      </c>
      <c r="L5165" s="23" t="s">
        <v>10397</v>
      </c>
      <c r="M5165" s="47">
        <v>5120.2299999999996</v>
      </c>
      <c r="N5165" s="47">
        <v>0</v>
      </c>
      <c r="O5165" s="48">
        <v>42055</v>
      </c>
    </row>
    <row r="5166" spans="11:15">
      <c r="K5166" s="46" t="s">
        <v>10398</v>
      </c>
      <c r="L5166" s="23" t="s">
        <v>10399</v>
      </c>
      <c r="M5166" s="47">
        <v>5070</v>
      </c>
      <c r="N5166" s="47">
        <v>0</v>
      </c>
      <c r="O5166" s="48">
        <v>42055</v>
      </c>
    </row>
    <row r="5167" spans="11:15">
      <c r="K5167" s="46" t="s">
        <v>10400</v>
      </c>
      <c r="L5167" s="23" t="s">
        <v>10401</v>
      </c>
      <c r="M5167" s="47">
        <v>4943.6099999999997</v>
      </c>
      <c r="N5167" s="47">
        <v>0</v>
      </c>
      <c r="O5167" s="48">
        <v>42055</v>
      </c>
    </row>
    <row r="5168" spans="11:15">
      <c r="K5168" s="46" t="s">
        <v>10402</v>
      </c>
      <c r="L5168" s="23" t="s">
        <v>10403</v>
      </c>
      <c r="M5168" s="47">
        <v>4893.72</v>
      </c>
      <c r="N5168" s="47">
        <v>0</v>
      </c>
      <c r="O5168" s="48">
        <v>42055</v>
      </c>
    </row>
    <row r="5169" spans="11:15">
      <c r="K5169" s="46" t="s">
        <v>10404</v>
      </c>
      <c r="L5169" s="23" t="s">
        <v>10405</v>
      </c>
      <c r="M5169" s="47">
        <v>4830.96</v>
      </c>
      <c r="N5169" s="47">
        <v>0</v>
      </c>
      <c r="O5169" s="48">
        <v>42055</v>
      </c>
    </row>
    <row r="5170" spans="11:15">
      <c r="K5170" s="46" t="s">
        <v>10406</v>
      </c>
      <c r="L5170" s="23" t="s">
        <v>10407</v>
      </c>
      <c r="M5170" s="47">
        <v>4819.33</v>
      </c>
      <c r="N5170" s="47">
        <v>0</v>
      </c>
      <c r="O5170" s="48">
        <v>42055</v>
      </c>
    </row>
    <row r="5171" spans="11:15">
      <c r="K5171" s="46" t="s">
        <v>10408</v>
      </c>
      <c r="L5171" s="23" t="s">
        <v>10409</v>
      </c>
      <c r="M5171" s="47">
        <v>4785.6000000000004</v>
      </c>
      <c r="N5171" s="47">
        <v>0</v>
      </c>
      <c r="O5171" s="48">
        <v>42055</v>
      </c>
    </row>
    <row r="5172" spans="11:15">
      <c r="K5172" s="46" t="s">
        <v>10410</v>
      </c>
      <c r="L5172" s="23" t="s">
        <v>10411</v>
      </c>
      <c r="M5172" s="47">
        <v>4781.96</v>
      </c>
      <c r="N5172" s="47">
        <v>0</v>
      </c>
      <c r="O5172" s="48">
        <v>42055</v>
      </c>
    </row>
    <row r="5173" spans="11:15">
      <c r="K5173" s="46" t="s">
        <v>10412</v>
      </c>
      <c r="L5173" s="23" t="s">
        <v>10413</v>
      </c>
      <c r="M5173" s="47">
        <v>4778.47</v>
      </c>
      <c r="N5173" s="47">
        <v>0</v>
      </c>
      <c r="O5173" s="48">
        <v>42055</v>
      </c>
    </row>
    <row r="5174" spans="11:15">
      <c r="K5174" s="46" t="s">
        <v>10414</v>
      </c>
      <c r="L5174" s="23" t="s">
        <v>10415</v>
      </c>
      <c r="M5174" s="47">
        <v>4752.68</v>
      </c>
      <c r="N5174" s="47">
        <v>0</v>
      </c>
      <c r="O5174" s="48">
        <v>42055</v>
      </c>
    </row>
    <row r="5175" spans="11:15">
      <c r="K5175" s="46" t="s">
        <v>10416</v>
      </c>
      <c r="L5175" s="23" t="s">
        <v>10417</v>
      </c>
      <c r="M5175" s="47">
        <v>4725.58</v>
      </c>
      <c r="N5175" s="47">
        <v>0</v>
      </c>
      <c r="O5175" s="48">
        <v>42055</v>
      </c>
    </row>
    <row r="5176" spans="11:15">
      <c r="K5176" s="46" t="s">
        <v>10418</v>
      </c>
      <c r="L5176" s="23" t="s">
        <v>10419</v>
      </c>
      <c r="M5176" s="47">
        <v>4724.28</v>
      </c>
      <c r="N5176" s="47">
        <v>0</v>
      </c>
      <c r="O5176" s="48">
        <v>42055</v>
      </c>
    </row>
    <row r="5177" spans="11:15">
      <c r="K5177" s="46" t="s">
        <v>10420</v>
      </c>
      <c r="L5177" s="23" t="s">
        <v>10421</v>
      </c>
      <c r="M5177" s="47">
        <v>4635.68</v>
      </c>
      <c r="N5177" s="47">
        <v>0</v>
      </c>
      <c r="O5177" s="48">
        <v>42055</v>
      </c>
    </row>
    <row r="5178" spans="11:15">
      <c r="K5178" s="46" t="s">
        <v>10422</v>
      </c>
      <c r="L5178" s="23" t="s">
        <v>10423</v>
      </c>
      <c r="M5178" s="47">
        <v>4542.4399999999996</v>
      </c>
      <c r="N5178" s="47">
        <v>0</v>
      </c>
      <c r="O5178" s="48">
        <v>42055</v>
      </c>
    </row>
    <row r="5179" spans="11:15">
      <c r="K5179" s="46" t="s">
        <v>10424</v>
      </c>
      <c r="L5179" s="23" t="s">
        <v>10425</v>
      </c>
      <c r="M5179" s="47">
        <v>4490.0200000000004</v>
      </c>
      <c r="N5179" s="47">
        <v>0</v>
      </c>
      <c r="O5179" s="48">
        <v>42055</v>
      </c>
    </row>
    <row r="5180" spans="11:15">
      <c r="K5180" s="46" t="s">
        <v>10426</v>
      </c>
      <c r="L5180" s="23" t="s">
        <v>10427</v>
      </c>
      <c r="M5180" s="47">
        <v>4348.0200000000004</v>
      </c>
      <c r="N5180" s="47">
        <v>0</v>
      </c>
      <c r="O5180" s="48">
        <v>42055</v>
      </c>
    </row>
    <row r="5181" spans="11:15">
      <c r="K5181" s="46" t="s">
        <v>10428</v>
      </c>
      <c r="L5181" s="23" t="s">
        <v>10429</v>
      </c>
      <c r="M5181" s="47">
        <v>4346.22</v>
      </c>
      <c r="N5181" s="47">
        <v>0</v>
      </c>
      <c r="O5181" s="48">
        <v>42055</v>
      </c>
    </row>
    <row r="5182" spans="11:15">
      <c r="K5182" s="46" t="s">
        <v>10430</v>
      </c>
      <c r="L5182" s="23" t="s">
        <v>10431</v>
      </c>
      <c r="M5182" s="47">
        <v>4298.5200000000004</v>
      </c>
      <c r="N5182" s="47">
        <v>0</v>
      </c>
      <c r="O5182" s="48">
        <v>42055</v>
      </c>
    </row>
    <row r="5183" spans="11:15">
      <c r="K5183" s="46" t="s">
        <v>10432</v>
      </c>
      <c r="L5183" s="23" t="s">
        <v>10433</v>
      </c>
      <c r="M5183" s="47">
        <v>4246.4399999999996</v>
      </c>
      <c r="N5183" s="47">
        <v>0</v>
      </c>
      <c r="O5183" s="48">
        <v>42055</v>
      </c>
    </row>
    <row r="5184" spans="11:15">
      <c r="K5184" s="46" t="s">
        <v>10434</v>
      </c>
      <c r="L5184" s="23" t="s">
        <v>10435</v>
      </c>
      <c r="M5184" s="47">
        <v>4235.08</v>
      </c>
      <c r="N5184" s="47">
        <v>0</v>
      </c>
      <c r="O5184" s="48">
        <v>42055</v>
      </c>
    </row>
    <row r="5185" spans="11:15">
      <c r="K5185" s="46" t="s">
        <v>10436</v>
      </c>
      <c r="L5185" s="23" t="s">
        <v>10437</v>
      </c>
      <c r="M5185" s="47">
        <v>4208.0200000000004</v>
      </c>
      <c r="N5185" s="47">
        <v>0</v>
      </c>
      <c r="O5185" s="48">
        <v>42055</v>
      </c>
    </row>
    <row r="5186" spans="11:15">
      <c r="K5186" s="46" t="s">
        <v>10438</v>
      </c>
      <c r="L5186" s="23" t="s">
        <v>10439</v>
      </c>
      <c r="M5186" s="47">
        <v>4188.41</v>
      </c>
      <c r="N5186" s="47">
        <v>0</v>
      </c>
      <c r="O5186" s="48">
        <v>42055</v>
      </c>
    </row>
    <row r="5187" spans="11:15">
      <c r="K5187" s="46" t="s">
        <v>10440</v>
      </c>
      <c r="L5187" s="23" t="s">
        <v>10441</v>
      </c>
      <c r="M5187" s="47">
        <v>3947.58</v>
      </c>
      <c r="N5187" s="47">
        <v>0</v>
      </c>
      <c r="O5187" s="48">
        <v>42055</v>
      </c>
    </row>
    <row r="5188" spans="11:15">
      <c r="K5188" s="46" t="s">
        <v>10442</v>
      </c>
      <c r="L5188" s="23" t="s">
        <v>10443</v>
      </c>
      <c r="M5188" s="47">
        <v>3924.16</v>
      </c>
      <c r="N5188" s="47">
        <v>0</v>
      </c>
      <c r="O5188" s="48">
        <v>42055</v>
      </c>
    </row>
    <row r="5189" spans="11:15">
      <c r="K5189" s="46" t="s">
        <v>10444</v>
      </c>
      <c r="L5189" s="23" t="s">
        <v>10445</v>
      </c>
      <c r="M5189" s="47">
        <v>3904.08</v>
      </c>
      <c r="N5189" s="47">
        <v>0</v>
      </c>
      <c r="O5189" s="48">
        <v>42055</v>
      </c>
    </row>
    <row r="5190" spans="11:15">
      <c r="K5190" s="46" t="s">
        <v>10446</v>
      </c>
      <c r="L5190" s="23" t="s">
        <v>10447</v>
      </c>
      <c r="M5190" s="47">
        <v>3868.21</v>
      </c>
      <c r="N5190" s="47">
        <v>0</v>
      </c>
      <c r="O5190" s="48">
        <v>42055</v>
      </c>
    </row>
    <row r="5191" spans="11:15">
      <c r="K5191" s="46" t="s">
        <v>10448</v>
      </c>
      <c r="L5191" s="23" t="s">
        <v>10449</v>
      </c>
      <c r="M5191" s="47">
        <v>3853.11</v>
      </c>
      <c r="N5191" s="47">
        <v>0</v>
      </c>
      <c r="O5191" s="48">
        <v>42055</v>
      </c>
    </row>
    <row r="5192" spans="11:15">
      <c r="K5192" s="46" t="s">
        <v>10450</v>
      </c>
      <c r="L5192" s="23" t="s">
        <v>10451</v>
      </c>
      <c r="M5192" s="47">
        <v>3844.24</v>
      </c>
      <c r="N5192" s="47">
        <v>0</v>
      </c>
      <c r="O5192" s="48">
        <v>42055</v>
      </c>
    </row>
    <row r="5193" spans="11:15">
      <c r="K5193" s="46" t="s">
        <v>10452</v>
      </c>
      <c r="L5193" s="23" t="s">
        <v>10453</v>
      </c>
      <c r="M5193" s="47">
        <v>3783.16</v>
      </c>
      <c r="N5193" s="47">
        <v>0</v>
      </c>
      <c r="O5193" s="48">
        <v>42055</v>
      </c>
    </row>
    <row r="5194" spans="11:15">
      <c r="K5194" s="46" t="s">
        <v>10454</v>
      </c>
      <c r="L5194" s="23" t="s">
        <v>10455</v>
      </c>
      <c r="M5194" s="47">
        <v>3768.05</v>
      </c>
      <c r="N5194" s="47">
        <v>0</v>
      </c>
      <c r="O5194" s="48">
        <v>42055</v>
      </c>
    </row>
    <row r="5195" spans="11:15">
      <c r="K5195" s="46" t="s">
        <v>10456</v>
      </c>
      <c r="L5195" s="23" t="s">
        <v>10457</v>
      </c>
      <c r="M5195" s="47">
        <v>3760.08</v>
      </c>
      <c r="N5195" s="47">
        <v>0</v>
      </c>
      <c r="O5195" s="48">
        <v>42055</v>
      </c>
    </row>
    <row r="5196" spans="11:15">
      <c r="K5196" s="46" t="s">
        <v>10458</v>
      </c>
      <c r="L5196" s="23" t="s">
        <v>10459</v>
      </c>
      <c r="M5196" s="47">
        <v>3736.86</v>
      </c>
      <c r="N5196" s="47">
        <v>0</v>
      </c>
      <c r="O5196" s="48">
        <v>42055</v>
      </c>
    </row>
    <row r="5197" spans="11:15">
      <c r="K5197" s="46" t="s">
        <v>10460</v>
      </c>
      <c r="L5197" s="23" t="s">
        <v>10461</v>
      </c>
      <c r="M5197" s="47">
        <v>3610.31</v>
      </c>
      <c r="N5197" s="47">
        <v>0</v>
      </c>
      <c r="O5197" s="48">
        <v>42055</v>
      </c>
    </row>
    <row r="5198" spans="11:15">
      <c r="K5198" s="46" t="s">
        <v>10462</v>
      </c>
      <c r="L5198" s="23" t="s">
        <v>10463</v>
      </c>
      <c r="M5198" s="47">
        <v>3595.52</v>
      </c>
      <c r="N5198" s="47">
        <v>0</v>
      </c>
      <c r="O5198" s="48">
        <v>42055</v>
      </c>
    </row>
    <row r="5199" spans="11:15">
      <c r="K5199" s="46" t="s">
        <v>10464</v>
      </c>
      <c r="L5199" s="23" t="s">
        <v>10465</v>
      </c>
      <c r="M5199" s="47">
        <v>3592.27</v>
      </c>
      <c r="N5199" s="47">
        <v>0</v>
      </c>
      <c r="O5199" s="48">
        <v>42055</v>
      </c>
    </row>
    <row r="5200" spans="11:15">
      <c r="K5200" s="46" t="s">
        <v>10466</v>
      </c>
      <c r="L5200" s="23" t="s">
        <v>10467</v>
      </c>
      <c r="M5200" s="47">
        <v>3591.65</v>
      </c>
      <c r="N5200" s="47">
        <v>0</v>
      </c>
      <c r="O5200" s="48">
        <v>42055</v>
      </c>
    </row>
    <row r="5201" spans="11:15">
      <c r="K5201" s="46" t="s">
        <v>10468</v>
      </c>
      <c r="L5201" s="23" t="s">
        <v>10469</v>
      </c>
      <c r="M5201" s="47">
        <v>3585.46</v>
      </c>
      <c r="N5201" s="47">
        <v>0</v>
      </c>
      <c r="O5201" s="48">
        <v>42055</v>
      </c>
    </row>
    <row r="5202" spans="11:15">
      <c r="K5202" s="46" t="s">
        <v>10470</v>
      </c>
      <c r="L5202" s="23" t="s">
        <v>10471</v>
      </c>
      <c r="M5202" s="47">
        <v>3526.27</v>
      </c>
      <c r="N5202" s="47">
        <v>0</v>
      </c>
      <c r="O5202" s="48">
        <v>42055</v>
      </c>
    </row>
    <row r="5203" spans="11:15">
      <c r="K5203" s="46" t="s">
        <v>10472</v>
      </c>
      <c r="L5203" s="23" t="s">
        <v>10473</v>
      </c>
      <c r="M5203" s="47">
        <v>3456.39</v>
      </c>
      <c r="N5203" s="47">
        <v>0</v>
      </c>
      <c r="O5203" s="48">
        <v>42055</v>
      </c>
    </row>
    <row r="5204" spans="11:15">
      <c r="K5204" s="46" t="s">
        <v>10474</v>
      </c>
      <c r="L5204" s="23" t="s">
        <v>10475</v>
      </c>
      <c r="M5204" s="47">
        <v>3448.17</v>
      </c>
      <c r="N5204" s="47">
        <v>0</v>
      </c>
      <c r="O5204" s="48">
        <v>42055</v>
      </c>
    </row>
    <row r="5205" spans="11:15">
      <c r="K5205" s="46" t="s">
        <v>10476</v>
      </c>
      <c r="L5205" s="23" t="s">
        <v>10477</v>
      </c>
      <c r="M5205" s="47">
        <v>3395.55</v>
      </c>
      <c r="N5205" s="47">
        <v>0</v>
      </c>
      <c r="O5205" s="48">
        <v>42055</v>
      </c>
    </row>
    <row r="5206" spans="11:15">
      <c r="K5206" s="46" t="s">
        <v>10478</v>
      </c>
      <c r="L5206" s="23" t="s">
        <v>10479</v>
      </c>
      <c r="M5206" s="47">
        <v>3339.45</v>
      </c>
      <c r="N5206" s="47">
        <v>0</v>
      </c>
      <c r="O5206" s="48">
        <v>42055</v>
      </c>
    </row>
    <row r="5207" spans="11:15">
      <c r="K5207" s="46" t="s">
        <v>10480</v>
      </c>
      <c r="L5207" s="23" t="s">
        <v>10481</v>
      </c>
      <c r="M5207" s="47">
        <v>3322.3</v>
      </c>
      <c r="N5207" s="47">
        <v>0</v>
      </c>
      <c r="O5207" s="48">
        <v>42055</v>
      </c>
    </row>
    <row r="5208" spans="11:15">
      <c r="K5208" s="46" t="s">
        <v>10482</v>
      </c>
      <c r="L5208" s="23" t="s">
        <v>10483</v>
      </c>
      <c r="M5208" s="47">
        <v>3268.92</v>
      </c>
      <c r="N5208" s="47">
        <v>0</v>
      </c>
      <c r="O5208" s="48">
        <v>42055</v>
      </c>
    </row>
    <row r="5209" spans="11:15">
      <c r="K5209" s="46" t="s">
        <v>10484</v>
      </c>
      <c r="L5209" s="23" t="s">
        <v>10485</v>
      </c>
      <c r="M5209" s="47">
        <v>3178.09</v>
      </c>
      <c r="N5209" s="47">
        <v>0</v>
      </c>
      <c r="O5209" s="48">
        <v>42055</v>
      </c>
    </row>
    <row r="5210" spans="11:15">
      <c r="K5210" s="46" t="s">
        <v>10486</v>
      </c>
      <c r="L5210" s="23" t="s">
        <v>10487</v>
      </c>
      <c r="M5210" s="47">
        <v>3170.67</v>
      </c>
      <c r="N5210" s="47">
        <v>0</v>
      </c>
      <c r="O5210" s="48">
        <v>42055</v>
      </c>
    </row>
    <row r="5211" spans="11:15">
      <c r="K5211" s="46" t="s">
        <v>10488</v>
      </c>
      <c r="L5211" s="23" t="s">
        <v>10489</v>
      </c>
      <c r="M5211" s="47">
        <v>3166.77</v>
      </c>
      <c r="N5211" s="47">
        <v>0</v>
      </c>
      <c r="O5211" s="48">
        <v>42055</v>
      </c>
    </row>
    <row r="5212" spans="11:15">
      <c r="K5212" s="46" t="s">
        <v>10490</v>
      </c>
      <c r="L5212" s="23" t="s">
        <v>10491</v>
      </c>
      <c r="M5212" s="47">
        <v>3164.25</v>
      </c>
      <c r="N5212" s="47">
        <v>0</v>
      </c>
      <c r="O5212" s="48">
        <v>42055</v>
      </c>
    </row>
    <row r="5213" spans="11:15">
      <c r="K5213" s="46" t="s">
        <v>10492</v>
      </c>
      <c r="L5213" s="23" t="s">
        <v>10493</v>
      </c>
      <c r="M5213" s="47">
        <v>3158.04</v>
      </c>
      <c r="N5213" s="47">
        <v>0</v>
      </c>
      <c r="O5213" s="48">
        <v>42055</v>
      </c>
    </row>
    <row r="5214" spans="11:15">
      <c r="K5214" s="46" t="s">
        <v>10494</v>
      </c>
      <c r="L5214" s="23" t="s">
        <v>10495</v>
      </c>
      <c r="M5214" s="47">
        <v>3150.17</v>
      </c>
      <c r="N5214" s="47">
        <v>0</v>
      </c>
      <c r="O5214" s="48">
        <v>42055</v>
      </c>
    </row>
    <row r="5215" spans="11:15">
      <c r="K5215" s="46" t="s">
        <v>10496</v>
      </c>
      <c r="L5215" s="23" t="s">
        <v>10497</v>
      </c>
      <c r="M5215" s="47">
        <v>3147.11</v>
      </c>
      <c r="N5215" s="47">
        <v>0</v>
      </c>
      <c r="O5215" s="48">
        <v>42055</v>
      </c>
    </row>
    <row r="5216" spans="11:15">
      <c r="K5216" s="46" t="s">
        <v>10498</v>
      </c>
      <c r="L5216" s="23" t="s">
        <v>10499</v>
      </c>
      <c r="M5216" s="47">
        <v>3022.78</v>
      </c>
      <c r="N5216" s="47">
        <v>0</v>
      </c>
      <c r="O5216" s="48">
        <v>42055</v>
      </c>
    </row>
    <row r="5217" spans="11:15">
      <c r="K5217" s="46" t="s">
        <v>10500</v>
      </c>
      <c r="L5217" s="23" t="s">
        <v>10501</v>
      </c>
      <c r="M5217" s="47">
        <v>3009.11</v>
      </c>
      <c r="N5217" s="47">
        <v>0</v>
      </c>
      <c r="O5217" s="48">
        <v>42055</v>
      </c>
    </row>
    <row r="5218" spans="11:15">
      <c r="K5218" s="46" t="s">
        <v>10502</v>
      </c>
      <c r="L5218" s="23" t="s">
        <v>10503</v>
      </c>
      <c r="M5218" s="47">
        <v>2990.32</v>
      </c>
      <c r="N5218" s="47">
        <v>0</v>
      </c>
      <c r="O5218" s="48">
        <v>42055</v>
      </c>
    </row>
    <row r="5219" spans="11:15">
      <c r="K5219" s="46" t="s">
        <v>10504</v>
      </c>
      <c r="L5219" s="23" t="s">
        <v>10505</v>
      </c>
      <c r="M5219" s="47">
        <v>2978.95</v>
      </c>
      <c r="N5219" s="47">
        <v>0</v>
      </c>
      <c r="O5219" s="48">
        <v>42055</v>
      </c>
    </row>
    <row r="5220" spans="11:15">
      <c r="K5220" s="46" t="s">
        <v>10506</v>
      </c>
      <c r="L5220" s="23" t="s">
        <v>10507</v>
      </c>
      <c r="M5220" s="47">
        <v>2969.69</v>
      </c>
      <c r="N5220" s="47">
        <v>0</v>
      </c>
      <c r="O5220" s="48">
        <v>42055</v>
      </c>
    </row>
    <row r="5221" spans="11:15">
      <c r="K5221" s="46" t="s">
        <v>10508</v>
      </c>
      <c r="L5221" s="23" t="s">
        <v>10509</v>
      </c>
      <c r="M5221" s="47">
        <v>2967.33</v>
      </c>
      <c r="N5221" s="47">
        <v>0</v>
      </c>
      <c r="O5221" s="48">
        <v>42055</v>
      </c>
    </row>
    <row r="5222" spans="11:15">
      <c r="K5222" s="46" t="s">
        <v>10510</v>
      </c>
      <c r="L5222" s="23" t="s">
        <v>10511</v>
      </c>
      <c r="M5222" s="47">
        <v>2877.22</v>
      </c>
      <c r="N5222" s="47">
        <v>0</v>
      </c>
      <c r="O5222" s="48">
        <v>42055</v>
      </c>
    </row>
    <row r="5223" spans="11:15">
      <c r="K5223" s="46" t="s">
        <v>10512</v>
      </c>
      <c r="L5223" s="23" t="s">
        <v>10513</v>
      </c>
      <c r="M5223" s="47">
        <v>2861.01</v>
      </c>
      <c r="N5223" s="47">
        <v>0</v>
      </c>
      <c r="O5223" s="48">
        <v>42055</v>
      </c>
    </row>
    <row r="5224" spans="11:15">
      <c r="K5224" s="46" t="s">
        <v>10514</v>
      </c>
      <c r="L5224" s="23" t="s">
        <v>10515</v>
      </c>
      <c r="M5224" s="47">
        <v>2835.12</v>
      </c>
      <c r="N5224" s="47">
        <v>0</v>
      </c>
      <c r="O5224" s="48">
        <v>42055</v>
      </c>
    </row>
    <row r="5225" spans="11:15">
      <c r="K5225" s="46" t="s">
        <v>10516</v>
      </c>
      <c r="L5225" s="23" t="s">
        <v>10517</v>
      </c>
      <c r="M5225" s="47">
        <v>2834.99</v>
      </c>
      <c r="N5225" s="47">
        <v>0</v>
      </c>
      <c r="O5225" s="48">
        <v>42055</v>
      </c>
    </row>
    <row r="5226" spans="11:15">
      <c r="K5226" s="46" t="s">
        <v>10518</v>
      </c>
      <c r="L5226" s="23" t="s">
        <v>10519</v>
      </c>
      <c r="M5226" s="47">
        <v>2833.66</v>
      </c>
      <c r="N5226" s="47">
        <v>0</v>
      </c>
      <c r="O5226" s="48">
        <v>42055</v>
      </c>
    </row>
    <row r="5227" spans="11:15">
      <c r="K5227" s="46" t="s">
        <v>10520</v>
      </c>
      <c r="L5227" s="23" t="s">
        <v>10521</v>
      </c>
      <c r="M5227" s="47">
        <v>2825.3</v>
      </c>
      <c r="N5227" s="47">
        <v>0</v>
      </c>
      <c r="O5227" s="48">
        <v>42055</v>
      </c>
    </row>
    <row r="5228" spans="11:15">
      <c r="K5228" s="46" t="s">
        <v>10522</v>
      </c>
      <c r="L5228" s="23" t="s">
        <v>10523</v>
      </c>
      <c r="M5228" s="47">
        <v>2810.3</v>
      </c>
      <c r="N5228" s="47">
        <v>0</v>
      </c>
      <c r="O5228" s="48">
        <v>42055</v>
      </c>
    </row>
    <row r="5229" spans="11:15">
      <c r="K5229" s="46" t="s">
        <v>10524</v>
      </c>
      <c r="L5229" s="23" t="s">
        <v>10525</v>
      </c>
      <c r="M5229" s="47">
        <v>2804.15</v>
      </c>
      <c r="N5229" s="47">
        <v>0</v>
      </c>
      <c r="O5229" s="48">
        <v>42055</v>
      </c>
    </row>
    <row r="5230" spans="11:15">
      <c r="K5230" s="46" t="s">
        <v>10526</v>
      </c>
      <c r="L5230" s="23" t="s">
        <v>10527</v>
      </c>
      <c r="M5230" s="47">
        <v>2789.66</v>
      </c>
      <c r="N5230" s="47">
        <v>0</v>
      </c>
      <c r="O5230" s="48">
        <v>42055</v>
      </c>
    </row>
    <row r="5231" spans="11:15">
      <c r="K5231" s="46" t="s">
        <v>10528</v>
      </c>
      <c r="L5231" s="23" t="s">
        <v>10529</v>
      </c>
      <c r="M5231" s="47">
        <v>2789.14</v>
      </c>
      <c r="N5231" s="47">
        <v>0</v>
      </c>
      <c r="O5231" s="48">
        <v>42055</v>
      </c>
    </row>
    <row r="5232" spans="11:15">
      <c r="K5232" s="46" t="s">
        <v>10530</v>
      </c>
      <c r="L5232" s="23" t="s">
        <v>10531</v>
      </c>
      <c r="M5232" s="47">
        <v>2781.12</v>
      </c>
      <c r="N5232" s="47">
        <v>0</v>
      </c>
      <c r="O5232" s="48">
        <v>42055</v>
      </c>
    </row>
    <row r="5233" spans="11:15">
      <c r="K5233" s="46" t="s">
        <v>10532</v>
      </c>
      <c r="L5233" s="23" t="s">
        <v>10533</v>
      </c>
      <c r="M5233" s="47">
        <v>2766.11</v>
      </c>
      <c r="N5233" s="47">
        <v>0</v>
      </c>
      <c r="O5233" s="48">
        <v>42055</v>
      </c>
    </row>
    <row r="5234" spans="11:15">
      <c r="K5234" s="46" t="s">
        <v>10534</v>
      </c>
      <c r="L5234" s="23" t="s">
        <v>10535</v>
      </c>
      <c r="M5234" s="47">
        <v>2730.37</v>
      </c>
      <c r="N5234" s="47">
        <v>0</v>
      </c>
      <c r="O5234" s="48">
        <v>42055</v>
      </c>
    </row>
    <row r="5235" spans="11:15">
      <c r="K5235" s="46" t="s">
        <v>10536</v>
      </c>
      <c r="L5235" s="23" t="s">
        <v>10537</v>
      </c>
      <c r="M5235" s="47">
        <v>2726.33</v>
      </c>
      <c r="N5235" s="47">
        <v>0</v>
      </c>
      <c r="O5235" s="48">
        <v>42055</v>
      </c>
    </row>
    <row r="5236" spans="11:15">
      <c r="K5236" s="46" t="s">
        <v>10538</v>
      </c>
      <c r="L5236" s="23" t="s">
        <v>10539</v>
      </c>
      <c r="M5236" s="47">
        <v>2702.62</v>
      </c>
      <c r="N5236" s="47">
        <v>0</v>
      </c>
      <c r="O5236" s="48">
        <v>42055</v>
      </c>
    </row>
    <row r="5237" spans="11:15">
      <c r="K5237" s="46" t="s">
        <v>10540</v>
      </c>
      <c r="L5237" s="23" t="s">
        <v>10541</v>
      </c>
      <c r="M5237" s="47">
        <v>2700.6</v>
      </c>
      <c r="N5237" s="47">
        <v>0</v>
      </c>
      <c r="O5237" s="48">
        <v>42055</v>
      </c>
    </row>
    <row r="5238" spans="11:15">
      <c r="K5238" s="46" t="s">
        <v>10542</v>
      </c>
      <c r="L5238" s="23" t="s">
        <v>10543</v>
      </c>
      <c r="M5238" s="47">
        <v>2674.1</v>
      </c>
      <c r="N5238" s="47">
        <v>0</v>
      </c>
      <c r="O5238" s="48">
        <v>42055</v>
      </c>
    </row>
    <row r="5239" spans="11:15">
      <c r="K5239" s="46" t="s">
        <v>10544</v>
      </c>
      <c r="L5239" s="23" t="s">
        <v>10545</v>
      </c>
      <c r="M5239" s="47">
        <v>2662</v>
      </c>
      <c r="N5239" s="47">
        <v>0</v>
      </c>
      <c r="O5239" s="48">
        <v>42055</v>
      </c>
    </row>
    <row r="5240" spans="11:15">
      <c r="K5240" s="46" t="s">
        <v>10546</v>
      </c>
      <c r="L5240" s="23" t="s">
        <v>10547</v>
      </c>
      <c r="M5240" s="47">
        <v>2619.73</v>
      </c>
      <c r="N5240" s="47">
        <v>0</v>
      </c>
      <c r="O5240" s="48">
        <v>42055</v>
      </c>
    </row>
    <row r="5241" spans="11:15">
      <c r="K5241" s="46" t="s">
        <v>10548</v>
      </c>
      <c r="L5241" s="23" t="s">
        <v>10549</v>
      </c>
      <c r="M5241" s="47">
        <v>2608.5100000000002</v>
      </c>
      <c r="N5241" s="47">
        <v>0</v>
      </c>
      <c r="O5241" s="48">
        <v>42055</v>
      </c>
    </row>
    <row r="5242" spans="11:15">
      <c r="K5242" s="46" t="s">
        <v>10550</v>
      </c>
      <c r="L5242" s="23" t="s">
        <v>10551</v>
      </c>
      <c r="M5242" s="47">
        <v>2602.92</v>
      </c>
      <c r="N5242" s="47">
        <v>0</v>
      </c>
      <c r="O5242" s="48">
        <v>42055</v>
      </c>
    </row>
    <row r="5243" spans="11:15">
      <c r="K5243" s="46" t="s">
        <v>10552</v>
      </c>
      <c r="L5243" s="23" t="s">
        <v>10553</v>
      </c>
      <c r="M5243" s="47">
        <v>2582.14</v>
      </c>
      <c r="N5243" s="47">
        <v>0</v>
      </c>
      <c r="O5243" s="48">
        <v>42055</v>
      </c>
    </row>
    <row r="5244" spans="11:15">
      <c r="K5244" s="46" t="s">
        <v>10554</v>
      </c>
      <c r="L5244" s="23" t="s">
        <v>10555</v>
      </c>
      <c r="M5244" s="47">
        <v>2574.9499999999998</v>
      </c>
      <c r="N5244" s="47">
        <v>0</v>
      </c>
      <c r="O5244" s="48">
        <v>42055</v>
      </c>
    </row>
    <row r="5245" spans="11:15">
      <c r="K5245" s="46" t="s">
        <v>10556</v>
      </c>
      <c r="L5245" s="23" t="s">
        <v>10557</v>
      </c>
      <c r="M5245" s="47">
        <v>2566.4299999999998</v>
      </c>
      <c r="N5245" s="47">
        <v>0</v>
      </c>
      <c r="O5245" s="48">
        <v>42055</v>
      </c>
    </row>
    <row r="5246" spans="11:15">
      <c r="K5246" s="46" t="s">
        <v>10558</v>
      </c>
      <c r="L5246" s="23" t="s">
        <v>10559</v>
      </c>
      <c r="M5246" s="47">
        <v>2563.15</v>
      </c>
      <c r="N5246" s="47">
        <v>0</v>
      </c>
      <c r="O5246" s="48">
        <v>42055</v>
      </c>
    </row>
    <row r="5247" spans="11:15">
      <c r="K5247" s="46" t="s">
        <v>10560</v>
      </c>
      <c r="L5247" s="23" t="s">
        <v>10561</v>
      </c>
      <c r="M5247" s="47">
        <v>2551.13</v>
      </c>
      <c r="N5247" s="47">
        <v>0</v>
      </c>
      <c r="O5247" s="48">
        <v>42055</v>
      </c>
    </row>
    <row r="5248" spans="11:15">
      <c r="K5248" s="46" t="s">
        <v>10562</v>
      </c>
      <c r="L5248" s="23" t="s">
        <v>10563</v>
      </c>
      <c r="M5248" s="47">
        <v>2528.9499999999998</v>
      </c>
      <c r="N5248" s="47">
        <v>0</v>
      </c>
      <c r="O5248" s="48">
        <v>42055</v>
      </c>
    </row>
    <row r="5249" spans="11:15">
      <c r="K5249" s="46" t="s">
        <v>10564</v>
      </c>
      <c r="L5249" s="23" t="s">
        <v>10565</v>
      </c>
      <c r="M5249" s="47">
        <v>2512.5300000000002</v>
      </c>
      <c r="N5249" s="47">
        <v>0</v>
      </c>
      <c r="O5249" s="48">
        <v>42055</v>
      </c>
    </row>
    <row r="5250" spans="11:15">
      <c r="K5250" s="46" t="s">
        <v>10566</v>
      </c>
      <c r="L5250" s="23" t="s">
        <v>10567</v>
      </c>
      <c r="M5250" s="47">
        <v>2506.73</v>
      </c>
      <c r="N5250" s="47">
        <v>0</v>
      </c>
      <c r="O5250" s="48">
        <v>42055</v>
      </c>
    </row>
    <row r="5251" spans="11:15">
      <c r="K5251" s="46" t="s">
        <v>10568</v>
      </c>
      <c r="L5251" s="23" t="s">
        <v>10569</v>
      </c>
      <c r="M5251" s="47">
        <v>2504.9499999999998</v>
      </c>
      <c r="N5251" s="47">
        <v>0</v>
      </c>
      <c r="O5251" s="48">
        <v>42055</v>
      </c>
    </row>
    <row r="5252" spans="11:15">
      <c r="K5252" s="46" t="s">
        <v>10570</v>
      </c>
      <c r="L5252" s="23" t="s">
        <v>10571</v>
      </c>
      <c r="M5252" s="47">
        <v>2474.5</v>
      </c>
      <c r="N5252" s="47">
        <v>0</v>
      </c>
      <c r="O5252" s="48">
        <v>42055</v>
      </c>
    </row>
    <row r="5253" spans="11:15">
      <c r="K5253" s="46" t="s">
        <v>10572</v>
      </c>
      <c r="L5253" s="23" t="s">
        <v>10573</v>
      </c>
      <c r="M5253" s="47">
        <v>2469.2800000000002</v>
      </c>
      <c r="N5253" s="47">
        <v>0</v>
      </c>
      <c r="O5253" s="48">
        <v>42055</v>
      </c>
    </row>
    <row r="5254" spans="11:15">
      <c r="K5254" s="46" t="s">
        <v>10574</v>
      </c>
      <c r="L5254" s="23" t="s">
        <v>10575</v>
      </c>
      <c r="M5254" s="47">
        <v>2464.6799999999998</v>
      </c>
      <c r="N5254" s="47">
        <v>0</v>
      </c>
      <c r="O5254" s="48">
        <v>42055</v>
      </c>
    </row>
    <row r="5255" spans="11:15">
      <c r="K5255" s="46" t="s">
        <v>10576</v>
      </c>
      <c r="L5255" s="23" t="s">
        <v>10577</v>
      </c>
      <c r="M5255" s="47">
        <v>2415.8000000000002</v>
      </c>
      <c r="N5255" s="47">
        <v>0</v>
      </c>
      <c r="O5255" s="48">
        <v>42055</v>
      </c>
    </row>
    <row r="5256" spans="11:15">
      <c r="K5256" s="46" t="s">
        <v>10578</v>
      </c>
      <c r="L5256" s="23" t="s">
        <v>10579</v>
      </c>
      <c r="M5256" s="47">
        <v>2413.0300000000002</v>
      </c>
      <c r="N5256" s="47">
        <v>0</v>
      </c>
      <c r="O5256" s="48">
        <v>42055</v>
      </c>
    </row>
    <row r="5257" spans="11:15">
      <c r="K5257" s="46" t="s">
        <v>10580</v>
      </c>
      <c r="L5257" s="23" t="s">
        <v>10581</v>
      </c>
      <c r="M5257" s="47">
        <v>2397.79</v>
      </c>
      <c r="N5257" s="47">
        <v>0</v>
      </c>
      <c r="O5257" s="48">
        <v>42055</v>
      </c>
    </row>
    <row r="5258" spans="11:15">
      <c r="K5258" s="46" t="s">
        <v>10582</v>
      </c>
      <c r="L5258" s="23" t="s">
        <v>10583</v>
      </c>
      <c r="M5258" s="47">
        <v>2392.63</v>
      </c>
      <c r="N5258" s="47">
        <v>0</v>
      </c>
      <c r="O5258" s="48">
        <v>42055</v>
      </c>
    </row>
    <row r="5259" spans="11:15">
      <c r="K5259" s="46" t="s">
        <v>10584</v>
      </c>
      <c r="L5259" s="23" t="s">
        <v>10585</v>
      </c>
      <c r="M5259" s="47">
        <v>2385.31</v>
      </c>
      <c r="N5259" s="47">
        <v>0</v>
      </c>
      <c r="O5259" s="48">
        <v>42055</v>
      </c>
    </row>
    <row r="5260" spans="11:15">
      <c r="K5260" s="46" t="s">
        <v>10586</v>
      </c>
      <c r="L5260" s="23" t="s">
        <v>10587</v>
      </c>
      <c r="M5260" s="47">
        <v>2314.37</v>
      </c>
      <c r="N5260" s="47">
        <v>0</v>
      </c>
      <c r="O5260" s="48">
        <v>42055</v>
      </c>
    </row>
    <row r="5261" spans="11:15">
      <c r="K5261" s="46" t="s">
        <v>10588</v>
      </c>
      <c r="L5261" s="23" t="s">
        <v>10589</v>
      </c>
      <c r="M5261" s="47">
        <v>2271.61</v>
      </c>
      <c r="N5261" s="47">
        <v>0</v>
      </c>
      <c r="O5261" s="48">
        <v>42055</v>
      </c>
    </row>
    <row r="5262" spans="11:15">
      <c r="K5262" s="46" t="s">
        <v>10590</v>
      </c>
      <c r="L5262" s="23" t="s">
        <v>10591</v>
      </c>
      <c r="M5262" s="47">
        <v>2258</v>
      </c>
      <c r="N5262" s="47">
        <v>0</v>
      </c>
      <c r="O5262" s="48">
        <v>42055</v>
      </c>
    </row>
    <row r="5263" spans="11:15">
      <c r="K5263" s="46" t="s">
        <v>10592</v>
      </c>
      <c r="L5263" s="23" t="s">
        <v>10593</v>
      </c>
      <c r="M5263" s="47">
        <v>2242.86</v>
      </c>
      <c r="N5263" s="47">
        <v>0</v>
      </c>
      <c r="O5263" s="48">
        <v>42055</v>
      </c>
    </row>
    <row r="5264" spans="11:15">
      <c r="K5264" s="46" t="s">
        <v>10594</v>
      </c>
      <c r="L5264" s="23" t="s">
        <v>10595</v>
      </c>
      <c r="M5264" s="47">
        <v>2227.6</v>
      </c>
      <c r="N5264" s="47">
        <v>0</v>
      </c>
      <c r="O5264" s="48">
        <v>42055</v>
      </c>
    </row>
    <row r="5265" spans="11:15">
      <c r="K5265" s="46" t="s">
        <v>10596</v>
      </c>
      <c r="L5265" s="23" t="s">
        <v>10597</v>
      </c>
      <c r="M5265" s="47">
        <v>2200.23</v>
      </c>
      <c r="N5265" s="47">
        <v>0</v>
      </c>
      <c r="O5265" s="48">
        <v>42055</v>
      </c>
    </row>
    <row r="5266" spans="11:15">
      <c r="K5266" s="46" t="s">
        <v>10598</v>
      </c>
      <c r="L5266" s="23" t="s">
        <v>10599</v>
      </c>
      <c r="M5266" s="47">
        <v>2197.16</v>
      </c>
      <c r="N5266" s="47">
        <v>0</v>
      </c>
      <c r="O5266" s="48">
        <v>42055</v>
      </c>
    </row>
    <row r="5267" spans="11:15">
      <c r="K5267" s="46" t="s">
        <v>10600</v>
      </c>
      <c r="L5267" s="23" t="s">
        <v>10601</v>
      </c>
      <c r="M5267" s="47">
        <v>2175.0500000000002</v>
      </c>
      <c r="N5267" s="47">
        <v>0</v>
      </c>
      <c r="O5267" s="48">
        <v>42055</v>
      </c>
    </row>
    <row r="5268" spans="11:15">
      <c r="K5268" s="46" t="s">
        <v>10602</v>
      </c>
      <c r="L5268" s="23" t="s">
        <v>10603</v>
      </c>
      <c r="M5268" s="47">
        <v>2168.92</v>
      </c>
      <c r="N5268" s="47">
        <v>0</v>
      </c>
      <c r="O5268" s="48">
        <v>42055</v>
      </c>
    </row>
    <row r="5269" spans="11:15">
      <c r="K5269" s="46" t="s">
        <v>10604</v>
      </c>
      <c r="L5269" s="23" t="s">
        <v>10605</v>
      </c>
      <c r="M5269" s="47">
        <v>2164.1799999999998</v>
      </c>
      <c r="N5269" s="47">
        <v>0</v>
      </c>
      <c r="O5269" s="48">
        <v>42055</v>
      </c>
    </row>
    <row r="5270" spans="11:15">
      <c r="K5270" s="46" t="s">
        <v>10606</v>
      </c>
      <c r="L5270" s="23" t="s">
        <v>10607</v>
      </c>
      <c r="M5270" s="47">
        <v>2153.5300000000002</v>
      </c>
      <c r="N5270" s="47">
        <v>0</v>
      </c>
      <c r="O5270" s="48">
        <v>42055</v>
      </c>
    </row>
    <row r="5271" spans="11:15">
      <c r="K5271" s="46" t="s">
        <v>10608</v>
      </c>
      <c r="L5271" s="23" t="s">
        <v>10609</v>
      </c>
      <c r="M5271" s="47">
        <v>2147.29</v>
      </c>
      <c r="N5271" s="47">
        <v>0</v>
      </c>
      <c r="O5271" s="48">
        <v>42055</v>
      </c>
    </row>
    <row r="5272" spans="11:15">
      <c r="K5272" s="46" t="s">
        <v>10610</v>
      </c>
      <c r="L5272" s="23" t="s">
        <v>10611</v>
      </c>
      <c r="M5272" s="47">
        <v>2144.7199999999998</v>
      </c>
      <c r="N5272" s="47">
        <v>0</v>
      </c>
      <c r="O5272" s="48">
        <v>42055</v>
      </c>
    </row>
    <row r="5273" spans="11:15">
      <c r="K5273" s="46" t="s">
        <v>10612</v>
      </c>
      <c r="L5273" s="23" t="s">
        <v>10613</v>
      </c>
      <c r="M5273" s="47">
        <v>2122.8000000000002</v>
      </c>
      <c r="N5273" s="47">
        <v>0</v>
      </c>
      <c r="O5273" s="48">
        <v>42055</v>
      </c>
    </row>
    <row r="5274" spans="11:15">
      <c r="K5274" s="46" t="s">
        <v>10614</v>
      </c>
      <c r="L5274" s="23" t="s">
        <v>10615</v>
      </c>
      <c r="M5274" s="47">
        <v>2114.36</v>
      </c>
      <c r="N5274" s="47">
        <v>0</v>
      </c>
      <c r="O5274" s="48">
        <v>42055</v>
      </c>
    </row>
    <row r="5275" spans="11:15">
      <c r="K5275" s="46" t="s">
        <v>10616</v>
      </c>
      <c r="L5275" s="23" t="s">
        <v>10617</v>
      </c>
      <c r="M5275" s="47">
        <v>2111.61</v>
      </c>
      <c r="N5275" s="47">
        <v>0</v>
      </c>
      <c r="O5275" s="48">
        <v>42055</v>
      </c>
    </row>
    <row r="5276" spans="11:15">
      <c r="K5276" s="46" t="s">
        <v>10618</v>
      </c>
      <c r="L5276" s="23" t="s">
        <v>10619</v>
      </c>
      <c r="M5276" s="47">
        <v>2106.29</v>
      </c>
      <c r="N5276" s="47">
        <v>0</v>
      </c>
      <c r="O5276" s="48">
        <v>42055</v>
      </c>
    </row>
    <row r="5277" spans="11:15">
      <c r="K5277" s="46" t="s">
        <v>10620</v>
      </c>
      <c r="L5277" s="23" t="s">
        <v>10621</v>
      </c>
      <c r="M5277" s="47">
        <v>2086.94</v>
      </c>
      <c r="N5277" s="47">
        <v>0</v>
      </c>
      <c r="O5277" s="48">
        <v>42055</v>
      </c>
    </row>
    <row r="5278" spans="11:15">
      <c r="K5278" s="46" t="s">
        <v>10622</v>
      </c>
      <c r="L5278" s="23" t="s">
        <v>10623</v>
      </c>
      <c r="M5278" s="47">
        <v>2078.13</v>
      </c>
      <c r="N5278" s="47">
        <v>0</v>
      </c>
      <c r="O5278" s="48">
        <v>42055</v>
      </c>
    </row>
    <row r="5279" spans="11:15">
      <c r="K5279" s="46" t="s">
        <v>10624</v>
      </c>
      <c r="L5279" s="23" t="s">
        <v>10625</v>
      </c>
      <c r="M5279" s="47">
        <v>2045.71</v>
      </c>
      <c r="N5279" s="47">
        <v>0</v>
      </c>
      <c r="O5279" s="48">
        <v>42055</v>
      </c>
    </row>
    <row r="5280" spans="11:15">
      <c r="K5280" s="46" t="s">
        <v>10626</v>
      </c>
      <c r="L5280" s="23" t="s">
        <v>10627</v>
      </c>
      <c r="M5280" s="47">
        <v>2031.12</v>
      </c>
      <c r="N5280" s="47">
        <v>0</v>
      </c>
      <c r="O5280" s="48">
        <v>42055</v>
      </c>
    </row>
    <row r="5281" spans="11:15">
      <c r="K5281" s="46" t="s">
        <v>10628</v>
      </c>
      <c r="L5281" s="23" t="s">
        <v>10629</v>
      </c>
      <c r="M5281" s="47">
        <v>2011.13</v>
      </c>
      <c r="N5281" s="47">
        <v>0</v>
      </c>
      <c r="O5281" s="48">
        <v>42055</v>
      </c>
    </row>
    <row r="5282" spans="11:15">
      <c r="K5282" s="46" t="s">
        <v>10630</v>
      </c>
      <c r="L5282" s="23" t="s">
        <v>10631</v>
      </c>
      <c r="M5282" s="47">
        <v>1971.05</v>
      </c>
      <c r="N5282" s="47">
        <v>0</v>
      </c>
      <c r="O5282" s="48">
        <v>42055</v>
      </c>
    </row>
    <row r="5283" spans="11:15">
      <c r="K5283" s="46" t="s">
        <v>10632</v>
      </c>
      <c r="L5283" s="23" t="s">
        <v>10633</v>
      </c>
      <c r="M5283" s="47">
        <v>1964.67</v>
      </c>
      <c r="N5283" s="47">
        <v>0</v>
      </c>
      <c r="O5283" s="48">
        <v>42055</v>
      </c>
    </row>
    <row r="5284" spans="11:15">
      <c r="K5284" s="46" t="s">
        <v>10634</v>
      </c>
      <c r="L5284" s="23" t="s">
        <v>10635</v>
      </c>
      <c r="M5284" s="47">
        <v>1949.2</v>
      </c>
      <c r="N5284" s="47">
        <v>0</v>
      </c>
      <c r="O5284" s="48">
        <v>42055</v>
      </c>
    </row>
    <row r="5285" spans="11:15">
      <c r="K5285" s="46" t="s">
        <v>10636</v>
      </c>
      <c r="L5285" s="23" t="s">
        <v>10637</v>
      </c>
      <c r="M5285" s="47">
        <v>1930.29</v>
      </c>
      <c r="N5285" s="47">
        <v>0</v>
      </c>
      <c r="O5285" s="48">
        <v>42055</v>
      </c>
    </row>
    <row r="5286" spans="11:15">
      <c r="K5286" s="46" t="s">
        <v>10638</v>
      </c>
      <c r="L5286" s="23" t="s">
        <v>10639</v>
      </c>
      <c r="M5286" s="47">
        <v>1924.36</v>
      </c>
      <c r="N5286" s="47">
        <v>0</v>
      </c>
      <c r="O5286" s="48">
        <v>42055</v>
      </c>
    </row>
    <row r="5287" spans="11:15">
      <c r="K5287" s="46" t="s">
        <v>10640</v>
      </c>
      <c r="L5287" s="23" t="s">
        <v>10641</v>
      </c>
      <c r="M5287" s="47">
        <v>1920.22</v>
      </c>
      <c r="N5287" s="47">
        <v>0</v>
      </c>
      <c r="O5287" s="48">
        <v>42055</v>
      </c>
    </row>
    <row r="5288" spans="11:15">
      <c r="K5288" s="46" t="s">
        <v>10642</v>
      </c>
      <c r="L5288" s="23" t="s">
        <v>10643</v>
      </c>
      <c r="M5288" s="47">
        <v>1915.8</v>
      </c>
      <c r="N5288" s="47">
        <v>0</v>
      </c>
      <c r="O5288" s="48">
        <v>42055</v>
      </c>
    </row>
    <row r="5289" spans="11:15">
      <c r="K5289" s="46" t="s">
        <v>10644</v>
      </c>
      <c r="L5289" s="23" t="s">
        <v>10645</v>
      </c>
      <c r="M5289" s="47">
        <v>1891.52</v>
      </c>
      <c r="N5289" s="47">
        <v>0</v>
      </c>
      <c r="O5289" s="48">
        <v>42055</v>
      </c>
    </row>
    <row r="5290" spans="11:15">
      <c r="K5290" s="46" t="s">
        <v>10646</v>
      </c>
      <c r="L5290" s="23" t="s">
        <v>10647</v>
      </c>
      <c r="M5290" s="47">
        <v>1872.98</v>
      </c>
      <c r="N5290" s="47">
        <v>0</v>
      </c>
      <c r="O5290" s="48">
        <v>42055</v>
      </c>
    </row>
    <row r="5291" spans="11:15">
      <c r="K5291" s="46" t="s">
        <v>10648</v>
      </c>
      <c r="L5291" s="23" t="s">
        <v>10649</v>
      </c>
      <c r="M5291" s="47">
        <v>1870.5</v>
      </c>
      <c r="N5291" s="47">
        <v>0</v>
      </c>
      <c r="O5291" s="48">
        <v>42055</v>
      </c>
    </row>
    <row r="5292" spans="11:15">
      <c r="K5292" s="46" t="s">
        <v>10650</v>
      </c>
      <c r="L5292" s="23" t="s">
        <v>10651</v>
      </c>
      <c r="M5292" s="47">
        <v>1866.2</v>
      </c>
      <c r="N5292" s="47">
        <v>0</v>
      </c>
      <c r="O5292" s="48">
        <v>42055</v>
      </c>
    </row>
    <row r="5293" spans="11:15">
      <c r="K5293" s="46" t="s">
        <v>10652</v>
      </c>
      <c r="L5293" s="23" t="s">
        <v>10653</v>
      </c>
      <c r="M5293" s="47">
        <v>1848.9</v>
      </c>
      <c r="N5293" s="47">
        <v>0</v>
      </c>
      <c r="O5293" s="48">
        <v>42055</v>
      </c>
    </row>
    <row r="5294" spans="11:15">
      <c r="K5294" s="46" t="s">
        <v>10654</v>
      </c>
      <c r="L5294" s="23" t="s">
        <v>10655</v>
      </c>
      <c r="M5294" s="47">
        <v>1833.46</v>
      </c>
      <c r="N5294" s="47">
        <v>0</v>
      </c>
      <c r="O5294" s="48">
        <v>42055</v>
      </c>
    </row>
    <row r="5295" spans="11:15">
      <c r="K5295" s="46" t="s">
        <v>10656</v>
      </c>
      <c r="L5295" s="23" t="s">
        <v>10657</v>
      </c>
      <c r="M5295" s="47">
        <v>1831.82</v>
      </c>
      <c r="N5295" s="47">
        <v>0</v>
      </c>
      <c r="O5295" s="48">
        <v>42055</v>
      </c>
    </row>
    <row r="5296" spans="11:15">
      <c r="K5296" s="46" t="s">
        <v>10658</v>
      </c>
      <c r="L5296" s="23" t="s">
        <v>10659</v>
      </c>
      <c r="M5296" s="47">
        <v>1827.21</v>
      </c>
      <c r="N5296" s="47">
        <v>0</v>
      </c>
      <c r="O5296" s="48">
        <v>42055</v>
      </c>
    </row>
    <row r="5297" spans="11:15">
      <c r="K5297" s="46" t="s">
        <v>10660</v>
      </c>
      <c r="L5297" s="23" t="s">
        <v>10661</v>
      </c>
      <c r="M5297" s="47">
        <v>1804.86</v>
      </c>
      <c r="N5297" s="47">
        <v>0</v>
      </c>
      <c r="O5297" s="48">
        <v>42055</v>
      </c>
    </row>
    <row r="5298" spans="11:15">
      <c r="K5298" s="46" t="s">
        <v>10662</v>
      </c>
      <c r="L5298" s="23" t="s">
        <v>10663</v>
      </c>
      <c r="M5298" s="47">
        <v>1764.68</v>
      </c>
      <c r="N5298" s="47">
        <v>0</v>
      </c>
      <c r="O5298" s="48">
        <v>42055</v>
      </c>
    </row>
    <row r="5299" spans="11:15">
      <c r="K5299" s="46" t="s">
        <v>10664</v>
      </c>
      <c r="L5299" s="23" t="s">
        <v>10665</v>
      </c>
      <c r="M5299" s="47">
        <v>1746.59</v>
      </c>
      <c r="N5299" s="47">
        <v>0</v>
      </c>
      <c r="O5299" s="48">
        <v>42055</v>
      </c>
    </row>
    <row r="5300" spans="11:15">
      <c r="K5300" s="46" t="s">
        <v>10666</v>
      </c>
      <c r="L5300" s="23" t="s">
        <v>10667</v>
      </c>
      <c r="M5300" s="47">
        <v>1746.43</v>
      </c>
      <c r="N5300" s="47">
        <v>0</v>
      </c>
      <c r="O5300" s="48">
        <v>42055</v>
      </c>
    </row>
    <row r="5301" spans="11:15">
      <c r="K5301" s="46" t="s">
        <v>10668</v>
      </c>
      <c r="L5301" s="23" t="s">
        <v>10669</v>
      </c>
      <c r="M5301" s="47">
        <v>1740.94</v>
      </c>
      <c r="N5301" s="47">
        <v>0</v>
      </c>
      <c r="O5301" s="48">
        <v>42055</v>
      </c>
    </row>
    <row r="5302" spans="11:15">
      <c r="K5302" s="46" t="s">
        <v>10670</v>
      </c>
      <c r="L5302" s="23" t="s">
        <v>10671</v>
      </c>
      <c r="M5302" s="47">
        <v>1731.95</v>
      </c>
      <c r="N5302" s="47">
        <v>0</v>
      </c>
      <c r="O5302" s="48">
        <v>42055</v>
      </c>
    </row>
    <row r="5303" spans="11:15">
      <c r="K5303" s="46" t="s">
        <v>10672</v>
      </c>
      <c r="L5303" s="23" t="s">
        <v>10673</v>
      </c>
      <c r="M5303" s="47">
        <v>1731.87</v>
      </c>
      <c r="N5303" s="47">
        <v>0</v>
      </c>
      <c r="O5303" s="48">
        <v>42055</v>
      </c>
    </row>
    <row r="5304" spans="11:15">
      <c r="K5304" s="46" t="s">
        <v>10674</v>
      </c>
      <c r="L5304" s="23" t="s">
        <v>10675</v>
      </c>
      <c r="M5304" s="47">
        <v>1724.17</v>
      </c>
      <c r="N5304" s="47">
        <v>0</v>
      </c>
      <c r="O5304" s="48">
        <v>42055</v>
      </c>
    </row>
    <row r="5305" spans="11:15">
      <c r="K5305" s="46" t="s">
        <v>10676</v>
      </c>
      <c r="L5305" s="23" t="s">
        <v>10677</v>
      </c>
      <c r="M5305" s="47">
        <v>1723.69</v>
      </c>
      <c r="N5305" s="47">
        <v>0</v>
      </c>
      <c r="O5305" s="48">
        <v>42055</v>
      </c>
    </row>
    <row r="5306" spans="11:15">
      <c r="K5306" s="46" t="s">
        <v>10678</v>
      </c>
      <c r="L5306" s="23" t="s">
        <v>10679</v>
      </c>
      <c r="M5306" s="47">
        <v>1718.38</v>
      </c>
      <c r="N5306" s="47">
        <v>0</v>
      </c>
      <c r="O5306" s="48">
        <v>42055</v>
      </c>
    </row>
    <row r="5307" spans="11:15">
      <c r="K5307" s="46" t="s">
        <v>10680</v>
      </c>
      <c r="L5307" s="23" t="s">
        <v>10681</v>
      </c>
      <c r="M5307" s="47">
        <v>1634.82</v>
      </c>
      <c r="N5307" s="47">
        <v>0</v>
      </c>
      <c r="O5307" s="48">
        <v>42055</v>
      </c>
    </row>
    <row r="5308" spans="11:15">
      <c r="K5308" s="46" t="s">
        <v>10682</v>
      </c>
      <c r="L5308" s="23" t="s">
        <v>10683</v>
      </c>
      <c r="M5308" s="47">
        <v>1608.77</v>
      </c>
      <c r="N5308" s="47">
        <v>0</v>
      </c>
      <c r="O5308" s="48">
        <v>42055</v>
      </c>
    </row>
    <row r="5309" spans="11:15">
      <c r="K5309" s="46" t="s">
        <v>10684</v>
      </c>
      <c r="L5309" s="23" t="s">
        <v>10685</v>
      </c>
      <c r="M5309" s="47">
        <v>1594.36</v>
      </c>
      <c r="N5309" s="47">
        <v>0</v>
      </c>
      <c r="O5309" s="48">
        <v>42055</v>
      </c>
    </row>
    <row r="5310" spans="11:15">
      <c r="K5310" s="46" t="s">
        <v>10686</v>
      </c>
      <c r="L5310" s="23" t="s">
        <v>10687</v>
      </c>
      <c r="M5310" s="47">
        <v>1590.56</v>
      </c>
      <c r="N5310" s="47">
        <v>0</v>
      </c>
      <c r="O5310" s="48">
        <v>42055</v>
      </c>
    </row>
    <row r="5311" spans="11:15">
      <c r="K5311" s="46" t="s">
        <v>10688</v>
      </c>
      <c r="L5311" s="23" t="s">
        <v>10689</v>
      </c>
      <c r="M5311" s="47">
        <v>1589.57</v>
      </c>
      <c r="N5311" s="47">
        <v>0</v>
      </c>
      <c r="O5311" s="48">
        <v>42055</v>
      </c>
    </row>
    <row r="5312" spans="11:15">
      <c r="K5312" s="46" t="s">
        <v>10690</v>
      </c>
      <c r="L5312" s="23" t="s">
        <v>10691</v>
      </c>
      <c r="M5312" s="47">
        <v>1585.73</v>
      </c>
      <c r="N5312" s="47">
        <v>0</v>
      </c>
      <c r="O5312" s="48">
        <v>42055</v>
      </c>
    </row>
    <row r="5313" spans="11:15">
      <c r="K5313" s="46" t="s">
        <v>10692</v>
      </c>
      <c r="L5313" s="23" t="s">
        <v>10693</v>
      </c>
      <c r="M5313" s="47">
        <v>1580.44</v>
      </c>
      <c r="N5313" s="47">
        <v>0</v>
      </c>
      <c r="O5313" s="48">
        <v>42055</v>
      </c>
    </row>
    <row r="5314" spans="11:15">
      <c r="K5314" s="46" t="s">
        <v>10694</v>
      </c>
      <c r="L5314" s="23" t="s">
        <v>10695</v>
      </c>
      <c r="M5314" s="47">
        <v>1579.01</v>
      </c>
      <c r="N5314" s="47">
        <v>0</v>
      </c>
      <c r="O5314" s="48">
        <v>42055</v>
      </c>
    </row>
    <row r="5315" spans="11:15">
      <c r="K5315" s="46" t="s">
        <v>10696</v>
      </c>
      <c r="L5315" s="23" t="s">
        <v>10697</v>
      </c>
      <c r="M5315" s="47">
        <v>1529.95</v>
      </c>
      <c r="N5315" s="47">
        <v>0</v>
      </c>
      <c r="O5315" s="48">
        <v>42055</v>
      </c>
    </row>
    <row r="5316" spans="11:15">
      <c r="K5316" s="46" t="s">
        <v>10698</v>
      </c>
      <c r="L5316" s="23" t="s">
        <v>10699</v>
      </c>
      <c r="M5316" s="47">
        <v>1518.13</v>
      </c>
      <c r="N5316" s="47">
        <v>0</v>
      </c>
      <c r="O5316" s="48">
        <v>42055</v>
      </c>
    </row>
    <row r="5317" spans="11:15">
      <c r="K5317" s="46" t="s">
        <v>10700</v>
      </c>
      <c r="L5317" s="23" t="s">
        <v>10701</v>
      </c>
      <c r="M5317" s="47">
        <v>1501.37</v>
      </c>
      <c r="N5317" s="47">
        <v>0</v>
      </c>
      <c r="O5317" s="48">
        <v>42055</v>
      </c>
    </row>
    <row r="5318" spans="11:15">
      <c r="K5318" s="46" t="s">
        <v>10702</v>
      </c>
      <c r="L5318" s="23" t="s">
        <v>10703</v>
      </c>
      <c r="M5318" s="47">
        <v>1498.71</v>
      </c>
      <c r="N5318" s="47">
        <v>0</v>
      </c>
      <c r="O5318" s="48">
        <v>42055</v>
      </c>
    </row>
    <row r="5319" spans="11:15">
      <c r="K5319" s="46" t="s">
        <v>10704</v>
      </c>
      <c r="L5319" s="23" t="s">
        <v>10705</v>
      </c>
      <c r="M5319" s="47">
        <v>1449.2</v>
      </c>
      <c r="N5319" s="47">
        <v>0</v>
      </c>
      <c r="O5319" s="48">
        <v>42055</v>
      </c>
    </row>
    <row r="5320" spans="11:15">
      <c r="K5320" s="46" t="s">
        <v>10706</v>
      </c>
      <c r="L5320" s="23" t="s">
        <v>10707</v>
      </c>
      <c r="M5320" s="47">
        <v>1440</v>
      </c>
      <c r="N5320" s="47">
        <v>0</v>
      </c>
      <c r="O5320" s="48">
        <v>42055</v>
      </c>
    </row>
    <row r="5321" spans="11:15">
      <c r="K5321" s="46" t="s">
        <v>10708</v>
      </c>
      <c r="L5321" s="23" t="s">
        <v>10709</v>
      </c>
      <c r="M5321" s="47">
        <v>1414.39</v>
      </c>
      <c r="N5321" s="47">
        <v>0</v>
      </c>
      <c r="O5321" s="48">
        <v>42055</v>
      </c>
    </row>
    <row r="5322" spans="11:15">
      <c r="K5322" s="46" t="s">
        <v>10710</v>
      </c>
      <c r="L5322" s="23" t="s">
        <v>10711</v>
      </c>
      <c r="M5322" s="47">
        <v>1401.15</v>
      </c>
      <c r="N5322" s="47">
        <v>0</v>
      </c>
      <c r="O5322" s="48">
        <v>42055</v>
      </c>
    </row>
    <row r="5323" spans="11:15">
      <c r="K5323" s="46" t="s">
        <v>10712</v>
      </c>
      <c r="L5323" s="23" t="s">
        <v>10713</v>
      </c>
      <c r="M5323" s="47">
        <v>1396.93</v>
      </c>
      <c r="N5323" s="47">
        <v>0</v>
      </c>
      <c r="O5323" s="48">
        <v>42055</v>
      </c>
    </row>
    <row r="5324" spans="11:15">
      <c r="K5324" s="46" t="s">
        <v>10714</v>
      </c>
      <c r="L5324" s="23" t="s">
        <v>10715</v>
      </c>
      <c r="M5324" s="47">
        <v>1395.27</v>
      </c>
      <c r="N5324" s="47">
        <v>0</v>
      </c>
      <c r="O5324" s="48">
        <v>42055</v>
      </c>
    </row>
    <row r="5325" spans="11:15">
      <c r="K5325" s="46" t="s">
        <v>10716</v>
      </c>
      <c r="L5325" s="23" t="s">
        <v>10717</v>
      </c>
      <c r="M5325" s="47">
        <v>1394.17</v>
      </c>
      <c r="N5325" s="47">
        <v>0</v>
      </c>
      <c r="O5325" s="48">
        <v>42055</v>
      </c>
    </row>
    <row r="5326" spans="11:15">
      <c r="K5326" s="46" t="s">
        <v>10718</v>
      </c>
      <c r="L5326" s="23" t="s">
        <v>10719</v>
      </c>
      <c r="M5326" s="47">
        <v>1393.13</v>
      </c>
      <c r="N5326" s="47">
        <v>0</v>
      </c>
      <c r="O5326" s="48">
        <v>42055</v>
      </c>
    </row>
    <row r="5327" spans="11:15">
      <c r="K5327" s="46" t="s">
        <v>10720</v>
      </c>
      <c r="L5327" s="23" t="s">
        <v>10721</v>
      </c>
      <c r="M5327" s="47">
        <v>1372.6</v>
      </c>
      <c r="N5327" s="47">
        <v>0</v>
      </c>
      <c r="O5327" s="48">
        <v>42055</v>
      </c>
    </row>
    <row r="5328" spans="11:15">
      <c r="K5328" s="46" t="s">
        <v>10722</v>
      </c>
      <c r="L5328" s="23" t="s">
        <v>10723</v>
      </c>
      <c r="M5328" s="47">
        <v>1356.11</v>
      </c>
      <c r="N5328" s="47">
        <v>0</v>
      </c>
      <c r="O5328" s="48">
        <v>42055</v>
      </c>
    </row>
    <row r="5329" spans="11:15">
      <c r="K5329" s="46" t="s">
        <v>10724</v>
      </c>
      <c r="L5329" s="23" t="s">
        <v>10725</v>
      </c>
      <c r="M5329" s="47">
        <v>1346.89</v>
      </c>
      <c r="N5329" s="47">
        <v>0</v>
      </c>
      <c r="O5329" s="48">
        <v>42055</v>
      </c>
    </row>
    <row r="5330" spans="11:15">
      <c r="K5330" s="46" t="s">
        <v>10726</v>
      </c>
      <c r="L5330" s="23" t="s">
        <v>10727</v>
      </c>
      <c r="M5330" s="47">
        <v>1328.6</v>
      </c>
      <c r="N5330" s="47">
        <v>0</v>
      </c>
      <c r="O5330" s="48">
        <v>42055</v>
      </c>
    </row>
    <row r="5331" spans="11:15">
      <c r="K5331" s="46" t="s">
        <v>10728</v>
      </c>
      <c r="L5331" s="23" t="s">
        <v>10729</v>
      </c>
      <c r="M5331" s="47">
        <v>1325.51</v>
      </c>
      <c r="N5331" s="47">
        <v>0</v>
      </c>
      <c r="O5331" s="48">
        <v>42055</v>
      </c>
    </row>
    <row r="5332" spans="11:15">
      <c r="K5332" s="46" t="s">
        <v>10730</v>
      </c>
      <c r="L5332" s="23" t="s">
        <v>10731</v>
      </c>
      <c r="M5332" s="47">
        <v>1303.23</v>
      </c>
      <c r="N5332" s="47">
        <v>0</v>
      </c>
      <c r="O5332" s="48">
        <v>42055</v>
      </c>
    </row>
    <row r="5333" spans="11:15">
      <c r="K5333" s="46" t="s">
        <v>10732</v>
      </c>
      <c r="L5333" s="23" t="s">
        <v>10733</v>
      </c>
      <c r="M5333" s="47">
        <v>1295.23</v>
      </c>
      <c r="N5333" s="47">
        <v>0</v>
      </c>
      <c r="O5333" s="48">
        <v>42055</v>
      </c>
    </row>
    <row r="5334" spans="11:15">
      <c r="K5334" s="46" t="s">
        <v>10734</v>
      </c>
      <c r="L5334" s="23" t="s">
        <v>10735</v>
      </c>
      <c r="M5334" s="47">
        <v>1295.05</v>
      </c>
      <c r="N5334" s="47">
        <v>0</v>
      </c>
      <c r="O5334" s="48">
        <v>42055</v>
      </c>
    </row>
    <row r="5335" spans="11:15">
      <c r="K5335" s="46" t="s">
        <v>10736</v>
      </c>
      <c r="L5335" s="23" t="s">
        <v>10737</v>
      </c>
      <c r="M5335" s="47">
        <v>1278.77</v>
      </c>
      <c r="N5335" s="47">
        <v>0</v>
      </c>
      <c r="O5335" s="48">
        <v>42055</v>
      </c>
    </row>
    <row r="5336" spans="11:15">
      <c r="K5336" s="46" t="s">
        <v>10738</v>
      </c>
      <c r="L5336" s="23" t="s">
        <v>10739</v>
      </c>
      <c r="M5336" s="47">
        <v>1268.22</v>
      </c>
      <c r="N5336" s="47">
        <v>0</v>
      </c>
      <c r="O5336" s="48">
        <v>42055</v>
      </c>
    </row>
    <row r="5337" spans="11:15">
      <c r="K5337" s="46" t="s">
        <v>10740</v>
      </c>
      <c r="L5337" s="23" t="s">
        <v>10741</v>
      </c>
      <c r="M5337" s="47">
        <v>1257.33</v>
      </c>
      <c r="N5337" s="47">
        <v>0</v>
      </c>
      <c r="O5337" s="48">
        <v>42055</v>
      </c>
    </row>
    <row r="5338" spans="11:15">
      <c r="K5338" s="46" t="s">
        <v>10742</v>
      </c>
      <c r="L5338" s="23" t="s">
        <v>10743</v>
      </c>
      <c r="M5338" s="47">
        <v>1249.42</v>
      </c>
      <c r="N5338" s="47">
        <v>0</v>
      </c>
      <c r="O5338" s="48">
        <v>42055</v>
      </c>
    </row>
    <row r="5339" spans="11:15">
      <c r="K5339" s="46" t="s">
        <v>10744</v>
      </c>
      <c r="L5339" s="23" t="s">
        <v>10745</v>
      </c>
      <c r="M5339" s="47">
        <v>1240.02</v>
      </c>
      <c r="N5339" s="47">
        <v>0</v>
      </c>
      <c r="O5339" s="48">
        <v>42055</v>
      </c>
    </row>
    <row r="5340" spans="11:15">
      <c r="K5340" s="46" t="s">
        <v>10746</v>
      </c>
      <c r="L5340" s="23" t="s">
        <v>10747</v>
      </c>
      <c r="M5340" s="47">
        <v>1231.3599999999999</v>
      </c>
      <c r="N5340" s="47">
        <v>0</v>
      </c>
      <c r="O5340" s="48">
        <v>42055</v>
      </c>
    </row>
    <row r="5341" spans="11:15">
      <c r="K5341" s="46" t="s">
        <v>10748</v>
      </c>
      <c r="L5341" s="23" t="s">
        <v>10749</v>
      </c>
      <c r="M5341" s="47">
        <v>1229.44</v>
      </c>
      <c r="N5341" s="47">
        <v>0</v>
      </c>
      <c r="O5341" s="48">
        <v>42055</v>
      </c>
    </row>
    <row r="5342" spans="11:15">
      <c r="K5342" s="46" t="s">
        <v>10750</v>
      </c>
      <c r="L5342" s="23" t="s">
        <v>10751</v>
      </c>
      <c r="M5342" s="47">
        <v>1213.18</v>
      </c>
      <c r="N5342" s="47">
        <v>0</v>
      </c>
      <c r="O5342" s="48">
        <v>42055</v>
      </c>
    </row>
    <row r="5343" spans="11:15">
      <c r="K5343" s="46" t="s">
        <v>10752</v>
      </c>
      <c r="L5343" s="23" t="s">
        <v>10753</v>
      </c>
      <c r="M5343" s="47">
        <v>1212.02</v>
      </c>
      <c r="N5343" s="47">
        <v>0</v>
      </c>
      <c r="O5343" s="48">
        <v>42055</v>
      </c>
    </row>
    <row r="5344" spans="11:15">
      <c r="K5344" s="46" t="s">
        <v>10754</v>
      </c>
      <c r="L5344" s="23" t="s">
        <v>10755</v>
      </c>
      <c r="M5344" s="47">
        <v>1200.9100000000001</v>
      </c>
      <c r="N5344" s="47">
        <v>0</v>
      </c>
      <c r="O5344" s="48">
        <v>42055</v>
      </c>
    </row>
    <row r="5345" spans="11:15">
      <c r="K5345" s="46" t="s">
        <v>10756</v>
      </c>
      <c r="L5345" s="23" t="s">
        <v>10757</v>
      </c>
      <c r="M5345" s="47">
        <v>1189.19</v>
      </c>
      <c r="N5345" s="47">
        <v>0</v>
      </c>
      <c r="O5345" s="48">
        <v>42055</v>
      </c>
    </row>
    <row r="5346" spans="11:15">
      <c r="K5346" s="46" t="s">
        <v>10758</v>
      </c>
      <c r="L5346" s="23" t="s">
        <v>10759</v>
      </c>
      <c r="M5346" s="47">
        <v>1174.08</v>
      </c>
      <c r="N5346" s="47">
        <v>0</v>
      </c>
      <c r="O5346" s="48">
        <v>42055</v>
      </c>
    </row>
    <row r="5347" spans="11:15">
      <c r="K5347" s="46" t="s">
        <v>10760</v>
      </c>
      <c r="L5347" s="23" t="s">
        <v>10761</v>
      </c>
      <c r="M5347" s="47">
        <v>1162.29</v>
      </c>
      <c r="N5347" s="47">
        <v>0</v>
      </c>
      <c r="O5347" s="48">
        <v>42055</v>
      </c>
    </row>
    <row r="5348" spans="11:15">
      <c r="K5348" s="46" t="s">
        <v>10762</v>
      </c>
      <c r="L5348" s="23" t="s">
        <v>10763</v>
      </c>
      <c r="M5348" s="47">
        <v>1133.0899999999999</v>
      </c>
      <c r="N5348" s="47">
        <v>0</v>
      </c>
      <c r="O5348" s="48">
        <v>42055</v>
      </c>
    </row>
    <row r="5349" spans="11:15">
      <c r="K5349" s="46" t="s">
        <v>10764</v>
      </c>
      <c r="L5349" s="23" t="s">
        <v>10765</v>
      </c>
      <c r="M5349" s="47">
        <v>1132.01</v>
      </c>
      <c r="N5349" s="47">
        <v>0</v>
      </c>
      <c r="O5349" s="48">
        <v>42055</v>
      </c>
    </row>
    <row r="5350" spans="11:15">
      <c r="K5350" s="46" t="s">
        <v>10766</v>
      </c>
      <c r="L5350" s="23" t="s">
        <v>10767</v>
      </c>
      <c r="M5350" s="47">
        <v>1123.3399999999999</v>
      </c>
      <c r="N5350" s="47">
        <v>0</v>
      </c>
      <c r="O5350" s="48">
        <v>42055</v>
      </c>
    </row>
    <row r="5351" spans="11:15">
      <c r="K5351" s="46" t="s">
        <v>10768</v>
      </c>
      <c r="L5351" s="23" t="s">
        <v>10769</v>
      </c>
      <c r="M5351" s="47">
        <v>1117.19</v>
      </c>
      <c r="N5351" s="47">
        <v>0</v>
      </c>
      <c r="O5351" s="48">
        <v>42055</v>
      </c>
    </row>
    <row r="5352" spans="11:15">
      <c r="K5352" s="46" t="s">
        <v>10770</v>
      </c>
      <c r="L5352" s="23" t="s">
        <v>10771</v>
      </c>
      <c r="M5352" s="47">
        <v>1105.73</v>
      </c>
      <c r="N5352" s="47">
        <v>0</v>
      </c>
      <c r="O5352" s="48">
        <v>42055</v>
      </c>
    </row>
    <row r="5353" spans="11:15">
      <c r="K5353" s="46" t="s">
        <v>10772</v>
      </c>
      <c r="L5353" s="23" t="s">
        <v>10773</v>
      </c>
      <c r="M5353" s="47">
        <v>1098.9000000000001</v>
      </c>
      <c r="N5353" s="47">
        <v>0</v>
      </c>
      <c r="O5353" s="48">
        <v>42055</v>
      </c>
    </row>
    <row r="5354" spans="11:15">
      <c r="K5354" s="46" t="s">
        <v>10774</v>
      </c>
      <c r="L5354" s="23" t="s">
        <v>10775</v>
      </c>
      <c r="M5354" s="47">
        <v>1090.8</v>
      </c>
      <c r="N5354" s="47">
        <v>0</v>
      </c>
      <c r="O5354" s="48">
        <v>42055</v>
      </c>
    </row>
    <row r="5355" spans="11:15">
      <c r="K5355" s="46" t="s">
        <v>10776</v>
      </c>
      <c r="L5355" s="23" t="s">
        <v>10777</v>
      </c>
      <c r="M5355" s="47">
        <v>1073.08</v>
      </c>
      <c r="N5355" s="47">
        <v>0</v>
      </c>
      <c r="O5355" s="48">
        <v>42055</v>
      </c>
    </row>
    <row r="5356" spans="11:15">
      <c r="K5356" s="46" t="s">
        <v>10778</v>
      </c>
      <c r="L5356" s="23" t="s">
        <v>10779</v>
      </c>
      <c r="M5356" s="47">
        <v>1062.6400000000001</v>
      </c>
      <c r="N5356" s="47">
        <v>0</v>
      </c>
      <c r="O5356" s="48">
        <v>42055</v>
      </c>
    </row>
    <row r="5357" spans="11:15">
      <c r="K5357" s="46" t="s">
        <v>10780</v>
      </c>
      <c r="L5357" s="23" t="s">
        <v>10781</v>
      </c>
      <c r="M5357" s="47">
        <v>1054.46</v>
      </c>
      <c r="N5357" s="47">
        <v>0</v>
      </c>
      <c r="O5357" s="48">
        <v>42055</v>
      </c>
    </row>
    <row r="5358" spans="11:15">
      <c r="K5358" s="46" t="s">
        <v>10782</v>
      </c>
      <c r="L5358" s="23" t="s">
        <v>10783</v>
      </c>
      <c r="M5358" s="47">
        <v>1051.23</v>
      </c>
      <c r="N5358" s="47">
        <v>0</v>
      </c>
      <c r="O5358" s="48">
        <v>42055</v>
      </c>
    </row>
    <row r="5359" spans="11:15">
      <c r="K5359" s="46" t="s">
        <v>10784</v>
      </c>
      <c r="L5359" s="23" t="s">
        <v>10785</v>
      </c>
      <c r="M5359" s="47">
        <v>1050.8699999999999</v>
      </c>
      <c r="N5359" s="47">
        <v>0</v>
      </c>
      <c r="O5359" s="48">
        <v>42055</v>
      </c>
    </row>
    <row r="5360" spans="11:15">
      <c r="K5360" s="46" t="s">
        <v>10786</v>
      </c>
      <c r="L5360" s="23" t="s">
        <v>10787</v>
      </c>
      <c r="M5360" s="47">
        <v>1046.6500000000001</v>
      </c>
      <c r="N5360" s="47">
        <v>0</v>
      </c>
      <c r="O5360" s="48">
        <v>42055</v>
      </c>
    </row>
    <row r="5361" spans="11:15">
      <c r="K5361" s="46" t="s">
        <v>10788</v>
      </c>
      <c r="L5361" s="23" t="s">
        <v>10789</v>
      </c>
      <c r="M5361" s="47">
        <v>1038.83</v>
      </c>
      <c r="N5361" s="47">
        <v>0</v>
      </c>
      <c r="O5361" s="48">
        <v>42055</v>
      </c>
    </row>
    <row r="5362" spans="11:15">
      <c r="K5362" s="46" t="s">
        <v>10790</v>
      </c>
      <c r="L5362" s="23" t="s">
        <v>10791</v>
      </c>
      <c r="M5362" s="47">
        <v>1035.22</v>
      </c>
      <c r="N5362" s="47">
        <v>0</v>
      </c>
      <c r="O5362" s="48">
        <v>42055</v>
      </c>
    </row>
    <row r="5363" spans="11:15">
      <c r="K5363" s="46" t="s">
        <v>10792</v>
      </c>
      <c r="L5363" s="23" t="s">
        <v>10793</v>
      </c>
      <c r="M5363" s="47">
        <v>1032.82</v>
      </c>
      <c r="N5363" s="47">
        <v>0</v>
      </c>
      <c r="O5363" s="48">
        <v>42055</v>
      </c>
    </row>
    <row r="5364" spans="11:15">
      <c r="K5364" s="46" t="s">
        <v>10794</v>
      </c>
      <c r="L5364" s="23" t="s">
        <v>10795</v>
      </c>
      <c r="M5364" s="47">
        <v>1018.42</v>
      </c>
      <c r="N5364" s="47">
        <v>0</v>
      </c>
      <c r="O5364" s="48">
        <v>42055</v>
      </c>
    </row>
    <row r="5365" spans="11:15">
      <c r="K5365" s="46" t="s">
        <v>10796</v>
      </c>
      <c r="L5365" s="23" t="s">
        <v>10797</v>
      </c>
      <c r="M5365" s="47">
        <v>1016.33</v>
      </c>
      <c r="N5365" s="47">
        <v>0</v>
      </c>
      <c r="O5365" s="48">
        <v>42055</v>
      </c>
    </row>
    <row r="5366" spans="11:15">
      <c r="K5366" s="46" t="s">
        <v>10798</v>
      </c>
      <c r="L5366" s="23" t="s">
        <v>10799</v>
      </c>
      <c r="M5366" s="47">
        <v>1012.92</v>
      </c>
      <c r="N5366" s="47">
        <v>0</v>
      </c>
      <c r="O5366" s="48">
        <v>42055</v>
      </c>
    </row>
    <row r="5367" spans="11:15">
      <c r="K5367" s="50" t="s">
        <v>10800</v>
      </c>
      <c r="L5367" s="51" t="s">
        <v>10801</v>
      </c>
      <c r="M5367" s="52">
        <v>1006.44</v>
      </c>
      <c r="N5367" s="52">
        <v>0</v>
      </c>
      <c r="O5367" s="53">
        <v>42055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EF71-9EC6-4F63-8D73-5B8A88B3D90C}">
  <dimension ref="K1:Z81"/>
  <sheetViews>
    <sheetView topLeftCell="A49" workbookViewId="0">
      <selection activeCell="M45" sqref="M45"/>
    </sheetView>
  </sheetViews>
  <sheetFormatPr defaultRowHeight="15"/>
  <cols>
    <col min="11" max="11" width="23.42578125" customWidth="1"/>
    <col min="12" max="12" width="13.5703125" customWidth="1"/>
    <col min="13" max="13" width="19.5703125" customWidth="1"/>
    <col min="14" max="14" width="13.140625" customWidth="1"/>
    <col min="15" max="15" width="15.28515625" customWidth="1"/>
  </cols>
  <sheetData>
    <row r="1" spans="11:26">
      <c r="K1" s="54" t="s">
        <v>10984</v>
      </c>
      <c r="L1" s="15"/>
      <c r="M1" s="15"/>
    </row>
    <row r="2" spans="11:26">
      <c r="K2" s="1" t="s">
        <v>10812</v>
      </c>
      <c r="L2" s="1" t="s">
        <v>10985</v>
      </c>
      <c r="M2" s="1" t="s">
        <v>10871</v>
      </c>
      <c r="X2" s="15"/>
      <c r="Y2" s="15"/>
      <c r="Z2" s="15"/>
    </row>
    <row r="3" spans="11:26">
      <c r="K3" s="55" t="s">
        <v>10816</v>
      </c>
      <c r="L3" s="55" t="s">
        <v>10986</v>
      </c>
      <c r="M3" s="35" t="str">
        <f>IF(L3="m","mees","naine")</f>
        <v>naine</v>
      </c>
      <c r="X3" s="15"/>
      <c r="Y3" s="15"/>
      <c r="Z3" s="15"/>
    </row>
    <row r="4" spans="11:26">
      <c r="K4" s="55" t="s">
        <v>10817</v>
      </c>
      <c r="L4" s="55" t="s">
        <v>10987</v>
      </c>
      <c r="M4" s="35" t="str">
        <f t="shared" ref="M4:M9" si="0">IF(L4="m","mees","naine")</f>
        <v>mees</v>
      </c>
      <c r="X4" s="15"/>
      <c r="Y4" s="15"/>
      <c r="Z4" s="15"/>
    </row>
    <row r="5" spans="11:26">
      <c r="K5" s="55" t="s">
        <v>10818</v>
      </c>
      <c r="L5" s="55" t="s">
        <v>10986</v>
      </c>
      <c r="M5" s="35" t="str">
        <f t="shared" si="0"/>
        <v>naine</v>
      </c>
      <c r="X5" s="15"/>
      <c r="Y5" s="15"/>
      <c r="Z5" s="15"/>
    </row>
    <row r="6" spans="11:26">
      <c r="K6" s="55" t="s">
        <v>10819</v>
      </c>
      <c r="L6" s="55" t="s">
        <v>10986</v>
      </c>
      <c r="M6" s="35" t="str">
        <f t="shared" si="0"/>
        <v>naine</v>
      </c>
      <c r="X6" s="15"/>
      <c r="Y6" s="15"/>
      <c r="Z6" s="15"/>
    </row>
    <row r="7" spans="11:26">
      <c r="K7" s="55" t="s">
        <v>10820</v>
      </c>
      <c r="L7" s="55" t="s">
        <v>10986</v>
      </c>
      <c r="M7" s="35" t="str">
        <f t="shared" si="0"/>
        <v>naine</v>
      </c>
      <c r="X7" s="15"/>
      <c r="Y7" s="15"/>
      <c r="Z7" s="15"/>
    </row>
    <row r="8" spans="11:26">
      <c r="K8" s="55" t="s">
        <v>10821</v>
      </c>
      <c r="L8" s="55" t="s">
        <v>10987</v>
      </c>
      <c r="M8" s="35" t="str">
        <f t="shared" si="0"/>
        <v>mees</v>
      </c>
      <c r="X8" s="15"/>
      <c r="Y8" s="15"/>
      <c r="Z8" s="15"/>
    </row>
    <row r="9" spans="11:26">
      <c r="K9" s="55" t="s">
        <v>10822</v>
      </c>
      <c r="L9" s="55" t="s">
        <v>10987</v>
      </c>
      <c r="M9" s="35" t="str">
        <f t="shared" si="0"/>
        <v>mees</v>
      </c>
      <c r="X9" s="15"/>
      <c r="Y9" s="15"/>
      <c r="Z9" s="15"/>
    </row>
    <row r="10" spans="11:26">
      <c r="X10" s="15"/>
      <c r="Y10" s="15"/>
      <c r="Z10" s="15"/>
    </row>
    <row r="11" spans="11:26">
      <c r="K11" s="15" t="s">
        <v>10988</v>
      </c>
      <c r="L11" s="15"/>
      <c r="M11" s="15"/>
      <c r="U11" s="15"/>
      <c r="V11" s="15"/>
      <c r="W11" s="15"/>
      <c r="X11" s="15"/>
      <c r="Y11" s="15"/>
      <c r="Z11" s="15"/>
    </row>
    <row r="12" spans="11:26">
      <c r="K12" s="56" t="s">
        <v>10989</v>
      </c>
      <c r="L12" s="15"/>
      <c r="M12" s="15"/>
      <c r="X12" s="15"/>
      <c r="Y12" s="15"/>
      <c r="Z12" s="15"/>
    </row>
    <row r="13" spans="11:26">
      <c r="K13" s="56" t="s">
        <v>10990</v>
      </c>
      <c r="L13" s="15"/>
      <c r="M13" s="15"/>
      <c r="X13" s="15"/>
      <c r="Y13" s="15"/>
      <c r="Z13" s="15"/>
    </row>
    <row r="14" spans="11:26">
      <c r="K14" s="1" t="s">
        <v>10991</v>
      </c>
      <c r="L14" s="1" t="s">
        <v>10992</v>
      </c>
      <c r="M14" s="1" t="s">
        <v>13</v>
      </c>
      <c r="X14" s="15"/>
      <c r="Y14" s="15"/>
      <c r="Z14" s="15"/>
    </row>
    <row r="15" spans="11:26">
      <c r="K15" s="55">
        <v>1000</v>
      </c>
      <c r="L15" s="55">
        <v>5</v>
      </c>
      <c r="M15" s="55">
        <f>IF(L15&lt;=10,K15, K15*1.2)</f>
        <v>1000</v>
      </c>
      <c r="X15" s="15"/>
      <c r="Y15" s="15"/>
      <c r="Z15" s="15"/>
    </row>
    <row r="16" spans="11:26">
      <c r="K16" s="55">
        <v>1000</v>
      </c>
      <c r="L16" s="55">
        <v>25</v>
      </c>
      <c r="M16" s="55">
        <f>IF(L16&lt;=10,K16, K16*1.2)</f>
        <v>1200</v>
      </c>
      <c r="X16" s="15"/>
      <c r="Y16" s="15"/>
      <c r="Z16" s="15"/>
    </row>
    <row r="17" spans="11:26">
      <c r="K17" s="55">
        <v>1000</v>
      </c>
      <c r="L17" s="55">
        <v>17</v>
      </c>
      <c r="M17" s="55">
        <f t="shared" ref="M17:M19" si="1">IF(L17&lt;=10,K17, K17*1.2)</f>
        <v>1200</v>
      </c>
      <c r="X17" s="15"/>
      <c r="Y17" s="15"/>
      <c r="Z17" s="15"/>
    </row>
    <row r="18" spans="11:26">
      <c r="K18" s="55">
        <v>1000</v>
      </c>
      <c r="L18" s="55">
        <v>10</v>
      </c>
      <c r="M18" s="55">
        <f t="shared" si="1"/>
        <v>1000</v>
      </c>
      <c r="X18" s="15"/>
      <c r="Y18" s="15"/>
      <c r="Z18" s="15"/>
    </row>
    <row r="19" spans="11:26">
      <c r="K19" s="55">
        <v>1000</v>
      </c>
      <c r="L19" s="55">
        <v>14</v>
      </c>
      <c r="M19" s="55">
        <f t="shared" si="1"/>
        <v>1200</v>
      </c>
      <c r="X19" s="15"/>
      <c r="Y19" s="15"/>
      <c r="Z19" s="15"/>
    </row>
    <row r="20" spans="11:26">
      <c r="X20" s="15"/>
      <c r="Y20" s="15"/>
      <c r="Z20" s="15"/>
    </row>
    <row r="21" spans="11:26">
      <c r="K21" s="54" t="s">
        <v>10993</v>
      </c>
      <c r="L21" s="15"/>
      <c r="M21" s="15"/>
      <c r="N21" s="15"/>
      <c r="U21" s="15"/>
      <c r="V21" s="15"/>
      <c r="W21" s="15"/>
      <c r="X21" s="15"/>
      <c r="Y21" s="15"/>
      <c r="Z21" s="15"/>
    </row>
    <row r="22" spans="11:26">
      <c r="K22" s="1" t="s">
        <v>10802</v>
      </c>
      <c r="L22" s="1" t="s">
        <v>10803</v>
      </c>
      <c r="M22" s="1" t="s">
        <v>10804</v>
      </c>
      <c r="N22" s="1" t="s">
        <v>10805</v>
      </c>
      <c r="Y22" s="15"/>
      <c r="Z22" s="15"/>
    </row>
    <row r="23" spans="11:26">
      <c r="K23" s="55" t="s">
        <v>10806</v>
      </c>
      <c r="L23" s="61">
        <v>11</v>
      </c>
      <c r="M23" s="37">
        <f>(L23/$L$28)*100</f>
        <v>1.1156186612576064</v>
      </c>
      <c r="N23" s="35" t="str">
        <f>IF(M23&gt;=5, "Pääses", "Ei Pääsenud")</f>
        <v>Ei Pääsenud</v>
      </c>
      <c r="Y23" s="15"/>
      <c r="Z23" s="15"/>
    </row>
    <row r="24" spans="11:26">
      <c r="K24" s="55" t="s">
        <v>10807</v>
      </c>
      <c r="L24" s="61">
        <v>56</v>
      </c>
      <c r="M24" s="37">
        <f t="shared" ref="M24:M27" si="2">(L24/$L$28)*100</f>
        <v>5.6795131845841782</v>
      </c>
      <c r="N24" s="35" t="str">
        <f t="shared" ref="N24:N27" si="3">IF(M24&gt;=5, "Pääses", "Ei Pääsenud")</f>
        <v>Pääses</v>
      </c>
      <c r="Y24" s="15"/>
      <c r="Z24" s="15"/>
    </row>
    <row r="25" spans="11:26">
      <c r="K25" s="55" t="s">
        <v>10808</v>
      </c>
      <c r="L25" s="61">
        <v>363</v>
      </c>
      <c r="M25" s="37">
        <f t="shared" si="2"/>
        <v>36.815415821501013</v>
      </c>
      <c r="N25" s="35" t="str">
        <f t="shared" si="3"/>
        <v>Pääses</v>
      </c>
      <c r="Y25" s="15"/>
      <c r="Z25" s="15"/>
    </row>
    <row r="26" spans="11:26">
      <c r="K26" s="55" t="s">
        <v>10809</v>
      </c>
      <c r="L26" s="61">
        <v>113</v>
      </c>
      <c r="M26" s="37">
        <f t="shared" si="2"/>
        <v>11.460446247464503</v>
      </c>
      <c r="N26" s="35" t="str">
        <f t="shared" si="3"/>
        <v>Pääses</v>
      </c>
      <c r="Y26" s="15"/>
      <c r="Z26" s="15"/>
    </row>
    <row r="27" spans="11:26">
      <c r="K27" s="55" t="s">
        <v>10810</v>
      </c>
      <c r="L27" s="61">
        <v>443</v>
      </c>
      <c r="M27" s="37">
        <f t="shared" si="2"/>
        <v>44.929006085192697</v>
      </c>
      <c r="N27" s="35" t="str">
        <f t="shared" si="3"/>
        <v>Pääses</v>
      </c>
      <c r="Y27" s="15"/>
      <c r="Z27" s="15"/>
    </row>
    <row r="28" spans="11:26">
      <c r="K28" s="16" t="s">
        <v>10811</v>
      </c>
      <c r="L28" s="57">
        <f>SUM(L23:L27)</f>
        <v>986</v>
      </c>
      <c r="M28" s="17"/>
      <c r="N28" s="17"/>
      <c r="Y28" s="15"/>
      <c r="Z28" s="15"/>
    </row>
    <row r="29" spans="11:26">
      <c r="Y29" s="17"/>
      <c r="Z29" s="15"/>
    </row>
    <row r="30" spans="11:26">
      <c r="K30" s="54" t="s">
        <v>10994</v>
      </c>
      <c r="L30" s="15"/>
      <c r="M30" s="17"/>
      <c r="N30" s="17"/>
      <c r="O30" s="17"/>
      <c r="U30" s="15"/>
      <c r="V30" s="15"/>
      <c r="W30" s="17"/>
      <c r="X30" s="17"/>
      <c r="Y30" s="17"/>
      <c r="Z30" s="15"/>
    </row>
    <row r="31" spans="11:26">
      <c r="K31" s="1" t="s">
        <v>10812</v>
      </c>
      <c r="L31" s="1" t="s">
        <v>10813</v>
      </c>
      <c r="M31" s="1" t="s">
        <v>10814</v>
      </c>
      <c r="N31" s="1" t="s">
        <v>10815</v>
      </c>
      <c r="O31" s="1" t="s">
        <v>14</v>
      </c>
      <c r="Z31" s="15"/>
    </row>
    <row r="32" spans="11:26">
      <c r="K32" s="55" t="s">
        <v>10816</v>
      </c>
      <c r="L32" s="55">
        <v>1</v>
      </c>
      <c r="M32" s="58">
        <v>4.5</v>
      </c>
      <c r="N32" s="35">
        <f>IF(L32&gt;=10, 10, 0)</f>
        <v>0</v>
      </c>
      <c r="O32" s="80">
        <f>M32-(M32*(N32/100))</f>
        <v>4.5</v>
      </c>
      <c r="Z32" s="15"/>
    </row>
    <row r="33" spans="11:26">
      <c r="K33" s="55" t="s">
        <v>10817</v>
      </c>
      <c r="L33" s="55">
        <v>10</v>
      </c>
      <c r="M33" s="58">
        <v>4.5</v>
      </c>
      <c r="N33" s="35">
        <f t="shared" ref="N33:N38" si="4">IF(L33&gt;=10, 10, 0)</f>
        <v>10</v>
      </c>
      <c r="O33" s="80">
        <f>M33-(M33*(N33/100))</f>
        <v>4.05</v>
      </c>
      <c r="Z33" s="15"/>
    </row>
    <row r="34" spans="11:26">
      <c r="K34" s="55" t="s">
        <v>10818</v>
      </c>
      <c r="L34" s="55">
        <v>4</v>
      </c>
      <c r="M34" s="58">
        <v>4.5</v>
      </c>
      <c r="N34" s="35">
        <f t="shared" si="4"/>
        <v>0</v>
      </c>
      <c r="O34" s="80">
        <f t="shared" ref="O34:O38" si="5">M34-(M34*(N34/100))</f>
        <v>4.5</v>
      </c>
      <c r="Z34" s="15"/>
    </row>
    <row r="35" spans="11:26">
      <c r="K35" s="55" t="s">
        <v>10819</v>
      </c>
      <c r="L35" s="55">
        <v>12</v>
      </c>
      <c r="M35" s="58">
        <v>4.5</v>
      </c>
      <c r="N35" s="35">
        <f t="shared" si="4"/>
        <v>10</v>
      </c>
      <c r="O35" s="80">
        <f t="shared" si="5"/>
        <v>4.05</v>
      </c>
      <c r="Z35" s="15"/>
    </row>
    <row r="36" spans="11:26">
      <c r="K36" s="55" t="s">
        <v>10820</v>
      </c>
      <c r="L36" s="55">
        <v>9</v>
      </c>
      <c r="M36" s="58">
        <v>4.5</v>
      </c>
      <c r="N36" s="35">
        <f t="shared" si="4"/>
        <v>0</v>
      </c>
      <c r="O36" s="80">
        <f t="shared" si="5"/>
        <v>4.5</v>
      </c>
      <c r="Z36" s="15"/>
    </row>
    <row r="37" spans="11:26">
      <c r="K37" s="55" t="s">
        <v>10821</v>
      </c>
      <c r="L37" s="55">
        <v>11</v>
      </c>
      <c r="M37" s="58">
        <v>4.5</v>
      </c>
      <c r="N37" s="35">
        <f t="shared" si="4"/>
        <v>10</v>
      </c>
      <c r="O37" s="80">
        <f t="shared" si="5"/>
        <v>4.05</v>
      </c>
      <c r="Z37" s="15"/>
    </row>
    <row r="38" spans="11:26">
      <c r="K38" s="55" t="s">
        <v>10822</v>
      </c>
      <c r="L38" s="55">
        <v>12</v>
      </c>
      <c r="M38" s="58">
        <v>4.5</v>
      </c>
      <c r="N38" s="35">
        <f t="shared" si="4"/>
        <v>10</v>
      </c>
      <c r="O38" s="80">
        <f t="shared" si="5"/>
        <v>4.05</v>
      </c>
      <c r="Z38" s="15"/>
    </row>
    <row r="39" spans="11:26">
      <c r="Z39" s="15"/>
    </row>
    <row r="40" spans="11:26">
      <c r="K40" s="18" t="s">
        <v>10995</v>
      </c>
      <c r="O40" s="4"/>
      <c r="U40" s="15"/>
      <c r="V40" s="15"/>
      <c r="W40" s="15"/>
      <c r="X40" s="15"/>
      <c r="Y40" s="15"/>
      <c r="Z40" s="15"/>
    </row>
    <row r="41" spans="11:26">
      <c r="K41" s="1" t="s">
        <v>29</v>
      </c>
      <c r="L41" s="1" t="s">
        <v>10823</v>
      </c>
      <c r="M41" s="1" t="s">
        <v>10824</v>
      </c>
      <c r="N41" s="4"/>
      <c r="O41" s="4"/>
      <c r="U41" s="14"/>
      <c r="V41" s="15"/>
      <c r="W41" s="15"/>
      <c r="X41" s="15"/>
      <c r="Y41" s="15"/>
      <c r="Z41" s="15"/>
    </row>
    <row r="42" spans="11:26">
      <c r="K42" s="23" t="s">
        <v>10825</v>
      </c>
      <c r="L42" s="28">
        <f ca="1">TODAY()+3</f>
        <v>45183</v>
      </c>
      <c r="M42" s="35" t="str">
        <f ca="1">IF(L42&lt;TODAY(), "Visata ära!", "")</f>
        <v/>
      </c>
    </row>
    <row r="43" spans="11:26">
      <c r="K43" s="23" t="s">
        <v>10826</v>
      </c>
      <c r="L43" s="28">
        <f ca="1">TODAY()+4</f>
        <v>45184</v>
      </c>
      <c r="M43" s="35" t="str">
        <f t="shared" ref="M43:M49" ca="1" si="6">IF(L43&lt;TODAY(), "Visata ära!", "")</f>
        <v/>
      </c>
    </row>
    <row r="44" spans="11:26">
      <c r="K44" s="23" t="s">
        <v>10827</v>
      </c>
      <c r="L44" s="28">
        <f ca="1">TODAY()-3</f>
        <v>45177</v>
      </c>
      <c r="M44" s="35" t="str">
        <f ca="1">IF(L44&lt;TODAY(), "Visata ära!", "")</f>
        <v>Visata ära!</v>
      </c>
    </row>
    <row r="45" spans="11:26">
      <c r="K45" s="23" t="s">
        <v>10828</v>
      </c>
      <c r="L45" s="28">
        <f ca="1">TODAY()+9</f>
        <v>45189</v>
      </c>
      <c r="M45" s="35" t="str">
        <f t="shared" ca="1" si="6"/>
        <v/>
      </c>
    </row>
    <row r="46" spans="11:26">
      <c r="K46" s="23" t="s">
        <v>10829</v>
      </c>
      <c r="L46" s="28">
        <f ca="1">TODAY()-5</f>
        <v>45175</v>
      </c>
      <c r="M46" s="35" t="str">
        <f t="shared" ca="1" si="6"/>
        <v>Visata ära!</v>
      </c>
    </row>
    <row r="47" spans="11:26">
      <c r="K47" s="23" t="s">
        <v>10830</v>
      </c>
      <c r="L47" s="28">
        <f ca="1">TODAY()-5</f>
        <v>45175</v>
      </c>
      <c r="M47" s="35" t="str">
        <f t="shared" ca="1" si="6"/>
        <v>Visata ära!</v>
      </c>
    </row>
    <row r="48" spans="11:26">
      <c r="K48" s="23" t="s">
        <v>10831</v>
      </c>
      <c r="L48" s="28">
        <f t="shared" ref="L48" ca="1" si="7">TODAY()+3</f>
        <v>45183</v>
      </c>
      <c r="M48" s="35" t="str">
        <f t="shared" ca="1" si="6"/>
        <v/>
      </c>
    </row>
    <row r="49" spans="11:13">
      <c r="K49" s="23" t="s">
        <v>10832</v>
      </c>
      <c r="L49" s="28">
        <f ca="1">TODAY()-1</f>
        <v>45179</v>
      </c>
      <c r="M49" s="35" t="str">
        <f t="shared" ca="1" si="6"/>
        <v>Visata ära!</v>
      </c>
    </row>
    <row r="51" spans="11:13">
      <c r="K51" s="18" t="s">
        <v>10996</v>
      </c>
    </row>
    <row r="52" spans="11:13">
      <c r="K52" s="1" t="s">
        <v>10833</v>
      </c>
      <c r="L52" s="1" t="s">
        <v>10834</v>
      </c>
      <c r="M52" s="1" t="s">
        <v>10835</v>
      </c>
    </row>
    <row r="53" spans="11:13">
      <c r="K53" s="23" t="s">
        <v>10816</v>
      </c>
      <c r="L53" s="59">
        <v>95</v>
      </c>
      <c r="M53" s="35">
        <f>MAX(2, ROUND(L53/$L$61*5, 0))</f>
        <v>4</v>
      </c>
    </row>
    <row r="54" spans="11:13">
      <c r="K54" s="23" t="s">
        <v>10817</v>
      </c>
      <c r="L54" s="59">
        <v>9</v>
      </c>
      <c r="M54" s="35">
        <f>MAX(2, ROUND(L54/$L$61*5, 0))</f>
        <v>2</v>
      </c>
    </row>
    <row r="55" spans="11:13">
      <c r="K55" s="23" t="s">
        <v>10818</v>
      </c>
      <c r="L55" s="59">
        <v>110</v>
      </c>
      <c r="M55" s="35">
        <f t="shared" ref="M55:M59" si="8">MAX(2, ROUND(L55/$L$61*5, 0))</f>
        <v>5</v>
      </c>
    </row>
    <row r="56" spans="11:13">
      <c r="K56" s="23" t="s">
        <v>10819</v>
      </c>
      <c r="L56" s="59">
        <v>71</v>
      </c>
      <c r="M56" s="35">
        <f t="shared" si="8"/>
        <v>3</v>
      </c>
    </row>
    <row r="57" spans="11:13">
      <c r="K57" s="23" t="s">
        <v>10820</v>
      </c>
      <c r="L57" s="59">
        <v>23</v>
      </c>
      <c r="M57" s="35">
        <f t="shared" si="8"/>
        <v>2</v>
      </c>
    </row>
    <row r="58" spans="11:13">
      <c r="K58" s="23" t="s">
        <v>10821</v>
      </c>
      <c r="L58" s="59">
        <v>120</v>
      </c>
      <c r="M58" s="35">
        <f t="shared" si="8"/>
        <v>5</v>
      </c>
    </row>
    <row r="59" spans="11:13">
      <c r="K59" s="23" t="s">
        <v>10822</v>
      </c>
      <c r="L59" s="59">
        <v>95</v>
      </c>
      <c r="M59" s="35">
        <f t="shared" si="8"/>
        <v>4</v>
      </c>
    </row>
    <row r="61" spans="11:13">
      <c r="K61" s="1" t="s">
        <v>10836</v>
      </c>
      <c r="L61" s="23">
        <v>120</v>
      </c>
    </row>
    <row r="63" spans="11:13">
      <c r="K63" s="18" t="s">
        <v>10997</v>
      </c>
    </row>
    <row r="64" spans="11:13">
      <c r="K64" s="1" t="s">
        <v>10833</v>
      </c>
      <c r="L64" s="1" t="s">
        <v>10837</v>
      </c>
      <c r="M64" s="1" t="s">
        <v>10838</v>
      </c>
    </row>
    <row r="65" spans="11:26">
      <c r="K65" s="23" t="s">
        <v>10816</v>
      </c>
      <c r="L65" s="59">
        <v>25</v>
      </c>
      <c r="M65" s="35" t="str">
        <f>IF(MOD(L65,10)=0, "jah", "ei")</f>
        <v>ei</v>
      </c>
    </row>
    <row r="66" spans="11:26">
      <c r="K66" s="23" t="s">
        <v>10817</v>
      </c>
      <c r="L66" s="59">
        <v>15</v>
      </c>
      <c r="M66" s="35" t="str">
        <f t="shared" ref="M66:M71" si="9">IF(MOD(L66,10)=0, "jah", "ei")</f>
        <v>ei</v>
      </c>
    </row>
    <row r="67" spans="11:26">
      <c r="K67" s="23" t="s">
        <v>10818</v>
      </c>
      <c r="L67" s="59">
        <v>30</v>
      </c>
      <c r="M67" s="35" t="str">
        <f t="shared" si="9"/>
        <v>jah</v>
      </c>
    </row>
    <row r="68" spans="11:26">
      <c r="K68" s="23" t="s">
        <v>10819</v>
      </c>
      <c r="L68" s="59">
        <v>22</v>
      </c>
      <c r="M68" s="35" t="str">
        <f t="shared" si="9"/>
        <v>ei</v>
      </c>
    </row>
    <row r="69" spans="11:26">
      <c r="K69" s="23" t="s">
        <v>10820</v>
      </c>
      <c r="L69" s="59">
        <v>17</v>
      </c>
      <c r="M69" s="35" t="str">
        <f t="shared" si="9"/>
        <v>ei</v>
      </c>
    </row>
    <row r="70" spans="11:26">
      <c r="K70" s="23" t="s">
        <v>10821</v>
      </c>
      <c r="L70" s="59">
        <v>19</v>
      </c>
      <c r="M70" s="35" t="str">
        <f t="shared" si="9"/>
        <v>ei</v>
      </c>
    </row>
    <row r="71" spans="11:26">
      <c r="K71" s="23" t="s">
        <v>10822</v>
      </c>
      <c r="L71" s="59">
        <v>25</v>
      </c>
      <c r="M71" s="35" t="str">
        <f t="shared" si="9"/>
        <v>ei</v>
      </c>
    </row>
    <row r="73" spans="11:26">
      <c r="K73" s="18" t="s">
        <v>11024</v>
      </c>
      <c r="U73" s="15"/>
      <c r="V73" s="15"/>
      <c r="W73" s="15"/>
      <c r="X73" s="15"/>
      <c r="Y73" s="15"/>
      <c r="Z73" s="15"/>
    </row>
    <row r="74" spans="11:26">
      <c r="K74" s="1" t="s">
        <v>10839</v>
      </c>
      <c r="L74" s="1" t="s">
        <v>10840</v>
      </c>
    </row>
    <row r="75" spans="11:26">
      <c r="K75" s="60">
        <f ca="1">RANDBETWEEN(1500,100000)</f>
        <v>2462</v>
      </c>
      <c r="L75" s="35" t="str">
        <f ca="1">IF(ISODD(K75), "Paaritu", "Paaris")</f>
        <v>Paaris</v>
      </c>
    </row>
    <row r="76" spans="11:26">
      <c r="K76" s="60">
        <f t="shared" ref="K76:K81" ca="1" si="10">RANDBETWEEN(1500,100000)</f>
        <v>29971</v>
      </c>
      <c r="L76" s="35" t="str">
        <f t="shared" ref="L76:L81" ca="1" si="11">IF(ISODD(K76), "Paaritu", "Paaris")</f>
        <v>Paaritu</v>
      </c>
    </row>
    <row r="77" spans="11:26">
      <c r="K77" s="60">
        <f t="shared" ca="1" si="10"/>
        <v>36544</v>
      </c>
      <c r="L77" s="35" t="str">
        <f t="shared" ca="1" si="11"/>
        <v>Paaris</v>
      </c>
    </row>
    <row r="78" spans="11:26">
      <c r="K78" s="60">
        <f t="shared" ca="1" si="10"/>
        <v>87496</v>
      </c>
      <c r="L78" s="35" t="str">
        <f t="shared" ca="1" si="11"/>
        <v>Paaris</v>
      </c>
    </row>
    <row r="79" spans="11:26">
      <c r="K79" s="60">
        <f t="shared" ca="1" si="10"/>
        <v>76534</v>
      </c>
      <c r="L79" s="35" t="str">
        <f t="shared" ca="1" si="11"/>
        <v>Paaris</v>
      </c>
    </row>
    <row r="80" spans="11:26">
      <c r="K80" s="60">
        <f t="shared" ca="1" si="10"/>
        <v>67984</v>
      </c>
      <c r="L80" s="35" t="str">
        <f t="shared" ca="1" si="11"/>
        <v>Paaris</v>
      </c>
    </row>
    <row r="81" spans="11:12">
      <c r="K81" s="60">
        <f t="shared" ca="1" si="10"/>
        <v>93261</v>
      </c>
      <c r="L81" s="35" t="str">
        <f t="shared" ca="1" si="11"/>
        <v>Paaritu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F26D-08E9-432D-B4DE-B4939A349D5B}">
  <dimension ref="K1:O82"/>
  <sheetViews>
    <sheetView tabSelected="1" topLeftCell="A37" workbookViewId="0">
      <selection activeCell="P63" sqref="P63"/>
    </sheetView>
  </sheetViews>
  <sheetFormatPr defaultRowHeight="15"/>
  <cols>
    <col min="11" max="11" width="20.28515625" customWidth="1"/>
    <col min="12" max="12" width="17.85546875" customWidth="1"/>
    <col min="13" max="13" width="28.5703125" customWidth="1"/>
    <col min="14" max="14" width="16" bestFit="1" customWidth="1"/>
    <col min="15" max="15" width="12.140625" customWidth="1"/>
    <col min="17" max="17" width="15" customWidth="1"/>
  </cols>
  <sheetData>
    <row r="1" spans="11:13">
      <c r="K1" s="11" t="s">
        <v>10841</v>
      </c>
      <c r="L1" s="11"/>
      <c r="M1" s="11"/>
    </row>
    <row r="2" spans="11:13">
      <c r="K2" s="1" t="s">
        <v>10842</v>
      </c>
      <c r="L2" s="1" t="s">
        <v>10843</v>
      </c>
      <c r="M2" s="1" t="s">
        <v>10844</v>
      </c>
    </row>
    <row r="3" spans="11:13">
      <c r="K3" s="23" t="s">
        <v>11025</v>
      </c>
      <c r="L3" s="23" t="s">
        <v>11026</v>
      </c>
      <c r="M3" s="35" t="str">
        <f>_xlfn.CONCAT(K3," ",L3)</f>
        <v>Meta Nool</v>
      </c>
    </row>
    <row r="4" spans="11:13">
      <c r="K4" s="23" t="s">
        <v>11027</v>
      </c>
      <c r="L4" s="23" t="s">
        <v>11028</v>
      </c>
      <c r="M4" s="35" t="str">
        <f t="shared" ref="M4:M8" si="0">_xlfn.CONCAT(K4," ",L4)</f>
        <v>August Väljas</v>
      </c>
    </row>
    <row r="5" spans="11:13">
      <c r="K5" s="23" t="s">
        <v>11029</v>
      </c>
      <c r="L5" s="23" t="s">
        <v>11030</v>
      </c>
      <c r="M5" s="35" t="str">
        <f t="shared" si="0"/>
        <v>Einar Kootikum</v>
      </c>
    </row>
    <row r="6" spans="11:13">
      <c r="K6" s="23" t="s">
        <v>11031</v>
      </c>
      <c r="L6" s="23" t="s">
        <v>11032</v>
      </c>
      <c r="M6" s="35" t="str">
        <f t="shared" si="0"/>
        <v>Kulla Naaber</v>
      </c>
    </row>
    <row r="7" spans="11:13">
      <c r="K7" s="23" t="s">
        <v>11033</v>
      </c>
      <c r="L7" s="23" t="s">
        <v>11034</v>
      </c>
      <c r="M7" s="35" t="str">
        <f t="shared" si="0"/>
        <v>Olev Ait</v>
      </c>
    </row>
    <row r="8" spans="11:13">
      <c r="K8" s="23" t="s">
        <v>11035</v>
      </c>
      <c r="L8" s="23" t="s">
        <v>11036</v>
      </c>
      <c r="M8" s="35" t="str">
        <f t="shared" si="0"/>
        <v>Hele Leek</v>
      </c>
    </row>
    <row r="10" spans="11:13">
      <c r="K10" s="5" t="s">
        <v>10845</v>
      </c>
    </row>
    <row r="11" spans="11:13">
      <c r="K11" s="1" t="s">
        <v>37</v>
      </c>
      <c r="L11" s="1" t="s">
        <v>10846</v>
      </c>
      <c r="M11" s="1" t="s">
        <v>10847</v>
      </c>
    </row>
    <row r="12" spans="11:13">
      <c r="K12" s="23" t="s">
        <v>11037</v>
      </c>
      <c r="L12" s="35" t="str">
        <f>PROPER(K12)</f>
        <v>Noodi Vihik</v>
      </c>
      <c r="M12" s="35" t="str">
        <f>UPPER(K12)</f>
        <v>NOODI VIHIK</v>
      </c>
    </row>
    <row r="13" spans="11:13">
      <c r="K13" s="23" t="s">
        <v>11038</v>
      </c>
      <c r="L13" s="35" t="str">
        <f t="shared" ref="L13:L17" si="1">PROPER(K13)</f>
        <v>Heli Redel</v>
      </c>
      <c r="M13" s="35" t="str">
        <f t="shared" ref="M13:M17" si="2">UPPER(K13)</f>
        <v>HELI REDEL</v>
      </c>
    </row>
    <row r="14" spans="11:13">
      <c r="K14" s="23" t="s">
        <v>11039</v>
      </c>
      <c r="L14" s="35" t="str">
        <f t="shared" si="1"/>
        <v>Mari Huaana</v>
      </c>
      <c r="M14" s="35" t="str">
        <f t="shared" si="2"/>
        <v>MARI HUAANA</v>
      </c>
    </row>
    <row r="15" spans="11:13">
      <c r="K15" s="23" t="s">
        <v>11040</v>
      </c>
      <c r="L15" s="35" t="str">
        <f t="shared" si="1"/>
        <v>Õie Nektar</v>
      </c>
      <c r="M15" s="35" t="str">
        <f t="shared" si="2"/>
        <v>ÕIE NEKTAR</v>
      </c>
    </row>
    <row r="16" spans="11:13">
      <c r="K16" s="23" t="s">
        <v>11041</v>
      </c>
      <c r="L16" s="35" t="str">
        <f t="shared" si="1"/>
        <v>Kuuli Haav</v>
      </c>
      <c r="M16" s="35" t="str">
        <f t="shared" si="2"/>
        <v>KUULI HAAV</v>
      </c>
    </row>
    <row r="17" spans="11:14">
      <c r="K17" s="23" t="s">
        <v>11042</v>
      </c>
      <c r="L17" s="35" t="str">
        <f t="shared" si="1"/>
        <v>Õlle Kõht</v>
      </c>
      <c r="M17" s="35" t="str">
        <f t="shared" si="2"/>
        <v>ÕLLE KÕHT</v>
      </c>
    </row>
    <row r="19" spans="11:14">
      <c r="K19" s="5" t="s">
        <v>10848</v>
      </c>
    </row>
    <row r="20" spans="11:14">
      <c r="K20" s="1" t="s">
        <v>37</v>
      </c>
      <c r="L20" s="1" t="s">
        <v>10849</v>
      </c>
      <c r="M20" s="1" t="s">
        <v>10850</v>
      </c>
      <c r="N20" s="1" t="s">
        <v>10851</v>
      </c>
    </row>
    <row r="21" spans="11:14">
      <c r="K21" s="23" t="s">
        <v>11037</v>
      </c>
      <c r="L21" s="35">
        <f>LEN(SUBSTITUTE(K21," ",""))</f>
        <v>10</v>
      </c>
      <c r="M21" s="35">
        <f>LEN(LEFT(K21,FIND(" ",K21)-1))</f>
        <v>5</v>
      </c>
      <c r="N21" s="35">
        <f t="shared" ref="N21:N23" si="3">LEN(RIGHT(K21,LEN(K21)-FIND(" ",K21)))</f>
        <v>5</v>
      </c>
    </row>
    <row r="22" spans="11:14">
      <c r="K22" s="23" t="s">
        <v>11038</v>
      </c>
      <c r="L22" s="35">
        <f t="shared" ref="L22:L26" si="4">LEN(SUBSTITUTE(K22," ",""))</f>
        <v>9</v>
      </c>
      <c r="M22" s="35">
        <f t="shared" ref="M22:M26" si="5">LEN(LEFT(K22,FIND(" ",K22)-1))</f>
        <v>4</v>
      </c>
      <c r="N22" s="35">
        <f t="shared" si="3"/>
        <v>5</v>
      </c>
    </row>
    <row r="23" spans="11:14">
      <c r="K23" s="23" t="s">
        <v>11039</v>
      </c>
      <c r="L23" s="35">
        <f t="shared" si="4"/>
        <v>10</v>
      </c>
      <c r="M23" s="35">
        <f t="shared" si="5"/>
        <v>4</v>
      </c>
      <c r="N23" s="35">
        <f t="shared" si="3"/>
        <v>6</v>
      </c>
    </row>
    <row r="24" spans="11:14">
      <c r="K24" s="23" t="s">
        <v>11040</v>
      </c>
      <c r="L24" s="35">
        <f t="shared" si="4"/>
        <v>9</v>
      </c>
      <c r="M24" s="35">
        <f t="shared" si="5"/>
        <v>3</v>
      </c>
      <c r="N24" s="35">
        <f>LEN(RIGHT(K24,LEN(K24)-FIND(" ",K24)))</f>
        <v>6</v>
      </c>
    </row>
    <row r="25" spans="11:14">
      <c r="K25" s="23" t="s">
        <v>11041</v>
      </c>
      <c r="L25" s="35">
        <f t="shared" si="4"/>
        <v>9</v>
      </c>
      <c r="M25" s="35">
        <f t="shared" si="5"/>
        <v>5</v>
      </c>
      <c r="N25" s="35">
        <f t="shared" ref="N25:N26" si="6">LEN(RIGHT(K25,LEN(K25)-FIND(" ",K25)))</f>
        <v>4</v>
      </c>
    </row>
    <row r="26" spans="11:14">
      <c r="K26" s="23" t="s">
        <v>11042</v>
      </c>
      <c r="L26" s="35">
        <f t="shared" si="4"/>
        <v>8</v>
      </c>
      <c r="M26" s="35">
        <f t="shared" si="5"/>
        <v>4</v>
      </c>
      <c r="N26" s="35">
        <f t="shared" si="6"/>
        <v>4</v>
      </c>
    </row>
    <row r="28" spans="11:14">
      <c r="K28" s="5" t="s">
        <v>10852</v>
      </c>
    </row>
    <row r="29" spans="11:14">
      <c r="K29" s="1" t="s">
        <v>37</v>
      </c>
      <c r="L29" s="1" t="s">
        <v>10853</v>
      </c>
      <c r="M29" s="1" t="s">
        <v>11043</v>
      </c>
      <c r="N29" s="1" t="s">
        <v>11045</v>
      </c>
    </row>
    <row r="30" spans="11:14">
      <c r="K30" s="23" t="s">
        <v>11037</v>
      </c>
      <c r="L30" s="35" t="str">
        <f>MID(K30,1,1)</f>
        <v>n</v>
      </c>
      <c r="M30" s="35" t="str">
        <f>MID(K30,6,2)</f>
        <v xml:space="preserve"> v</v>
      </c>
      <c r="N30" s="35" t="str">
        <f>MID(K30,LEN(K30),1)</f>
        <v>k</v>
      </c>
    </row>
    <row r="31" spans="11:14">
      <c r="K31" s="23" t="s">
        <v>11038</v>
      </c>
      <c r="L31" s="35" t="str">
        <f t="shared" ref="L31:L35" si="7">MID(K31,1,1)</f>
        <v>h</v>
      </c>
      <c r="M31" s="35" t="str">
        <f t="shared" ref="M31:M35" si="8">MID(K31,6,2)</f>
        <v>re</v>
      </c>
      <c r="N31" s="35" t="str">
        <f t="shared" ref="N31:N35" si="9">MID(K31,LEN(K31),1)</f>
        <v>l</v>
      </c>
    </row>
    <row r="32" spans="11:14">
      <c r="K32" s="23" t="s">
        <v>11039</v>
      </c>
      <c r="L32" s="35" t="str">
        <f t="shared" si="7"/>
        <v>m</v>
      </c>
      <c r="M32" s="35" t="str">
        <f t="shared" si="8"/>
        <v>hu</v>
      </c>
      <c r="N32" s="35" t="str">
        <f t="shared" si="9"/>
        <v>a</v>
      </c>
    </row>
    <row r="33" spans="11:15">
      <c r="K33" s="23" t="s">
        <v>11040</v>
      </c>
      <c r="L33" s="35" t="str">
        <f t="shared" si="7"/>
        <v>õ</v>
      </c>
      <c r="M33" s="35" t="str">
        <f t="shared" si="8"/>
        <v>ek</v>
      </c>
      <c r="N33" s="35" t="str">
        <f t="shared" si="9"/>
        <v>r</v>
      </c>
    </row>
    <row r="34" spans="11:15">
      <c r="K34" s="23" t="s">
        <v>11041</v>
      </c>
      <c r="L34" s="35" t="str">
        <f t="shared" si="7"/>
        <v>k</v>
      </c>
      <c r="M34" s="35" t="str">
        <f t="shared" si="8"/>
        <v xml:space="preserve"> h</v>
      </c>
      <c r="N34" s="35" t="str">
        <f t="shared" si="9"/>
        <v>v</v>
      </c>
    </row>
    <row r="35" spans="11:15">
      <c r="K35" s="23" t="s">
        <v>11042</v>
      </c>
      <c r="L35" s="35" t="str">
        <f t="shared" si="7"/>
        <v>õ</v>
      </c>
      <c r="M35" s="35" t="str">
        <f t="shared" si="8"/>
        <v>kõ</v>
      </c>
      <c r="N35" s="35" t="str">
        <f t="shared" si="9"/>
        <v>t</v>
      </c>
    </row>
    <row r="37" spans="11:15">
      <c r="K37" s="11" t="s">
        <v>10854</v>
      </c>
    </row>
    <row r="38" spans="11:15">
      <c r="K38" s="1" t="s">
        <v>10855</v>
      </c>
      <c r="L38" s="1" t="s">
        <v>10842</v>
      </c>
    </row>
    <row r="39" spans="11:15">
      <c r="K39" s="23" t="s">
        <v>10856</v>
      </c>
      <c r="L39" s="35" t="str">
        <f>LEFT(K39,FIND(",",K39)-1)</f>
        <v>Agu</v>
      </c>
    </row>
    <row r="40" spans="11:15">
      <c r="K40" s="23" t="s">
        <v>10857</v>
      </c>
      <c r="L40" s="35" t="str">
        <f t="shared" ref="L40:L44" si="10">LEFT(K40,FIND(",",K40)-1)</f>
        <v>Aleksander</v>
      </c>
    </row>
    <row r="41" spans="11:15">
      <c r="K41" s="23" t="s">
        <v>10858</v>
      </c>
      <c r="L41" s="35" t="str">
        <f t="shared" si="10"/>
        <v>Aliine</v>
      </c>
    </row>
    <row r="42" spans="11:15">
      <c r="K42" s="23" t="s">
        <v>10859</v>
      </c>
      <c r="L42" s="35" t="str">
        <f t="shared" si="10"/>
        <v>Gerbert</v>
      </c>
    </row>
    <row r="43" spans="11:15">
      <c r="K43" s="23" t="s">
        <v>10860</v>
      </c>
      <c r="L43" s="35" t="str">
        <f t="shared" si="10"/>
        <v>Ivar</v>
      </c>
    </row>
    <row r="44" spans="11:15">
      <c r="K44" s="23" t="s">
        <v>10861</v>
      </c>
      <c r="L44" s="35" t="str">
        <f t="shared" si="10"/>
        <v>Kaarel</v>
      </c>
    </row>
    <row r="46" spans="11:15">
      <c r="K46" s="11" t="s">
        <v>10862</v>
      </c>
      <c r="L46" s="11"/>
      <c r="M46" s="11"/>
    </row>
    <row r="47" spans="11:15">
      <c r="K47" s="1" t="s">
        <v>10842</v>
      </c>
      <c r="L47" s="1" t="s">
        <v>10843</v>
      </c>
      <c r="M47" s="1" t="s">
        <v>10863</v>
      </c>
      <c r="N47" s="1" t="s">
        <v>10864</v>
      </c>
      <c r="O47" s="1" t="s">
        <v>10865</v>
      </c>
    </row>
    <row r="48" spans="11:15">
      <c r="K48" s="23" t="s">
        <v>11025</v>
      </c>
      <c r="L48" s="23" t="s">
        <v>11026</v>
      </c>
      <c r="M48" s="35" t="str">
        <f>_xlfn.CONCAT(MID(K48,1,1),". ",L48)</f>
        <v>M. Nool</v>
      </c>
      <c r="N48" s="35" t="str">
        <f>_xlfn.CONCAT(MID(L48,1,1),". ",K48)</f>
        <v>N. Meta</v>
      </c>
      <c r="O48" s="35" t="str">
        <f>_xlfn.CONCAT(MID(L48,1,1),". ",MID(K48,1,1))</f>
        <v>N. M</v>
      </c>
    </row>
    <row r="49" spans="11:15">
      <c r="K49" s="23" t="s">
        <v>11027</v>
      </c>
      <c r="L49" s="23" t="s">
        <v>11028</v>
      </c>
      <c r="M49" s="35" t="str">
        <f t="shared" ref="M49:M53" si="11">_xlfn.CONCAT(MID(K49,1,1),". ",L49)</f>
        <v>A. Väljas</v>
      </c>
      <c r="N49" s="35" t="str">
        <f t="shared" ref="N49:N53" si="12">_xlfn.CONCAT(MID(L49,1,1),". ",K49)</f>
        <v>V. August</v>
      </c>
      <c r="O49" s="35" t="str">
        <f t="shared" ref="O49:O53" si="13">_xlfn.CONCAT(MID(L49,1,1),". ",MID(K49,1,1))</f>
        <v>V. A</v>
      </c>
    </row>
    <row r="50" spans="11:15">
      <c r="K50" s="23" t="s">
        <v>11029</v>
      </c>
      <c r="L50" s="23" t="s">
        <v>11030</v>
      </c>
      <c r="M50" s="35" t="str">
        <f t="shared" si="11"/>
        <v>E. Kootikum</v>
      </c>
      <c r="N50" s="35" t="str">
        <f t="shared" si="12"/>
        <v>K. Einar</v>
      </c>
      <c r="O50" s="35" t="str">
        <f t="shared" si="13"/>
        <v>K. E</v>
      </c>
    </row>
    <row r="51" spans="11:15">
      <c r="K51" s="23" t="s">
        <v>11031</v>
      </c>
      <c r="L51" s="23" t="s">
        <v>11032</v>
      </c>
      <c r="M51" s="35" t="str">
        <f t="shared" si="11"/>
        <v>K. Naaber</v>
      </c>
      <c r="N51" s="35" t="str">
        <f t="shared" si="12"/>
        <v>N. Kulla</v>
      </c>
      <c r="O51" s="35" t="str">
        <f t="shared" si="13"/>
        <v>N. K</v>
      </c>
    </row>
    <row r="52" spans="11:15">
      <c r="K52" s="23" t="s">
        <v>11033</v>
      </c>
      <c r="L52" s="23" t="s">
        <v>11034</v>
      </c>
      <c r="M52" s="35" t="str">
        <f t="shared" si="11"/>
        <v>O. Ait</v>
      </c>
      <c r="N52" s="35" t="str">
        <f t="shared" si="12"/>
        <v>A. Olev</v>
      </c>
      <c r="O52" s="35" t="str">
        <f t="shared" si="13"/>
        <v>A. O</v>
      </c>
    </row>
    <row r="53" spans="11:15">
      <c r="K53" s="23" t="s">
        <v>11035</v>
      </c>
      <c r="L53" s="23" t="s">
        <v>11036</v>
      </c>
      <c r="M53" s="35" t="str">
        <f t="shared" si="11"/>
        <v>H. Leek</v>
      </c>
      <c r="N53" s="35" t="str">
        <f t="shared" si="12"/>
        <v>L. Hele</v>
      </c>
      <c r="O53" s="35" t="str">
        <f t="shared" si="13"/>
        <v>L. H</v>
      </c>
    </row>
    <row r="55" spans="11:15">
      <c r="K55" s="5" t="s">
        <v>10866</v>
      </c>
    </row>
    <row r="56" spans="11:15">
      <c r="K56" s="1" t="s">
        <v>10867</v>
      </c>
      <c r="L56" s="1" t="s">
        <v>10868</v>
      </c>
      <c r="M56" s="1" t="s">
        <v>10869</v>
      </c>
      <c r="N56" s="1" t="s">
        <v>10870</v>
      </c>
      <c r="O56" s="1" t="s">
        <v>10871</v>
      </c>
    </row>
    <row r="57" spans="11:15">
      <c r="K57" s="23">
        <v>47903304217</v>
      </c>
      <c r="L57" s="35" t="str">
        <f>MID(K57,6,2)</f>
        <v>30</v>
      </c>
      <c r="M57" s="35" t="str">
        <f>MID(K57,4,2)</f>
        <v>03</v>
      </c>
      <c r="N57" s="35">
        <f>1900+MID(K57,2,2)</f>
        <v>1979</v>
      </c>
      <c r="O57" s="35" t="str">
        <f>IF(MOD(MID(K57,1,1), 2)=0, "naine", "mees")</f>
        <v>naine</v>
      </c>
    </row>
    <row r="58" spans="11:15">
      <c r="K58" s="23">
        <v>47404270295</v>
      </c>
      <c r="L58" s="35" t="str">
        <f t="shared" ref="L58:L64" si="14">MID(K58,6,2)</f>
        <v>27</v>
      </c>
      <c r="M58" s="35" t="str">
        <f t="shared" ref="M58:M64" si="15">MID(K58,4,2)</f>
        <v>04</v>
      </c>
      <c r="N58" s="35">
        <f t="shared" ref="N58:N64" si="16">1900+MID(K58,2,2)</f>
        <v>1974</v>
      </c>
      <c r="O58" s="35" t="str">
        <f t="shared" ref="O58:O64" si="17">IF(MOD(MID(K58,1,1), 2)=0, "naine", "mees")</f>
        <v>naine</v>
      </c>
    </row>
    <row r="59" spans="11:15">
      <c r="K59" s="23">
        <v>59006200096</v>
      </c>
      <c r="L59" s="35" t="str">
        <f t="shared" si="14"/>
        <v>20</v>
      </c>
      <c r="M59" s="35" t="str">
        <f t="shared" si="15"/>
        <v>06</v>
      </c>
      <c r="N59" s="35">
        <f t="shared" si="16"/>
        <v>1990</v>
      </c>
      <c r="O59" s="35" t="str">
        <f t="shared" si="17"/>
        <v>mees</v>
      </c>
    </row>
    <row r="60" spans="11:15">
      <c r="K60" s="23">
        <v>37503164235</v>
      </c>
      <c r="L60" s="35" t="str">
        <f t="shared" si="14"/>
        <v>16</v>
      </c>
      <c r="M60" s="35" t="str">
        <f t="shared" si="15"/>
        <v>03</v>
      </c>
      <c r="N60" s="35">
        <f t="shared" si="16"/>
        <v>1975</v>
      </c>
      <c r="O60" s="35" t="str">
        <f t="shared" si="17"/>
        <v>mees</v>
      </c>
    </row>
    <row r="61" spans="11:15">
      <c r="K61" s="23">
        <v>66212090250</v>
      </c>
      <c r="L61" s="35" t="str">
        <f t="shared" si="14"/>
        <v>09</v>
      </c>
      <c r="M61" s="35" t="str">
        <f t="shared" si="15"/>
        <v>12</v>
      </c>
      <c r="N61" s="35">
        <f t="shared" si="16"/>
        <v>1962</v>
      </c>
      <c r="O61" s="35" t="str">
        <f t="shared" si="17"/>
        <v>naine</v>
      </c>
    </row>
    <row r="62" spans="11:15">
      <c r="K62" s="23">
        <v>37503120339</v>
      </c>
      <c r="L62" s="35" t="str">
        <f t="shared" si="14"/>
        <v>12</v>
      </c>
      <c r="M62" s="35" t="str">
        <f t="shared" si="15"/>
        <v>03</v>
      </c>
      <c r="N62" s="35">
        <f t="shared" si="16"/>
        <v>1975</v>
      </c>
      <c r="O62" s="35" t="str">
        <f t="shared" si="17"/>
        <v>mees</v>
      </c>
    </row>
    <row r="63" spans="11:15">
      <c r="K63" s="23">
        <v>68101216039</v>
      </c>
      <c r="L63" s="35" t="str">
        <f t="shared" si="14"/>
        <v>21</v>
      </c>
      <c r="M63" s="35" t="str">
        <f t="shared" si="15"/>
        <v>01</v>
      </c>
      <c r="N63" s="35">
        <f t="shared" si="16"/>
        <v>1981</v>
      </c>
      <c r="O63" s="35" t="str">
        <f t="shared" si="17"/>
        <v>naine</v>
      </c>
    </row>
    <row r="64" spans="11:15">
      <c r="K64" s="23">
        <v>35807010318</v>
      </c>
      <c r="L64" s="35" t="str">
        <f t="shared" si="14"/>
        <v>01</v>
      </c>
      <c r="M64" s="35" t="str">
        <f t="shared" si="15"/>
        <v>07</v>
      </c>
      <c r="N64" s="35">
        <f t="shared" si="16"/>
        <v>1958</v>
      </c>
      <c r="O64" s="35" t="str">
        <f t="shared" si="17"/>
        <v>mees</v>
      </c>
    </row>
    <row r="66" spans="11:13">
      <c r="K66" s="5" t="s">
        <v>11044</v>
      </c>
    </row>
    <row r="67" spans="11:13">
      <c r="K67" s="1" t="s">
        <v>37</v>
      </c>
      <c r="L67" s="1" t="s">
        <v>10872</v>
      </c>
    </row>
    <row r="68" spans="11:13">
      <c r="K68" s="23" t="s">
        <v>10873</v>
      </c>
      <c r="L68" s="23" t="str">
        <f>PROPER(SUBSTITUTE(SUBSTITUTE(SUBSTITUTE(SUBSTITUTE(LOWER(K68),"ä","2"),"õ","6"), "ü", "y"), "ö", "o"))</f>
        <v>Yllar</v>
      </c>
    </row>
    <row r="69" spans="11:13">
      <c r="K69" s="23" t="s">
        <v>10874</v>
      </c>
      <c r="L69" s="23" t="str">
        <f t="shared" ref="L69:L73" si="18">PROPER(SUBSTITUTE(SUBSTITUTE(SUBSTITUTE(SUBSTITUTE(LOWER(K69),"ä","2"),"õ","6"), "ü", "y"), "ö", "o"))</f>
        <v>6Nne</v>
      </c>
    </row>
    <row r="70" spans="11:13">
      <c r="K70" s="41" t="s">
        <v>10875</v>
      </c>
      <c r="L70" s="23" t="str">
        <f t="shared" si="18"/>
        <v>K2Tlin</v>
      </c>
    </row>
    <row r="71" spans="11:13">
      <c r="K71" s="41" t="s">
        <v>10876</v>
      </c>
      <c r="L71" s="23" t="str">
        <f t="shared" si="18"/>
        <v>Kyllike</v>
      </c>
    </row>
    <row r="72" spans="11:13">
      <c r="K72" s="41" t="s">
        <v>10877</v>
      </c>
      <c r="L72" s="23" t="str">
        <f t="shared" si="18"/>
        <v>Bjorn</v>
      </c>
    </row>
    <row r="73" spans="11:13">
      <c r="K73" s="41" t="s">
        <v>10878</v>
      </c>
      <c r="L73" s="23" t="str">
        <f t="shared" si="18"/>
        <v>Kr66T</v>
      </c>
    </row>
    <row r="75" spans="11:13">
      <c r="K75" s="5" t="s">
        <v>10879</v>
      </c>
    </row>
    <row r="76" spans="11:13">
      <c r="K76" s="1" t="s">
        <v>37</v>
      </c>
      <c r="L76" s="1" t="s">
        <v>10872</v>
      </c>
      <c r="M76" s="1" t="s">
        <v>10880</v>
      </c>
    </row>
    <row r="77" spans="11:13">
      <c r="K77" s="23" t="s">
        <v>10873</v>
      </c>
      <c r="L77" s="29">
        <f ca="1">RANDBETWEEN(5,30)</f>
        <v>9</v>
      </c>
      <c r="M77" s="35" t="str">
        <f ca="1">REPT("*",L77)</f>
        <v>*********</v>
      </c>
    </row>
    <row r="78" spans="11:13">
      <c r="K78" s="23" t="s">
        <v>10874</v>
      </c>
      <c r="L78" s="29">
        <f t="shared" ref="L78:L82" ca="1" si="19">RANDBETWEEN(5,30)</f>
        <v>17</v>
      </c>
      <c r="M78" s="35" t="str">
        <f t="shared" ref="M78:M82" ca="1" si="20">REPT("*",L78)</f>
        <v>*****************</v>
      </c>
    </row>
    <row r="79" spans="11:13">
      <c r="K79" s="41" t="s">
        <v>10875</v>
      </c>
      <c r="L79" s="29">
        <f t="shared" ca="1" si="19"/>
        <v>7</v>
      </c>
      <c r="M79" s="35" t="str">
        <f t="shared" ca="1" si="20"/>
        <v>*******</v>
      </c>
    </row>
    <row r="80" spans="11:13">
      <c r="K80" s="41" t="s">
        <v>10876</v>
      </c>
      <c r="L80" s="29">
        <f t="shared" ca="1" si="19"/>
        <v>29</v>
      </c>
      <c r="M80" s="35" t="str">
        <f t="shared" ca="1" si="20"/>
        <v>*****************************</v>
      </c>
    </row>
    <row r="81" spans="11:13">
      <c r="K81" s="41" t="s">
        <v>10877</v>
      </c>
      <c r="L81" s="29">
        <f t="shared" ca="1" si="19"/>
        <v>29</v>
      </c>
      <c r="M81" s="35" t="str">
        <f t="shared" ca="1" si="20"/>
        <v>*****************************</v>
      </c>
    </row>
    <row r="82" spans="11:13">
      <c r="K82" s="41" t="s">
        <v>10878</v>
      </c>
      <c r="L82" s="29">
        <f t="shared" ca="1" si="19"/>
        <v>27</v>
      </c>
      <c r="M82" s="35" t="str">
        <f t="shared" ca="1" si="20"/>
        <v>***************************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8FFA-DE1D-46AE-94C5-AE46F470F718}">
  <dimension ref="K1:Q98"/>
  <sheetViews>
    <sheetView topLeftCell="A13" workbookViewId="0">
      <selection activeCell="P36" sqref="P36"/>
    </sheetView>
  </sheetViews>
  <sheetFormatPr defaultRowHeight="15"/>
  <cols>
    <col min="11" max="11" width="15.7109375" customWidth="1"/>
    <col min="12" max="12" width="14.5703125" bestFit="1" customWidth="1"/>
    <col min="13" max="13" width="24" bestFit="1" customWidth="1"/>
    <col min="14" max="15" width="17.42578125" bestFit="1" customWidth="1"/>
    <col min="16" max="16" width="20.5703125" bestFit="1" customWidth="1"/>
    <col min="17" max="17" width="31.28515625" customWidth="1"/>
  </cols>
  <sheetData>
    <row r="1" spans="11:15">
      <c r="K1" s="62" t="s">
        <v>10881</v>
      </c>
      <c r="L1" s="11"/>
      <c r="M1" s="11"/>
    </row>
    <row r="2" spans="11:15">
      <c r="K2" s="1" t="s">
        <v>37</v>
      </c>
      <c r="N2" s="1" t="s">
        <v>10882</v>
      </c>
      <c r="O2" s="1" t="s">
        <v>10883</v>
      </c>
    </row>
    <row r="3" spans="11:15">
      <c r="K3" s="7" t="s">
        <v>10884</v>
      </c>
      <c r="N3" s="23" t="s">
        <v>10884</v>
      </c>
      <c r="O3" s="35">
        <f>MATCH(N3,K3:K10,0 )</f>
        <v>1</v>
      </c>
    </row>
    <row r="4" spans="11:15">
      <c r="K4" s="7" t="s">
        <v>10885</v>
      </c>
    </row>
    <row r="5" spans="11:15">
      <c r="K5" s="7" t="s">
        <v>10886</v>
      </c>
    </row>
    <row r="6" spans="11:15">
      <c r="K6" s="7" t="s">
        <v>10887</v>
      </c>
    </row>
    <row r="7" spans="11:15">
      <c r="K7" s="7" t="s">
        <v>10888</v>
      </c>
    </row>
    <row r="8" spans="11:15">
      <c r="K8" s="7" t="s">
        <v>10889</v>
      </c>
    </row>
    <row r="9" spans="11:15">
      <c r="K9" s="7" t="s">
        <v>10890</v>
      </c>
    </row>
    <row r="10" spans="11:15">
      <c r="K10" s="7" t="s">
        <v>10891</v>
      </c>
    </row>
    <row r="12" spans="11:15">
      <c r="K12" s="62" t="s">
        <v>11046</v>
      </c>
      <c r="L12" s="11"/>
      <c r="M12" s="11"/>
    </row>
    <row r="13" spans="11:15">
      <c r="K13" s="1" t="s">
        <v>10892</v>
      </c>
      <c r="L13" s="1" t="s">
        <v>37</v>
      </c>
      <c r="N13" s="1" t="s">
        <v>10883</v>
      </c>
      <c r="O13" s="1" t="s">
        <v>10882</v>
      </c>
    </row>
    <row r="14" spans="11:15">
      <c r="K14" s="60">
        <v>1</v>
      </c>
      <c r="L14" s="23" t="s">
        <v>10884</v>
      </c>
      <c r="N14" s="23">
        <v>1</v>
      </c>
      <c r="O14" s="68" t="str">
        <f>INDEX(L14:L21,N14)</f>
        <v>Jüri Rumm</v>
      </c>
    </row>
    <row r="15" spans="11:15">
      <c r="K15" s="60">
        <v>2</v>
      </c>
      <c r="L15" s="23" t="s">
        <v>10885</v>
      </c>
    </row>
    <row r="16" spans="11:15">
      <c r="K16" s="60">
        <v>3</v>
      </c>
      <c r="L16" s="23" t="s">
        <v>10886</v>
      </c>
    </row>
    <row r="17" spans="11:15">
      <c r="K17" s="60">
        <v>4</v>
      </c>
      <c r="L17" s="23" t="s">
        <v>10887</v>
      </c>
    </row>
    <row r="18" spans="11:15">
      <c r="K18" s="60">
        <v>5</v>
      </c>
      <c r="L18" s="23" t="s">
        <v>10888</v>
      </c>
    </row>
    <row r="19" spans="11:15">
      <c r="K19" s="60">
        <v>6</v>
      </c>
      <c r="L19" s="23" t="s">
        <v>10889</v>
      </c>
    </row>
    <row r="20" spans="11:15">
      <c r="K20" s="60">
        <v>7</v>
      </c>
      <c r="L20" s="23" t="s">
        <v>10890</v>
      </c>
    </row>
    <row r="21" spans="11:15">
      <c r="K21" s="60">
        <v>8</v>
      </c>
      <c r="L21" s="23" t="s">
        <v>10891</v>
      </c>
    </row>
    <row r="23" spans="11:15">
      <c r="K23" s="62" t="s">
        <v>10893</v>
      </c>
      <c r="L23" s="11"/>
      <c r="M23" s="11"/>
    </row>
    <row r="24" spans="11:15">
      <c r="K24" s="1" t="s">
        <v>37</v>
      </c>
      <c r="N24" s="1" t="s">
        <v>10882</v>
      </c>
      <c r="O24" s="1" t="s">
        <v>10883</v>
      </c>
    </row>
    <row r="25" spans="11:15">
      <c r="K25" s="23" t="s">
        <v>10894</v>
      </c>
      <c r="N25" s="35" t="s">
        <v>10895</v>
      </c>
      <c r="O25" s="35">
        <f>IFERROR(MATCH(N25,K25:K32,0), "Pole olemas")</f>
        <v>2</v>
      </c>
    </row>
    <row r="26" spans="11:15">
      <c r="K26" s="23" t="s">
        <v>10895</v>
      </c>
    </row>
    <row r="27" spans="11:15">
      <c r="K27" s="23" t="s">
        <v>10873</v>
      </c>
    </row>
    <row r="28" spans="11:15">
      <c r="K28" s="23" t="s">
        <v>10817</v>
      </c>
    </row>
    <row r="29" spans="11:15">
      <c r="K29" s="23" t="s">
        <v>10896</v>
      </c>
    </row>
    <row r="30" spans="11:15">
      <c r="K30" s="23" t="s">
        <v>10897</v>
      </c>
    </row>
    <row r="31" spans="11:15">
      <c r="K31" s="23" t="s">
        <v>10819</v>
      </c>
    </row>
    <row r="32" spans="11:15">
      <c r="K32" s="23" t="s">
        <v>10898</v>
      </c>
    </row>
    <row r="33" spans="11:16">
      <c r="K33" s="4"/>
    </row>
    <row r="34" spans="11:16">
      <c r="K34" s="5" t="s">
        <v>10899</v>
      </c>
    </row>
    <row r="35" spans="11:16">
      <c r="K35" s="21" t="s">
        <v>63</v>
      </c>
      <c r="L35" s="21" t="s">
        <v>10900</v>
      </c>
      <c r="M35" s="21" t="s">
        <v>10901</v>
      </c>
      <c r="O35" s="21" t="s">
        <v>10902</v>
      </c>
      <c r="P35" s="21" t="s">
        <v>10903</v>
      </c>
    </row>
    <row r="36" spans="11:16">
      <c r="K36" s="23" t="str">
        <f>LEFT(L36,1)&amp;ROW(K36)</f>
        <v>J36</v>
      </c>
      <c r="L36" s="23" t="s">
        <v>10904</v>
      </c>
      <c r="M36" s="64">
        <v>3</v>
      </c>
      <c r="O36" s="35" t="s">
        <v>11051</v>
      </c>
      <c r="P36" s="35" t="str">
        <f>IFERROR(INDEX(L36:L51,MATCH(O36,K36:K51,0)), "Pole olemas")</f>
        <v>Jahu</v>
      </c>
    </row>
    <row r="37" spans="11:16">
      <c r="K37" s="23" t="str">
        <f t="shared" ref="K37:K51" si="0">LEFT(L37,1)&amp;ROW(K37)</f>
        <v>J37</v>
      </c>
      <c r="L37" s="23" t="s">
        <v>10904</v>
      </c>
      <c r="M37" s="64">
        <v>9</v>
      </c>
    </row>
    <row r="38" spans="11:16">
      <c r="K38" s="23" t="str">
        <f t="shared" si="0"/>
        <v>J38</v>
      </c>
      <c r="L38" s="23" t="s">
        <v>10904</v>
      </c>
      <c r="M38" s="64">
        <v>2</v>
      </c>
    </row>
    <row r="39" spans="11:16">
      <c r="K39" s="23" t="str">
        <f t="shared" si="0"/>
        <v>J39</v>
      </c>
      <c r="L39" s="23" t="s">
        <v>10904</v>
      </c>
      <c r="M39" s="64">
        <v>13</v>
      </c>
    </row>
    <row r="40" spans="11:16">
      <c r="K40" s="23" t="str">
        <f t="shared" si="0"/>
        <v>M40</v>
      </c>
      <c r="L40" s="23" t="s">
        <v>10905</v>
      </c>
      <c r="M40" s="64">
        <v>2</v>
      </c>
    </row>
    <row r="41" spans="11:16">
      <c r="K41" s="23" t="str">
        <f t="shared" si="0"/>
        <v>M41</v>
      </c>
      <c r="L41" s="23" t="s">
        <v>10905</v>
      </c>
      <c r="M41" s="64">
        <v>1</v>
      </c>
    </row>
    <row r="42" spans="11:16">
      <c r="K42" s="23" t="str">
        <f t="shared" si="0"/>
        <v>M42</v>
      </c>
      <c r="L42" s="23" t="s">
        <v>10905</v>
      </c>
      <c r="M42" s="64">
        <v>6</v>
      </c>
    </row>
    <row r="43" spans="11:16">
      <c r="K43" s="23" t="str">
        <f t="shared" si="0"/>
        <v>M43</v>
      </c>
      <c r="L43" s="23" t="s">
        <v>10905</v>
      </c>
      <c r="M43" s="64">
        <v>7</v>
      </c>
    </row>
    <row r="44" spans="11:16">
      <c r="K44" s="23" t="str">
        <f t="shared" si="0"/>
        <v>R44</v>
      </c>
      <c r="L44" s="23" t="s">
        <v>10906</v>
      </c>
      <c r="M44" s="64">
        <v>10</v>
      </c>
    </row>
    <row r="45" spans="11:16">
      <c r="K45" s="23" t="str">
        <f t="shared" si="0"/>
        <v>R45</v>
      </c>
      <c r="L45" s="23" t="s">
        <v>10906</v>
      </c>
      <c r="M45" s="64">
        <v>15</v>
      </c>
    </row>
    <row r="46" spans="11:16">
      <c r="K46" s="23" t="str">
        <f t="shared" si="0"/>
        <v>R46</v>
      </c>
      <c r="L46" s="23" t="s">
        <v>10906</v>
      </c>
      <c r="M46" s="64">
        <v>18</v>
      </c>
    </row>
    <row r="47" spans="11:16">
      <c r="K47" s="23" t="str">
        <f t="shared" si="0"/>
        <v>R47</v>
      </c>
      <c r="L47" s="23" t="s">
        <v>10906</v>
      </c>
      <c r="M47" s="64">
        <v>17</v>
      </c>
    </row>
    <row r="48" spans="11:16">
      <c r="K48" s="23" t="str">
        <f t="shared" si="0"/>
        <v>S48</v>
      </c>
      <c r="L48" s="23" t="s">
        <v>10907</v>
      </c>
      <c r="M48" s="64">
        <v>1</v>
      </c>
    </row>
    <row r="49" spans="11:16">
      <c r="K49" s="23" t="str">
        <f t="shared" si="0"/>
        <v>S49</v>
      </c>
      <c r="L49" s="23" t="s">
        <v>10907</v>
      </c>
      <c r="M49" s="64">
        <v>11</v>
      </c>
    </row>
    <row r="50" spans="11:16">
      <c r="K50" s="23" t="str">
        <f t="shared" si="0"/>
        <v>S50</v>
      </c>
      <c r="L50" s="23" t="s">
        <v>10907</v>
      </c>
      <c r="M50" s="64">
        <v>8</v>
      </c>
    </row>
    <row r="51" spans="11:16">
      <c r="K51" s="23" t="str">
        <f t="shared" si="0"/>
        <v>S51</v>
      </c>
      <c r="L51" s="23" t="s">
        <v>10907</v>
      </c>
      <c r="M51" s="64">
        <v>8</v>
      </c>
    </row>
    <row r="53" spans="11:16">
      <c r="K53" s="18" t="s">
        <v>10908</v>
      </c>
    </row>
    <row r="54" spans="11:16">
      <c r="K54" s="1" t="s">
        <v>63</v>
      </c>
      <c r="L54" s="1" t="s">
        <v>10900</v>
      </c>
      <c r="M54" s="1" t="s">
        <v>10901</v>
      </c>
      <c r="O54" s="1" t="s">
        <v>10902</v>
      </c>
      <c r="P54" s="1" t="s">
        <v>10909</v>
      </c>
    </row>
    <row r="55" spans="11:16">
      <c r="K55" s="23" t="str">
        <f>LEFT(L55,1)&amp;ROW(K55)</f>
        <v>J55</v>
      </c>
      <c r="L55" s="23" t="s">
        <v>10904</v>
      </c>
      <c r="M55" s="64">
        <v>9</v>
      </c>
      <c r="O55" s="35" t="s">
        <v>11052</v>
      </c>
      <c r="P55" s="35" t="str">
        <f>IFERROR(_xlfn.CONCAT(INDEX(L55:L70,MATCH(O55,K55:K70,0)),", ", INDEX(M55:M70, MATCH(O55,K55:K70,0))), "Pole olemas")</f>
        <v>Jahu, 9</v>
      </c>
    </row>
    <row r="56" spans="11:16">
      <c r="K56" s="23" t="str">
        <f t="shared" ref="K56:K70" si="1">LEFT(L56,1)&amp;ROW(K56)</f>
        <v>J56</v>
      </c>
      <c r="L56" s="23" t="s">
        <v>10904</v>
      </c>
      <c r="M56" s="64">
        <v>6</v>
      </c>
    </row>
    <row r="57" spans="11:16">
      <c r="K57" s="23" t="str">
        <f t="shared" si="1"/>
        <v>J57</v>
      </c>
      <c r="L57" s="23" t="s">
        <v>10904</v>
      </c>
      <c r="M57" s="64">
        <v>9</v>
      </c>
    </row>
    <row r="58" spans="11:16">
      <c r="K58" s="23" t="str">
        <f t="shared" si="1"/>
        <v>J58</v>
      </c>
      <c r="L58" s="23" t="s">
        <v>10904</v>
      </c>
      <c r="M58" s="64">
        <v>11</v>
      </c>
    </row>
    <row r="59" spans="11:16">
      <c r="K59" s="23" t="str">
        <f t="shared" si="1"/>
        <v>M59</v>
      </c>
      <c r="L59" s="23" t="s">
        <v>10905</v>
      </c>
      <c r="M59" s="64">
        <v>16</v>
      </c>
    </row>
    <row r="60" spans="11:16">
      <c r="K60" s="23" t="str">
        <f t="shared" si="1"/>
        <v>M60</v>
      </c>
      <c r="L60" s="23" t="s">
        <v>10905</v>
      </c>
      <c r="M60" s="64">
        <v>4</v>
      </c>
    </row>
    <row r="61" spans="11:16">
      <c r="K61" s="23" t="str">
        <f t="shared" si="1"/>
        <v>M61</v>
      </c>
      <c r="L61" s="23" t="s">
        <v>10905</v>
      </c>
      <c r="M61" s="64">
        <v>20</v>
      </c>
    </row>
    <row r="62" spans="11:16">
      <c r="K62" s="23" t="str">
        <f t="shared" si="1"/>
        <v>M62</v>
      </c>
      <c r="L62" s="23" t="s">
        <v>10905</v>
      </c>
      <c r="M62" s="64">
        <v>1</v>
      </c>
    </row>
    <row r="63" spans="11:16">
      <c r="K63" s="23" t="str">
        <f t="shared" si="1"/>
        <v>R63</v>
      </c>
      <c r="L63" s="23" t="s">
        <v>10906</v>
      </c>
      <c r="M63" s="64">
        <v>16</v>
      </c>
    </row>
    <row r="64" spans="11:16">
      <c r="K64" s="23" t="str">
        <f t="shared" si="1"/>
        <v>R64</v>
      </c>
      <c r="L64" s="23" t="s">
        <v>10906</v>
      </c>
      <c r="M64" s="64">
        <v>8</v>
      </c>
    </row>
    <row r="65" spans="11:16">
      <c r="K65" s="23" t="str">
        <f t="shared" si="1"/>
        <v>R65</v>
      </c>
      <c r="L65" s="23" t="s">
        <v>10906</v>
      </c>
      <c r="M65" s="64">
        <v>9</v>
      </c>
    </row>
    <row r="66" spans="11:16">
      <c r="K66" s="23" t="str">
        <f t="shared" si="1"/>
        <v>R66</v>
      </c>
      <c r="L66" s="23" t="s">
        <v>10906</v>
      </c>
      <c r="M66" s="64">
        <v>9</v>
      </c>
    </row>
    <row r="67" spans="11:16">
      <c r="K67" s="23" t="str">
        <f t="shared" si="1"/>
        <v>S67</v>
      </c>
      <c r="L67" s="23" t="s">
        <v>10907</v>
      </c>
      <c r="M67" s="64">
        <v>16</v>
      </c>
    </row>
    <row r="68" spans="11:16">
      <c r="K68" s="23" t="str">
        <f t="shared" si="1"/>
        <v>S68</v>
      </c>
      <c r="L68" s="23" t="s">
        <v>10907</v>
      </c>
      <c r="M68" s="64">
        <v>15</v>
      </c>
    </row>
    <row r="69" spans="11:16">
      <c r="K69" s="23" t="str">
        <f t="shared" si="1"/>
        <v>S69</v>
      </c>
      <c r="L69" s="23" t="s">
        <v>10907</v>
      </c>
      <c r="M69" s="64">
        <v>9</v>
      </c>
    </row>
    <row r="70" spans="11:16">
      <c r="K70" s="23" t="str">
        <f t="shared" si="1"/>
        <v>S70</v>
      </c>
      <c r="L70" s="23" t="s">
        <v>10907</v>
      </c>
      <c r="M70" s="64">
        <v>16</v>
      </c>
    </row>
    <row r="72" spans="11:16">
      <c r="K72" s="18" t="s">
        <v>10910</v>
      </c>
    </row>
    <row r="73" spans="11:16">
      <c r="K73" s="1" t="s">
        <v>10911</v>
      </c>
      <c r="L73" s="1" t="s">
        <v>13</v>
      </c>
      <c r="O73" s="1" t="s">
        <v>10912</v>
      </c>
      <c r="P73" s="67" t="str">
        <f>INDEX(K74:K85,MATCH(MIN(L74:L85),L74:L85,0))</f>
        <v>Käsitlustasu</v>
      </c>
    </row>
    <row r="74" spans="11:16">
      <c r="K74" s="23" t="s">
        <v>10913</v>
      </c>
      <c r="L74" s="65">
        <v>7</v>
      </c>
      <c r="O74" s="1" t="s">
        <v>10914</v>
      </c>
      <c r="P74" s="67" t="str">
        <f>INDEX(K74:K85,MATCH(MAX(L74:L85),L74:L85,0))</f>
        <v>Linux paigaldus</v>
      </c>
    </row>
    <row r="75" spans="11:16">
      <c r="K75" s="23" t="s">
        <v>10915</v>
      </c>
      <c r="L75" s="65">
        <v>10</v>
      </c>
    </row>
    <row r="76" spans="11:16">
      <c r="K76" s="23" t="s">
        <v>10916</v>
      </c>
      <c r="L76" s="65">
        <v>39</v>
      </c>
    </row>
    <row r="77" spans="11:16">
      <c r="K77" s="23" t="s">
        <v>10917</v>
      </c>
      <c r="L77" s="65">
        <v>50</v>
      </c>
    </row>
    <row r="78" spans="11:16">
      <c r="K78" s="23" t="s">
        <v>10918</v>
      </c>
      <c r="L78" s="65">
        <v>39</v>
      </c>
    </row>
    <row r="79" spans="11:16">
      <c r="K79" s="23" t="s">
        <v>10919</v>
      </c>
      <c r="L79" s="65">
        <v>35</v>
      </c>
    </row>
    <row r="80" spans="11:16">
      <c r="K80" s="23" t="s">
        <v>10920</v>
      </c>
      <c r="L80" s="65">
        <v>25</v>
      </c>
    </row>
    <row r="81" spans="11:17">
      <c r="K81" s="23" t="s">
        <v>10921</v>
      </c>
      <c r="L81" s="65">
        <v>29</v>
      </c>
    </row>
    <row r="82" spans="11:17">
      <c r="K82" s="23" t="s">
        <v>10922</v>
      </c>
      <c r="L82" s="65">
        <v>34</v>
      </c>
    </row>
    <row r="83" spans="11:17">
      <c r="K83" s="23" t="s">
        <v>10923</v>
      </c>
      <c r="L83" s="65">
        <v>16</v>
      </c>
    </row>
    <row r="84" spans="11:17">
      <c r="K84" s="23" t="s">
        <v>10924</v>
      </c>
      <c r="L84" s="65">
        <v>30</v>
      </c>
    </row>
    <row r="85" spans="11:17">
      <c r="K85" s="23" t="s">
        <v>10925</v>
      </c>
      <c r="L85" s="65">
        <v>40</v>
      </c>
    </row>
    <row r="88" spans="11:17">
      <c r="K88" s="18" t="s">
        <v>11047</v>
      </c>
    </row>
    <row r="89" spans="11:17">
      <c r="K89" s="78" t="s">
        <v>10927</v>
      </c>
      <c r="L89" s="78"/>
      <c r="M89" s="78"/>
      <c r="O89" s="1" t="s">
        <v>37</v>
      </c>
      <c r="P89" s="1" t="s">
        <v>10928</v>
      </c>
      <c r="Q89" s="1" t="s">
        <v>10929</v>
      </c>
    </row>
    <row r="90" spans="11:17">
      <c r="K90" s="1" t="s">
        <v>10930</v>
      </c>
      <c r="L90" s="1" t="s">
        <v>10928</v>
      </c>
      <c r="M90" s="1" t="s">
        <v>10931</v>
      </c>
      <c r="O90" s="23" t="s">
        <v>10894</v>
      </c>
      <c r="P90" s="23">
        <f ca="1">RANDBETWEEN(1,130)</f>
        <v>93</v>
      </c>
      <c r="Q90" s="35" t="str">
        <f ca="1">INDEX($M$91:$M$98,MATCH(P90,$L$91:$L$98,1))</f>
        <v>keskmised võimed</v>
      </c>
    </row>
    <row r="91" spans="11:17">
      <c r="K91" s="66" t="s">
        <v>10932</v>
      </c>
      <c r="L91" s="29">
        <v>0</v>
      </c>
      <c r="M91" s="23" t="s">
        <v>10933</v>
      </c>
      <c r="O91" s="23" t="s">
        <v>10895</v>
      </c>
      <c r="P91" s="23">
        <f t="shared" ref="P91:P94" ca="1" si="2">RANDBETWEEN(1,130)</f>
        <v>95</v>
      </c>
      <c r="Q91" s="35" t="str">
        <f t="shared" ref="Q91:Q94" ca="1" si="3">INDEX($M$91:$M$98,MATCH(P91,$L$91:$L$98,1))</f>
        <v>keskmised võimed</v>
      </c>
    </row>
    <row r="92" spans="11:17">
      <c r="K92" s="66" t="s">
        <v>10934</v>
      </c>
      <c r="L92" s="29">
        <v>25</v>
      </c>
      <c r="M92" s="23" t="s">
        <v>10935</v>
      </c>
      <c r="O92" s="23" t="s">
        <v>10873</v>
      </c>
      <c r="P92" s="23">
        <f t="shared" ca="1" si="2"/>
        <v>81</v>
      </c>
      <c r="Q92" s="35" t="str">
        <f t="shared" ca="1" si="3"/>
        <v>madalad vaimsed võimed</v>
      </c>
    </row>
    <row r="93" spans="11:17">
      <c r="K93" s="66" t="s">
        <v>10936</v>
      </c>
      <c r="L93" s="29">
        <v>40</v>
      </c>
      <c r="M93" s="23" t="s">
        <v>10937</v>
      </c>
      <c r="O93" s="23" t="s">
        <v>10817</v>
      </c>
      <c r="P93" s="23">
        <f t="shared" ca="1" si="2"/>
        <v>91</v>
      </c>
      <c r="Q93" s="35" t="str">
        <f t="shared" ca="1" si="3"/>
        <v>keskmised võimed</v>
      </c>
    </row>
    <row r="94" spans="11:17">
      <c r="K94" s="66" t="s">
        <v>10938</v>
      </c>
      <c r="L94" s="29">
        <v>55</v>
      </c>
      <c r="M94" s="23" t="s">
        <v>10939</v>
      </c>
      <c r="O94" s="23" t="s">
        <v>10896</v>
      </c>
      <c r="P94" s="23">
        <f t="shared" ca="1" si="2"/>
        <v>74</v>
      </c>
      <c r="Q94" s="35" t="str">
        <f t="shared" ca="1" si="3"/>
        <v>madalad vaimsed võimed</v>
      </c>
    </row>
    <row r="95" spans="11:17">
      <c r="K95" s="66" t="s">
        <v>10940</v>
      </c>
      <c r="L95" s="29">
        <v>70</v>
      </c>
      <c r="M95" s="23" t="s">
        <v>10941</v>
      </c>
    </row>
    <row r="96" spans="11:17">
      <c r="K96" s="66" t="s">
        <v>10942</v>
      </c>
      <c r="L96" s="29">
        <v>85</v>
      </c>
      <c r="M96" s="23" t="s">
        <v>10943</v>
      </c>
    </row>
    <row r="97" spans="11:13">
      <c r="K97" s="66" t="s">
        <v>10944</v>
      </c>
      <c r="L97" s="29">
        <v>116</v>
      </c>
      <c r="M97" s="23" t="s">
        <v>10945</v>
      </c>
    </row>
    <row r="98" spans="11:13">
      <c r="K98" s="66" t="s">
        <v>10946</v>
      </c>
      <c r="L98" s="29">
        <v>131</v>
      </c>
      <c r="M98" s="23" t="s">
        <v>10947</v>
      </c>
    </row>
  </sheetData>
  <mergeCells count="1">
    <mergeCell ref="K89:M89"/>
  </mergeCells>
  <dataValidations disablePrompts="1" count="2">
    <dataValidation type="list" allowBlank="1" showInputMessage="1" showErrorMessage="1" sqref="N14" xr:uid="{B48C644E-EA50-47C7-9F31-491513ECAB44}">
      <formula1>$A$16:$A$23</formula1>
    </dataValidation>
    <dataValidation type="list" allowBlank="1" showInputMessage="1" showErrorMessage="1" sqref="N3" xr:uid="{7FB92207-2DC0-4F6C-824B-827C51586DB0}">
      <formula1>$A$5:$A$12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DD51-4CD0-4753-ADD7-303574ED2254}">
  <dimension ref="K1:P59"/>
  <sheetViews>
    <sheetView topLeftCell="A13" workbookViewId="0">
      <selection activeCell="N64" sqref="N64"/>
    </sheetView>
  </sheetViews>
  <sheetFormatPr defaultRowHeight="15"/>
  <cols>
    <col min="11" max="11" width="30.28515625" customWidth="1"/>
    <col min="12" max="12" width="20.140625" bestFit="1" customWidth="1"/>
    <col min="13" max="13" width="14.85546875" customWidth="1"/>
    <col min="14" max="14" width="14.140625" customWidth="1"/>
    <col min="16" max="16" width="10.85546875" bestFit="1" customWidth="1"/>
    <col min="17" max="17" width="10.42578125" customWidth="1"/>
    <col min="18" max="18" width="10.85546875" bestFit="1" customWidth="1"/>
  </cols>
  <sheetData>
    <row r="1" spans="11:13">
      <c r="K1" s="11" t="s">
        <v>10948</v>
      </c>
      <c r="L1" s="11"/>
      <c r="M1" s="11"/>
    </row>
    <row r="2" spans="11:13">
      <c r="K2" s="1" t="s">
        <v>10949</v>
      </c>
      <c r="L2" s="1" t="s">
        <v>27</v>
      </c>
    </row>
    <row r="3" spans="11:13">
      <c r="K3" s="63" t="s">
        <v>10950</v>
      </c>
      <c r="L3" s="81">
        <f ca="1">TODAY()</f>
        <v>45180</v>
      </c>
    </row>
    <row r="4" spans="11:13">
      <c r="K4" s="63" t="s">
        <v>10951</v>
      </c>
      <c r="L4" s="81">
        <f ca="1">TODAY()+1</f>
        <v>45181</v>
      </c>
    </row>
    <row r="5" spans="11:13">
      <c r="K5" s="63" t="s">
        <v>11048</v>
      </c>
      <c r="L5" s="81">
        <f ca="1">TODAY()-2</f>
        <v>45178</v>
      </c>
    </row>
    <row r="6" spans="11:13">
      <c r="K6" s="63" t="s">
        <v>11049</v>
      </c>
      <c r="L6" s="81">
        <f ca="1">TODAY()+5</f>
        <v>45185</v>
      </c>
    </row>
    <row r="7" spans="11:13">
      <c r="K7" s="69" t="s">
        <v>11050</v>
      </c>
      <c r="L7" s="81">
        <f ca="1">TODAY()-100</f>
        <v>45080</v>
      </c>
    </row>
    <row r="9" spans="11:13">
      <c r="K9" s="12" t="s">
        <v>10952</v>
      </c>
    </row>
    <row r="10" spans="11:13">
      <c r="K10" s="1" t="s">
        <v>10949</v>
      </c>
      <c r="L10" s="1" t="s">
        <v>10953</v>
      </c>
    </row>
    <row r="11" spans="11:13">
      <c r="K11" s="63" t="s">
        <v>10954</v>
      </c>
      <c r="L11" s="82">
        <f ca="1">_xlfn.DAYS("01.01.2024",TODAY())</f>
        <v>112</v>
      </c>
    </row>
    <row r="12" spans="11:13">
      <c r="K12" s="63" t="s">
        <v>10955</v>
      </c>
      <c r="L12" s="82">
        <f ca="1">_xlfn.DAYS("04.08.2023",TODAY())</f>
        <v>-38</v>
      </c>
    </row>
    <row r="13" spans="11:13">
      <c r="K13" s="63" t="s">
        <v>10956</v>
      </c>
      <c r="L13" s="82">
        <f ca="1">_xlfn.DAYS("24.06.2023",TODAY())</f>
        <v>-79</v>
      </c>
    </row>
    <row r="14" spans="11:13">
      <c r="K14" s="63" t="s">
        <v>10957</v>
      </c>
      <c r="L14" s="82">
        <f ca="1">_xlfn.DAYS(TODAY(),"08.03.2023")</f>
        <v>187</v>
      </c>
    </row>
    <row r="16" spans="11:13">
      <c r="K16" s="12" t="s">
        <v>10958</v>
      </c>
    </row>
    <row r="17" spans="11:14">
      <c r="K17" s="1" t="s">
        <v>27</v>
      </c>
      <c r="L17" s="1" t="s">
        <v>10959</v>
      </c>
      <c r="M17" s="1" t="s">
        <v>10960</v>
      </c>
      <c r="N17" s="1" t="s">
        <v>10926</v>
      </c>
    </row>
    <row r="18" spans="11:14">
      <c r="K18" s="28">
        <v>44006</v>
      </c>
      <c r="L18" s="35">
        <f>DAY(K18)</f>
        <v>24</v>
      </c>
      <c r="M18" s="35">
        <f>MONTH(K18)</f>
        <v>6</v>
      </c>
      <c r="N18" s="35">
        <f>YEAR(K18)</f>
        <v>2020</v>
      </c>
    </row>
    <row r="19" spans="11:14">
      <c r="K19" s="70">
        <v>43956</v>
      </c>
      <c r="L19" s="35">
        <f t="shared" ref="L19:L22" si="0">DAY(K19)</f>
        <v>5</v>
      </c>
      <c r="M19" s="35">
        <f t="shared" ref="M19:M22" si="1">MONTH(K19)</f>
        <v>5</v>
      </c>
      <c r="N19" s="35">
        <f t="shared" ref="N19:N22" si="2">YEAR(K19)</f>
        <v>2020</v>
      </c>
    </row>
    <row r="20" spans="11:14">
      <c r="K20" s="71">
        <v>44095</v>
      </c>
      <c r="L20" s="35">
        <f t="shared" si="0"/>
        <v>21</v>
      </c>
      <c r="M20" s="35">
        <f t="shared" si="1"/>
        <v>9</v>
      </c>
      <c r="N20" s="35">
        <f t="shared" si="2"/>
        <v>2020</v>
      </c>
    </row>
    <row r="21" spans="11:14">
      <c r="K21" s="72">
        <v>44075</v>
      </c>
      <c r="L21" s="35">
        <f t="shared" si="0"/>
        <v>1</v>
      </c>
      <c r="M21" s="35">
        <f t="shared" si="1"/>
        <v>9</v>
      </c>
      <c r="N21" s="35">
        <f t="shared" si="2"/>
        <v>2020</v>
      </c>
    </row>
    <row r="22" spans="11:14">
      <c r="K22" s="28">
        <v>42272</v>
      </c>
      <c r="L22" s="35">
        <f t="shared" si="0"/>
        <v>25</v>
      </c>
      <c r="M22" s="35">
        <f t="shared" si="1"/>
        <v>9</v>
      </c>
      <c r="N22" s="35">
        <f t="shared" si="2"/>
        <v>2015</v>
      </c>
    </row>
    <row r="24" spans="11:14">
      <c r="K24" s="12" t="s">
        <v>10961</v>
      </c>
    </row>
    <row r="25" spans="11:14">
      <c r="K25" s="1" t="s">
        <v>10962</v>
      </c>
      <c r="L25" s="1" t="s">
        <v>10963</v>
      </c>
      <c r="M25" s="1" t="s">
        <v>10964</v>
      </c>
      <c r="N25" s="1" t="s">
        <v>10965</v>
      </c>
    </row>
    <row r="26" spans="11:14">
      <c r="K26" s="73">
        <v>0.70833333333333337</v>
      </c>
      <c r="L26" s="35">
        <f>HOUR(K26)</f>
        <v>17</v>
      </c>
      <c r="M26" s="35">
        <f>MINUTE(K26)</f>
        <v>0</v>
      </c>
      <c r="N26" s="35">
        <f>SECOND(K26)</f>
        <v>0</v>
      </c>
    </row>
    <row r="27" spans="11:14">
      <c r="K27" s="73">
        <v>0.77533564814814815</v>
      </c>
      <c r="L27" s="35">
        <f t="shared" ref="L27:L30" si="3">HOUR(K27)</f>
        <v>18</v>
      </c>
      <c r="M27" s="35">
        <f t="shared" ref="M27:M30" si="4">MINUTE(K27)</f>
        <v>36</v>
      </c>
      <c r="N27" s="35">
        <f t="shared" ref="N27:N30" si="5">SECOND(K27)</f>
        <v>29</v>
      </c>
    </row>
    <row r="28" spans="11:14">
      <c r="K28" s="73">
        <v>0.20973379629629629</v>
      </c>
      <c r="L28" s="35">
        <f t="shared" si="3"/>
        <v>5</v>
      </c>
      <c r="M28" s="35">
        <f t="shared" si="4"/>
        <v>2</v>
      </c>
      <c r="N28" s="35">
        <f t="shared" si="5"/>
        <v>1</v>
      </c>
    </row>
    <row r="29" spans="11:14">
      <c r="K29" s="73">
        <v>0.52083333333333337</v>
      </c>
      <c r="L29" s="35">
        <f t="shared" si="3"/>
        <v>12</v>
      </c>
      <c r="M29" s="35">
        <f t="shared" si="4"/>
        <v>30</v>
      </c>
      <c r="N29" s="35">
        <f t="shared" si="5"/>
        <v>0</v>
      </c>
    </row>
    <row r="30" spans="11:14">
      <c r="K30" s="73">
        <v>0.49790509259259258</v>
      </c>
      <c r="L30" s="35">
        <f t="shared" si="3"/>
        <v>11</v>
      </c>
      <c r="M30" s="35">
        <f t="shared" si="4"/>
        <v>56</v>
      </c>
      <c r="N30" s="35">
        <f t="shared" si="5"/>
        <v>59</v>
      </c>
    </row>
    <row r="32" spans="11:14">
      <c r="K32" s="5" t="s">
        <v>10966</v>
      </c>
    </row>
    <row r="33" spans="11:16">
      <c r="K33" s="1" t="s">
        <v>27</v>
      </c>
      <c r="L33" s="1" t="s">
        <v>10967</v>
      </c>
      <c r="M33" s="1" t="s">
        <v>10968</v>
      </c>
    </row>
    <row r="34" spans="11:16">
      <c r="K34" s="28">
        <v>44006</v>
      </c>
      <c r="L34" s="35">
        <f>WEEKDAY(K34)</f>
        <v>4</v>
      </c>
      <c r="M34" s="35" t="str">
        <f>INDEX($P$41:$P$47,L34)</f>
        <v>neljapäev</v>
      </c>
    </row>
    <row r="35" spans="11:16">
      <c r="K35" s="70">
        <v>43956</v>
      </c>
      <c r="L35" s="35">
        <f t="shared" ref="L35:L38" si="6">WEEKDAY(K35)</f>
        <v>3</v>
      </c>
      <c r="M35" s="35" t="str">
        <f t="shared" ref="M35:M38" si="7">INDEX($P$41:$P$47,L35)</f>
        <v>kolmapäev</v>
      </c>
    </row>
    <row r="36" spans="11:16">
      <c r="K36" s="71">
        <v>44095</v>
      </c>
      <c r="L36" s="35">
        <f t="shared" si="6"/>
        <v>2</v>
      </c>
      <c r="M36" s="35" t="str">
        <f t="shared" si="7"/>
        <v>teisipäev</v>
      </c>
    </row>
    <row r="37" spans="11:16">
      <c r="K37" s="72">
        <v>44075</v>
      </c>
      <c r="L37" s="35">
        <f t="shared" si="6"/>
        <v>3</v>
      </c>
      <c r="M37" s="35" t="str">
        <f t="shared" si="7"/>
        <v>kolmapäev</v>
      </c>
    </row>
    <row r="38" spans="11:16">
      <c r="K38" s="28">
        <v>42272</v>
      </c>
      <c r="L38" s="35">
        <f t="shared" si="6"/>
        <v>6</v>
      </c>
      <c r="M38" s="35" t="str">
        <f t="shared" si="7"/>
        <v>laupäev</v>
      </c>
    </row>
    <row r="40" spans="11:16">
      <c r="K40" s="5" t="s">
        <v>10977</v>
      </c>
      <c r="O40" s="5" t="s">
        <v>10969</v>
      </c>
      <c r="P40" s="5"/>
    </row>
    <row r="41" spans="11:16">
      <c r="K41" s="1" t="s">
        <v>10867</v>
      </c>
      <c r="L41" s="1" t="s">
        <v>10978</v>
      </c>
      <c r="M41" s="1" t="s">
        <v>10837</v>
      </c>
      <c r="O41" s="13">
        <v>1</v>
      </c>
      <c r="P41" s="13" t="s">
        <v>10970</v>
      </c>
    </row>
    <row r="42" spans="11:16">
      <c r="K42" s="23">
        <v>47903304217</v>
      </c>
      <c r="L42" s="35" t="str">
        <f>_xlfn.CONCAT(MID(K42,6,2),".",MID(K42,4,2),".",1900+MID(K42,2,2))</f>
        <v>30.03.1979</v>
      </c>
      <c r="M42" s="35">
        <f ca="1">_xlfn.FLOOR.MATH(_xlfn.DAYS(TODAY(),L42)/365)</f>
        <v>44</v>
      </c>
      <c r="O42" s="13">
        <v>2</v>
      </c>
      <c r="P42" s="13" t="s">
        <v>10971</v>
      </c>
    </row>
    <row r="43" spans="11:16">
      <c r="K43" s="23">
        <v>47404270295</v>
      </c>
      <c r="L43" s="35" t="str">
        <f t="shared" ref="L43:L49" si="8">_xlfn.CONCAT(MID(K43,6,2),".",MID(K43,4,2),".",1900+MID(K43,2,2))</f>
        <v>27.04.1974</v>
      </c>
      <c r="M43" s="35">
        <f t="shared" ref="M43:M49" ca="1" si="9">_xlfn.FLOOR.MATH(_xlfn.DAYS(TODAY(),L43)/365)</f>
        <v>49</v>
      </c>
      <c r="O43" s="13">
        <v>3</v>
      </c>
      <c r="P43" s="13" t="s">
        <v>10972</v>
      </c>
    </row>
    <row r="44" spans="11:16">
      <c r="K44" s="23">
        <v>59006200096</v>
      </c>
      <c r="L44" s="35" t="str">
        <f t="shared" si="8"/>
        <v>20.06.1990</v>
      </c>
      <c r="M44" s="35">
        <f t="shared" ca="1" si="9"/>
        <v>33</v>
      </c>
      <c r="O44" s="13">
        <v>4</v>
      </c>
      <c r="P44" s="13" t="s">
        <v>10973</v>
      </c>
    </row>
    <row r="45" spans="11:16">
      <c r="K45" s="23">
        <v>37503164235</v>
      </c>
      <c r="L45" s="35" t="str">
        <f t="shared" si="8"/>
        <v>16.03.1975</v>
      </c>
      <c r="M45" s="35">
        <f t="shared" ca="1" si="9"/>
        <v>48</v>
      </c>
      <c r="O45" s="13">
        <v>5</v>
      </c>
      <c r="P45" s="13" t="s">
        <v>10974</v>
      </c>
    </row>
    <row r="46" spans="11:16">
      <c r="K46" s="23">
        <v>66212090250</v>
      </c>
      <c r="L46" s="35" t="str">
        <f t="shared" si="8"/>
        <v>09.12.1962</v>
      </c>
      <c r="M46" s="35">
        <f t="shared" ca="1" si="9"/>
        <v>60</v>
      </c>
      <c r="O46" s="13">
        <v>6</v>
      </c>
      <c r="P46" s="13" t="s">
        <v>10975</v>
      </c>
    </row>
    <row r="47" spans="11:16">
      <c r="K47" s="23">
        <v>37503120339</v>
      </c>
      <c r="L47" s="35" t="str">
        <f t="shared" si="8"/>
        <v>12.03.1975</v>
      </c>
      <c r="M47" s="35">
        <f t="shared" ca="1" si="9"/>
        <v>48</v>
      </c>
      <c r="O47" s="13">
        <v>7</v>
      </c>
      <c r="P47" s="13" t="s">
        <v>10976</v>
      </c>
    </row>
    <row r="48" spans="11:16">
      <c r="K48" s="23">
        <v>68101216039</v>
      </c>
      <c r="L48" s="35" t="str">
        <f t="shared" si="8"/>
        <v>21.01.1981</v>
      </c>
      <c r="M48" s="35">
        <f t="shared" ca="1" si="9"/>
        <v>42</v>
      </c>
    </row>
    <row r="49" spans="11:13">
      <c r="K49" s="23">
        <v>35807010318</v>
      </c>
      <c r="L49" s="35" t="str">
        <f t="shared" si="8"/>
        <v>01.07.1958</v>
      </c>
      <c r="M49" s="35">
        <f t="shared" ca="1" si="9"/>
        <v>65</v>
      </c>
    </row>
    <row r="51" spans="11:13">
      <c r="K51" s="5" t="s">
        <v>10979</v>
      </c>
    </row>
    <row r="52" spans="11:13">
      <c r="K52" s="75" t="s">
        <v>10980</v>
      </c>
      <c r="L52" s="28">
        <f ca="1">TODAY()</f>
        <v>45180</v>
      </c>
    </row>
    <row r="53" spans="11:13">
      <c r="K53" s="75" t="s">
        <v>10981</v>
      </c>
      <c r="L53" s="28">
        <f ca="1">TODAY()+RANDBETWEEN(30,100)</f>
        <v>45275</v>
      </c>
    </row>
    <row r="54" spans="11:13">
      <c r="K54" s="75" t="s">
        <v>10982</v>
      </c>
      <c r="L54" s="23">
        <f ca="1">NETWORKDAYS(L52,L53)</f>
        <v>70</v>
      </c>
    </row>
    <row r="56" spans="11:13">
      <c r="K56" s="5" t="s">
        <v>10983</v>
      </c>
    </row>
    <row r="57" spans="11:13">
      <c r="K57" s="75" t="s">
        <v>10980</v>
      </c>
      <c r="L57" s="28">
        <f ca="1">TODAY()</f>
        <v>45180</v>
      </c>
    </row>
    <row r="58" spans="11:13">
      <c r="K58" s="75" t="s">
        <v>10982</v>
      </c>
      <c r="L58" s="23">
        <f ca="1">RANDBETWEEN(20,60)</f>
        <v>40</v>
      </c>
    </row>
    <row r="59" spans="11:13">
      <c r="K59" s="75" t="s">
        <v>10981</v>
      </c>
      <c r="L59" s="28">
        <f ca="1">WORKDAY(L57,L58)</f>
        <v>45236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8</vt:i4>
      </vt:variant>
    </vt:vector>
  </HeadingPairs>
  <TitlesOfParts>
    <vt:vector size="8" baseType="lpstr">
      <vt:lpstr>Alusta</vt:lpstr>
      <vt:lpstr>Matem funkts</vt:lpstr>
      <vt:lpstr>Statistilised funkts</vt:lpstr>
      <vt:lpstr>Statistilised funkts (2)</vt:lpstr>
      <vt:lpstr>Loogikafunkts</vt:lpstr>
      <vt:lpstr>Tekstifunktsioonid</vt:lpstr>
      <vt:lpstr>Otsingufunktsioonid</vt:lpstr>
      <vt:lpstr>Ajafunktsioonid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2023-09-11T13:42:17Z</dcterms:modified>
</cp:coreProperties>
</file>