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18"/>
  <workbookPr/>
  <xr:revisionPtr revIDLastSave="837" documentId="11_7E4E55BF84DCCEE3ED7FF6F99031F45BFA722949" xr6:coauthVersionLast="47" xr6:coauthVersionMax="47" xr10:uidLastSave="{962E833B-A63C-4A74-B6E3-1B1193664746}"/>
  <bookViews>
    <workbookView xWindow="240" yWindow="105" windowWidth="14805" windowHeight="8010" firstSheet="1" xr2:uid="{00000000-000D-0000-FFFF-FFFF00000000}"/>
  </bookViews>
  <sheets>
    <sheet name="Costos Personal" sheetId="1" r:id="rId1"/>
    <sheet name="Otros costos" sheetId="2" r:id="rId2"/>
    <sheet name="Costos totale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" i="3" l="1"/>
  <c r="F35" i="3"/>
  <c r="C15" i="3" s="1"/>
  <c r="F34" i="3"/>
  <c r="F33" i="3"/>
  <c r="C16" i="3" s="1"/>
  <c r="F32" i="3"/>
  <c r="F31" i="3"/>
  <c r="F30" i="3"/>
  <c r="C13" i="3" s="1"/>
  <c r="F29" i="3"/>
  <c r="F27" i="3"/>
  <c r="F12" i="2"/>
  <c r="F11" i="2"/>
  <c r="F10" i="2"/>
  <c r="F9" i="2"/>
  <c r="F8" i="2"/>
  <c r="F7" i="2"/>
  <c r="F6" i="2"/>
  <c r="F5" i="2"/>
  <c r="F4" i="2"/>
  <c r="F2" i="2"/>
  <c r="E80" i="1"/>
  <c r="E94" i="1"/>
  <c r="F94" i="1" s="1"/>
  <c r="E93" i="1"/>
  <c r="F93" i="1" s="1"/>
  <c r="E92" i="1"/>
  <c r="E91" i="1"/>
  <c r="E90" i="1"/>
  <c r="F95" i="1" s="1"/>
  <c r="E83" i="1"/>
  <c r="F83" i="1" s="1"/>
  <c r="E82" i="1"/>
  <c r="E81" i="1"/>
  <c r="F81" i="1" s="1"/>
  <c r="F84" i="1" s="1"/>
  <c r="E79" i="1"/>
  <c r="E61" i="1"/>
  <c r="E72" i="1"/>
  <c r="F72" i="1" s="1"/>
  <c r="E71" i="1"/>
  <c r="E70" i="1"/>
  <c r="F70" i="1" s="1"/>
  <c r="E69" i="1"/>
  <c r="E68" i="1"/>
  <c r="F73" i="1" s="1"/>
  <c r="F61" i="1"/>
  <c r="E60" i="1"/>
  <c r="E59" i="1"/>
  <c r="F59" i="1" s="1"/>
  <c r="E58" i="1"/>
  <c r="E57" i="1"/>
  <c r="F62" i="1" s="1"/>
  <c r="E50" i="1"/>
  <c r="F50" i="1" s="1"/>
  <c r="E49" i="1"/>
  <c r="E48" i="1"/>
  <c r="F48" i="1" s="1"/>
  <c r="E47" i="1"/>
  <c r="F47" i="1" s="1"/>
  <c r="E46" i="1"/>
  <c r="F51" i="1" s="1"/>
  <c r="E39" i="1"/>
  <c r="E38" i="1"/>
  <c r="E37" i="1"/>
  <c r="F37" i="1" s="1"/>
  <c r="E36" i="1"/>
  <c r="F36" i="1" s="1"/>
  <c r="E35" i="1"/>
  <c r="F40" i="1" s="1"/>
  <c r="E6" i="1"/>
  <c r="E7" i="1"/>
  <c r="E3" i="1"/>
  <c r="E4" i="1"/>
  <c r="E5" i="1"/>
  <c r="E28" i="1"/>
  <c r="E27" i="1"/>
  <c r="E26" i="1"/>
  <c r="E25" i="1"/>
  <c r="F25" i="1" s="1"/>
  <c r="E24" i="1"/>
  <c r="F24" i="1" s="1"/>
  <c r="F29" i="1" s="1"/>
  <c r="E14" i="1"/>
  <c r="E13" i="1"/>
  <c r="F13" i="1" s="1"/>
  <c r="F14" i="1"/>
  <c r="E15" i="1"/>
  <c r="F15" i="1" s="1"/>
  <c r="E16" i="1"/>
  <c r="F16" i="1" s="1"/>
  <c r="E17" i="1"/>
  <c r="F17" i="1" s="1"/>
  <c r="F5" i="1"/>
  <c r="B4" i="3" s="1"/>
  <c r="F7" i="1"/>
  <c r="B6" i="3" s="1"/>
  <c r="F6" i="1"/>
  <c r="B5" i="3" s="1"/>
  <c r="F4" i="1"/>
  <c r="B3" i="3" s="1"/>
  <c r="F3" i="1"/>
  <c r="F37" i="3" l="1"/>
  <c r="C14" i="3"/>
  <c r="F8" i="1"/>
  <c r="B2" i="3"/>
  <c r="B7" i="3" s="1"/>
  <c r="C12" i="3" s="1"/>
  <c r="C17" i="3" s="1"/>
  <c r="B22" i="3" s="1"/>
  <c r="F18" i="1"/>
</calcChain>
</file>

<file path=xl/sharedStrings.xml><?xml version="1.0" encoding="utf-8"?>
<sst xmlns="http://schemas.openxmlformats.org/spreadsheetml/2006/main" count="220" uniqueCount="61">
  <si>
    <t>Gerente de proyecto</t>
  </si>
  <si>
    <t>Fase</t>
  </si>
  <si>
    <t>Días</t>
  </si>
  <si>
    <t>Horas trabajadas</t>
  </si>
  <si>
    <t>Cobro  por hora</t>
  </si>
  <si>
    <t>Costo Total</t>
  </si>
  <si>
    <t>Costo total + Bono</t>
  </si>
  <si>
    <t>Planificación</t>
  </si>
  <si>
    <t>Diseño</t>
  </si>
  <si>
    <t>Desarrollo</t>
  </si>
  <si>
    <t>Pruebas</t>
  </si>
  <si>
    <t>Despliegue</t>
  </si>
  <si>
    <t>Total:</t>
  </si>
  <si>
    <t>Bono</t>
  </si>
  <si>
    <t>Director técnico</t>
  </si>
  <si>
    <t xml:space="preserve"> </t>
  </si>
  <si>
    <t>Analista de Costo y riesgo</t>
  </si>
  <si>
    <t>Diseñador UI &amp; UX</t>
  </si>
  <si>
    <t>Arquitecto de software</t>
  </si>
  <si>
    <t>Desarrollador Flutter 1</t>
  </si>
  <si>
    <t>Desarrollador Flutter 2</t>
  </si>
  <si>
    <t>Desarrollador Base de datos</t>
  </si>
  <si>
    <t>Tester QA</t>
  </si>
  <si>
    <t>Nombre</t>
  </si>
  <si>
    <t>Tipo</t>
  </si>
  <si>
    <t>Categoría contable</t>
  </si>
  <si>
    <t>Cantidad</t>
  </si>
  <si>
    <t>Valor</t>
  </si>
  <si>
    <t>Valor Total</t>
  </si>
  <si>
    <t>Suite Microsoft 365</t>
  </si>
  <si>
    <t>Suscripción de Software</t>
  </si>
  <si>
    <t xml:space="preserve">Costo Operativo
</t>
  </si>
  <si>
    <t>Draw.io</t>
  </si>
  <si>
    <t xml:space="preserve">Figma Plan Professional </t>
  </si>
  <si>
    <t>Notebook Lenovo ThinkPad E585 15,6"</t>
  </si>
  <si>
    <t>Bien de Capital</t>
  </si>
  <si>
    <t>Activo Fijo</t>
  </si>
  <si>
    <t>SAMSUNG GALAXY A15 5G 256 GB</t>
  </si>
  <si>
    <t>Herramienta de Prueba</t>
  </si>
  <si>
    <t xml:space="preserve">PHONE 11 PRO-64 GB  </t>
  </si>
  <si>
    <t xml:space="preserve">Cable USB C </t>
  </si>
  <si>
    <t xml:space="preserve">Bien de Consumo	</t>
  </si>
  <si>
    <t>Costo Operativo</t>
  </si>
  <si>
    <t>Cable A LIGHTNING</t>
  </si>
  <si>
    <t xml:space="preserve">Licencia de desarrollador Google Play Store </t>
  </si>
  <si>
    <t>Infraestructura</t>
  </si>
  <si>
    <t>Costo de Infraestructura</t>
  </si>
  <si>
    <t xml:space="preserve">Apple Developer Program </t>
  </si>
  <si>
    <t>Total</t>
  </si>
  <si>
    <t>Fases</t>
  </si>
  <si>
    <t>Costo total por Fase</t>
  </si>
  <si>
    <t>Tipo de Costo</t>
  </si>
  <si>
    <t>Costo en pesos</t>
  </si>
  <si>
    <t>Costo Recursos Humanos (441 Horas)</t>
  </si>
  <si>
    <t>Costos Hardware</t>
  </si>
  <si>
    <t>Costos Software</t>
  </si>
  <si>
    <t>Costos infraestructura</t>
  </si>
  <si>
    <t>Otros</t>
  </si>
  <si>
    <t>Fondos riesgos(10%)</t>
  </si>
  <si>
    <t>Utilidad (30%)</t>
  </si>
  <si>
    <t>Total coste del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</si>
</sst>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340A]#,##0"/>
    <numFmt numFmtId="165" formatCode="_ [$$-340A]* #,##0_ ;_ [$$-340A]* \-#,##0_ ;_ [$$-340A]* &quot;-&quot;_ ;_ @_ "/>
  </numFmts>
  <fonts count="3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0"/>
      </left>
      <right style="thin">
        <color rgb="FF00000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00000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164" fontId="0" fillId="0" borderId="0" xfId="0" applyNumberFormat="1"/>
    <xf numFmtId="0" fontId="1" fillId="2" borderId="0" xfId="0" applyFont="1" applyFill="1"/>
    <xf numFmtId="0" fontId="1" fillId="2" borderId="1" xfId="0" applyFont="1" applyFill="1" applyBorder="1"/>
    <xf numFmtId="0" fontId="1" fillId="2" borderId="1" xfId="0" applyFont="1" applyFill="1" applyBorder="1" applyAlignment="1">
      <alignment horizontal="left" wrapText="1"/>
    </xf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164" fontId="0" fillId="0" borderId="2" xfId="0" applyNumberFormat="1" applyBorder="1"/>
    <xf numFmtId="0" fontId="1" fillId="2" borderId="3" xfId="0" applyFont="1" applyFill="1" applyBorder="1"/>
    <xf numFmtId="0" fontId="0" fillId="0" borderId="1" xfId="0" applyBorder="1" applyAlignment="1">
      <alignment horizontal="left"/>
    </xf>
    <xf numFmtId="0" fontId="1" fillId="2" borderId="4" xfId="0" applyFont="1" applyFill="1" applyBorder="1" applyAlignment="1">
      <alignment horizontal="left" wrapText="1"/>
    </xf>
    <xf numFmtId="0" fontId="0" fillId="0" borderId="3" xfId="0" applyBorder="1" applyAlignment="1">
      <alignment horizontal="left" vertical="center" wrapText="1"/>
    </xf>
    <xf numFmtId="164" fontId="0" fillId="0" borderId="3" xfId="0" applyNumberFormat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 applyAlignment="1">
      <alignment horizontal="left" wrapText="1"/>
    </xf>
    <xf numFmtId="0" fontId="0" fillId="0" borderId="3" xfId="0" applyBorder="1"/>
    <xf numFmtId="0" fontId="1" fillId="2" borderId="8" xfId="0" applyFont="1" applyFill="1" applyBorder="1"/>
    <xf numFmtId="0" fontId="1" fillId="2" borderId="9" xfId="0" applyFont="1" applyFill="1" applyBorder="1"/>
    <xf numFmtId="164" fontId="0" fillId="0" borderId="10" xfId="0" applyNumberFormat="1" applyBorder="1"/>
    <xf numFmtId="164" fontId="0" fillId="0" borderId="12" xfId="0" applyNumberFormat="1" applyBorder="1"/>
    <xf numFmtId="0" fontId="0" fillId="3" borderId="11" xfId="0" applyFont="1" applyFill="1" applyBorder="1"/>
    <xf numFmtId="164" fontId="0" fillId="0" borderId="13" xfId="0" applyNumberFormat="1" applyBorder="1"/>
    <xf numFmtId="0" fontId="1" fillId="2" borderId="14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0" xfId="0" applyBorder="1"/>
    <xf numFmtId="0" fontId="2" fillId="3" borderId="1" xfId="0" applyFont="1" applyFill="1" applyBorder="1"/>
    <xf numFmtId="0" fontId="0" fillId="0" borderId="2" xfId="0" applyBorder="1" applyAlignment="1">
      <alignment horizontal="left"/>
    </xf>
    <xf numFmtId="0" fontId="2" fillId="0" borderId="1" xfId="0" applyFont="1" applyBorder="1"/>
    <xf numFmtId="0" fontId="0" fillId="0" borderId="0" xfId="0" applyAlignment="1"/>
    <xf numFmtId="164" fontId="0" fillId="0" borderId="1" xfId="0" applyNumberFormat="1" applyBorder="1" applyAlignment="1">
      <alignment wrapText="1"/>
    </xf>
    <xf numFmtId="0" fontId="2" fillId="0" borderId="1" xfId="0" applyFont="1" applyBorder="1" applyAlignment="1">
      <alignment wrapText="1"/>
    </xf>
    <xf numFmtId="164" fontId="0" fillId="0" borderId="2" xfId="0" applyNumberFormat="1" applyBorder="1" applyAlignment="1">
      <alignment wrapText="1"/>
    </xf>
    <xf numFmtId="0" fontId="2" fillId="0" borderId="2" xfId="0" applyFont="1" applyBorder="1" applyAlignment="1">
      <alignment wrapText="1"/>
    </xf>
    <xf numFmtId="0" fontId="0" fillId="0" borderId="15" xfId="0" applyBorder="1" applyAlignment="1">
      <alignment horizontal="left"/>
    </xf>
    <xf numFmtId="0" fontId="1" fillId="2" borderId="16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 wrapText="1"/>
    </xf>
    <xf numFmtId="0" fontId="1" fillId="2" borderId="1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96"/>
  <sheetViews>
    <sheetView tabSelected="1" topLeftCell="A53" workbookViewId="0">
      <selection activeCell="J69" sqref="J69"/>
    </sheetView>
  </sheetViews>
  <sheetFormatPr defaultRowHeight="15"/>
  <cols>
    <col min="1" max="1" width="20.28515625" customWidth="1"/>
    <col min="2" max="2" width="16.28515625" customWidth="1"/>
    <col min="3" max="4" width="18.42578125" customWidth="1"/>
    <col min="5" max="5" width="12.42578125" bestFit="1" customWidth="1"/>
    <col min="6" max="6" width="18.7109375" customWidth="1"/>
    <col min="11" max="11" width="20.28515625" customWidth="1"/>
    <col min="12" max="12" width="24.85546875" customWidth="1"/>
  </cols>
  <sheetData>
    <row r="1" spans="1:8">
      <c r="A1" s="37" t="s">
        <v>0</v>
      </c>
      <c r="B1" s="37"/>
    </row>
    <row r="2" spans="1:8">
      <c r="A2" s="3" t="s">
        <v>1</v>
      </c>
      <c r="B2" s="3" t="s">
        <v>2</v>
      </c>
      <c r="C2" s="4" t="s">
        <v>3</v>
      </c>
      <c r="D2" s="3" t="s">
        <v>4</v>
      </c>
      <c r="E2" s="3" t="s">
        <v>5</v>
      </c>
      <c r="F2" s="3" t="s">
        <v>6</v>
      </c>
    </row>
    <row r="3" spans="1:8">
      <c r="A3" s="5" t="s">
        <v>7</v>
      </c>
      <c r="B3" s="5">
        <v>9</v>
      </c>
      <c r="C3" s="5">
        <v>63</v>
      </c>
      <c r="D3" s="6">
        <v>30000</v>
      </c>
      <c r="E3" s="6">
        <f>C3*D3</f>
        <v>1890000</v>
      </c>
      <c r="F3" s="6">
        <f>SUM(E3+B9)</f>
        <v>2390000</v>
      </c>
    </row>
    <row r="4" spans="1:8">
      <c r="A4" s="5" t="s">
        <v>8</v>
      </c>
      <c r="B4" s="5">
        <v>6</v>
      </c>
      <c r="C4" s="5">
        <v>42</v>
      </c>
      <c r="D4" s="6">
        <v>30000</v>
      </c>
      <c r="E4" s="6">
        <f>C4*D4</f>
        <v>1260000</v>
      </c>
      <c r="F4" s="6">
        <f>SUM(E4+B9)</f>
        <v>1760000</v>
      </c>
    </row>
    <row r="5" spans="1:8">
      <c r="A5" s="5" t="s">
        <v>9</v>
      </c>
      <c r="B5" s="5">
        <v>2</v>
      </c>
      <c r="C5" s="5">
        <v>14</v>
      </c>
      <c r="D5" s="6">
        <v>30000</v>
      </c>
      <c r="E5" s="6">
        <f>C5*D5</f>
        <v>420000</v>
      </c>
      <c r="F5" s="6">
        <f>SUM(E5+B9)</f>
        <v>920000</v>
      </c>
    </row>
    <row r="6" spans="1:8">
      <c r="A6" s="5" t="s">
        <v>10</v>
      </c>
      <c r="B6" s="5">
        <v>3</v>
      </c>
      <c r="C6" s="5">
        <v>21</v>
      </c>
      <c r="D6" s="6">
        <v>30000</v>
      </c>
      <c r="E6" s="6">
        <f>C6*D6</f>
        <v>630000</v>
      </c>
      <c r="F6" s="6">
        <f>(E6+B9)</f>
        <v>1130000</v>
      </c>
    </row>
    <row r="7" spans="1:8">
      <c r="A7" s="5" t="s">
        <v>11</v>
      </c>
      <c r="B7" s="5">
        <v>2</v>
      </c>
      <c r="C7" s="5">
        <v>14</v>
      </c>
      <c r="D7" s="6">
        <v>30000</v>
      </c>
      <c r="E7" s="8">
        <f>C7*D7</f>
        <v>420000</v>
      </c>
      <c r="F7" s="8">
        <f>B9+E7</f>
        <v>920000</v>
      </c>
    </row>
    <row r="8" spans="1:8">
      <c r="E8" s="3" t="s">
        <v>12</v>
      </c>
      <c r="F8" s="6">
        <f>SUM(F3:F7)</f>
        <v>7120000</v>
      </c>
    </row>
    <row r="9" spans="1:8">
      <c r="A9" s="3" t="s">
        <v>13</v>
      </c>
      <c r="B9" s="7">
        <v>500000</v>
      </c>
    </row>
    <row r="11" spans="1:8">
      <c r="A11" s="39" t="s">
        <v>14</v>
      </c>
      <c r="B11" s="37"/>
    </row>
    <row r="12" spans="1:8">
      <c r="A12" s="9" t="s">
        <v>1</v>
      </c>
      <c r="B12" s="3" t="s">
        <v>2</v>
      </c>
      <c r="C12" s="4" t="s">
        <v>3</v>
      </c>
      <c r="D12" s="3" t="s">
        <v>4</v>
      </c>
      <c r="E12" s="3" t="s">
        <v>5</v>
      </c>
      <c r="F12" s="3" t="s">
        <v>6</v>
      </c>
    </row>
    <row r="13" spans="1:8">
      <c r="A13" s="5" t="s">
        <v>7</v>
      </c>
      <c r="B13" s="5">
        <v>3</v>
      </c>
      <c r="C13" s="5">
        <v>21</v>
      </c>
      <c r="D13" s="6">
        <v>25000</v>
      </c>
      <c r="E13" s="6">
        <f>C13*D13</f>
        <v>525000</v>
      </c>
      <c r="F13" s="6">
        <f>SUM(E13+B19)</f>
        <v>925000</v>
      </c>
    </row>
    <row r="14" spans="1:8">
      <c r="A14" s="5" t="s">
        <v>8</v>
      </c>
      <c r="B14" s="5">
        <v>7</v>
      </c>
      <c r="C14" s="5">
        <v>49</v>
      </c>
      <c r="D14" s="6">
        <v>25000</v>
      </c>
      <c r="E14" s="6">
        <f>C14*D14</f>
        <v>1225000</v>
      </c>
      <c r="F14" s="6">
        <f>SUM(E14+B19)</f>
        <v>1625000</v>
      </c>
      <c r="H14" t="s">
        <v>15</v>
      </c>
    </row>
    <row r="15" spans="1:8">
      <c r="A15" s="5" t="s">
        <v>9</v>
      </c>
      <c r="B15" s="5">
        <v>6</v>
      </c>
      <c r="C15" s="5">
        <v>42</v>
      </c>
      <c r="D15" s="6">
        <v>25000</v>
      </c>
      <c r="E15" s="6">
        <f>C15*D15</f>
        <v>1050000</v>
      </c>
      <c r="F15" s="6">
        <f>SUM(E15+B19)</f>
        <v>1450000</v>
      </c>
    </row>
    <row r="16" spans="1:8">
      <c r="A16" s="5" t="s">
        <v>10</v>
      </c>
      <c r="B16" s="5">
        <v>6</v>
      </c>
      <c r="C16" s="5">
        <v>42</v>
      </c>
      <c r="D16" s="6">
        <v>25000</v>
      </c>
      <c r="E16" s="6">
        <f>C16*D16</f>
        <v>1050000</v>
      </c>
      <c r="F16" s="6">
        <f>(E16+B19)</f>
        <v>1450000</v>
      </c>
    </row>
    <row r="17" spans="1:6">
      <c r="A17" s="5" t="s">
        <v>11</v>
      </c>
      <c r="B17" s="5">
        <v>4</v>
      </c>
      <c r="C17" s="5">
        <v>28</v>
      </c>
      <c r="D17" s="6">
        <v>25000</v>
      </c>
      <c r="E17" s="8">
        <f>C17*D17</f>
        <v>700000</v>
      </c>
      <c r="F17" s="8">
        <f>B19+E17</f>
        <v>1100000</v>
      </c>
    </row>
    <row r="18" spans="1:6">
      <c r="E18" s="3" t="s">
        <v>12</v>
      </c>
      <c r="F18" s="6">
        <f>SUM(F13:F17)</f>
        <v>6550000</v>
      </c>
    </row>
    <row r="19" spans="1:6">
      <c r="A19" s="3" t="s">
        <v>13</v>
      </c>
      <c r="B19" s="7">
        <v>400000</v>
      </c>
    </row>
    <row r="22" spans="1:6" ht="29.25" customHeight="1">
      <c r="A22" s="39" t="s">
        <v>16</v>
      </c>
      <c r="B22" s="37"/>
    </row>
    <row r="23" spans="1:6">
      <c r="A23" s="9" t="s">
        <v>1</v>
      </c>
      <c r="B23" s="3" t="s">
        <v>2</v>
      </c>
      <c r="C23" s="4" t="s">
        <v>3</v>
      </c>
      <c r="D23" s="3" t="s">
        <v>4</v>
      </c>
      <c r="E23" s="3" t="s">
        <v>5</v>
      </c>
      <c r="F23" s="3" t="s">
        <v>6</v>
      </c>
    </row>
    <row r="24" spans="1:6">
      <c r="A24" s="5" t="s">
        <v>7</v>
      </c>
      <c r="B24" s="5">
        <v>2</v>
      </c>
      <c r="C24" s="5">
        <v>14</v>
      </c>
      <c r="D24" s="6">
        <v>20000</v>
      </c>
      <c r="E24" s="6">
        <f>C24*D24</f>
        <v>280000</v>
      </c>
      <c r="F24" s="6">
        <f>SUM(E24+B30)</f>
        <v>530000</v>
      </c>
    </row>
    <row r="25" spans="1:6">
      <c r="A25" s="5" t="s">
        <v>8</v>
      </c>
      <c r="B25" s="5">
        <v>2</v>
      </c>
      <c r="C25" s="5">
        <v>14</v>
      </c>
      <c r="D25" s="6">
        <v>20000</v>
      </c>
      <c r="E25" s="6">
        <f>C25*D25</f>
        <v>280000</v>
      </c>
      <c r="F25" s="6">
        <f>SUM(E25+B30)</f>
        <v>530000</v>
      </c>
    </row>
    <row r="26" spans="1:6">
      <c r="A26" s="5" t="s">
        <v>9</v>
      </c>
      <c r="B26" s="5">
        <v>0</v>
      </c>
      <c r="C26" s="5">
        <v>0</v>
      </c>
      <c r="D26" s="6">
        <v>20000</v>
      </c>
      <c r="E26" s="6">
        <f>C26*D26</f>
        <v>0</v>
      </c>
      <c r="F26" s="6">
        <v>0</v>
      </c>
    </row>
    <row r="27" spans="1:6">
      <c r="A27" s="5" t="s">
        <v>10</v>
      </c>
      <c r="B27" s="5">
        <v>0</v>
      </c>
      <c r="C27" s="5">
        <v>0</v>
      </c>
      <c r="D27" s="6">
        <v>20000</v>
      </c>
      <c r="E27" s="6">
        <f>C27*D27</f>
        <v>0</v>
      </c>
      <c r="F27" s="6">
        <v>0</v>
      </c>
    </row>
    <row r="28" spans="1:6">
      <c r="A28" s="5" t="s">
        <v>11</v>
      </c>
      <c r="B28" s="5">
        <v>0</v>
      </c>
      <c r="C28" s="5">
        <v>0</v>
      </c>
      <c r="D28" s="6">
        <v>20000</v>
      </c>
      <c r="E28" s="8">
        <f>C28*D28</f>
        <v>0</v>
      </c>
      <c r="F28" s="8">
        <v>0</v>
      </c>
    </row>
    <row r="29" spans="1:6">
      <c r="E29" s="3" t="s">
        <v>12</v>
      </c>
      <c r="F29" s="6">
        <f>SUM(F24:F28)</f>
        <v>1060000</v>
      </c>
    </row>
    <row r="30" spans="1:6">
      <c r="A30" s="3" t="s">
        <v>13</v>
      </c>
      <c r="B30" s="7">
        <v>250000</v>
      </c>
    </row>
    <row r="33" spans="1:6">
      <c r="A33" s="39" t="s">
        <v>17</v>
      </c>
      <c r="B33" s="37"/>
    </row>
    <row r="34" spans="1:6">
      <c r="A34" s="9" t="s">
        <v>1</v>
      </c>
      <c r="B34" s="3" t="s">
        <v>2</v>
      </c>
      <c r="C34" s="4" t="s">
        <v>3</v>
      </c>
      <c r="D34" s="3" t="s">
        <v>4</v>
      </c>
      <c r="E34" s="3" t="s">
        <v>5</v>
      </c>
      <c r="F34" s="3" t="s">
        <v>6</v>
      </c>
    </row>
    <row r="35" spans="1:6">
      <c r="A35" s="5" t="s">
        <v>7</v>
      </c>
      <c r="B35" s="5">
        <v>0</v>
      </c>
      <c r="C35" s="5">
        <v>0</v>
      </c>
      <c r="D35" s="6">
        <v>25000</v>
      </c>
      <c r="E35" s="6">
        <f>C35*D35</f>
        <v>0</v>
      </c>
      <c r="F35" s="6">
        <v>0</v>
      </c>
    </row>
    <row r="36" spans="1:6">
      <c r="A36" s="5" t="s">
        <v>8</v>
      </c>
      <c r="B36" s="5">
        <v>1</v>
      </c>
      <c r="C36" s="5">
        <v>7</v>
      </c>
      <c r="D36" s="6">
        <v>25000</v>
      </c>
      <c r="E36" s="6">
        <f>C36*D36</f>
        <v>175000</v>
      </c>
      <c r="F36" s="6">
        <f>SUM(E36+B41)</f>
        <v>475000</v>
      </c>
    </row>
    <row r="37" spans="1:6">
      <c r="A37" s="5" t="s">
        <v>9</v>
      </c>
      <c r="B37" s="5">
        <v>6</v>
      </c>
      <c r="C37" s="5">
        <v>42</v>
      </c>
      <c r="D37" s="6">
        <v>25000</v>
      </c>
      <c r="E37" s="6">
        <f>C37*D37</f>
        <v>1050000</v>
      </c>
      <c r="F37" s="6">
        <f>SUM(E37+B41)</f>
        <v>1350000</v>
      </c>
    </row>
    <row r="38" spans="1:6">
      <c r="A38" s="5" t="s">
        <v>10</v>
      </c>
      <c r="B38" s="5">
        <v>0</v>
      </c>
      <c r="C38" s="5">
        <v>0</v>
      </c>
      <c r="D38" s="6">
        <v>25000</v>
      </c>
      <c r="E38" s="6">
        <f>C38*D38</f>
        <v>0</v>
      </c>
      <c r="F38" s="6">
        <v>0</v>
      </c>
    </row>
    <row r="39" spans="1:6">
      <c r="A39" s="5" t="s">
        <v>11</v>
      </c>
      <c r="B39" s="5">
        <v>0</v>
      </c>
      <c r="C39" s="5">
        <v>0</v>
      </c>
      <c r="D39" s="6">
        <v>25000</v>
      </c>
      <c r="E39" s="8">
        <f>C39*D39</f>
        <v>0</v>
      </c>
      <c r="F39" s="8">
        <v>0</v>
      </c>
    </row>
    <row r="40" spans="1:6">
      <c r="E40" s="3" t="s">
        <v>12</v>
      </c>
      <c r="F40" s="6">
        <f>SUM(F35:F39)</f>
        <v>1825000</v>
      </c>
    </row>
    <row r="41" spans="1:6">
      <c r="A41" s="3" t="s">
        <v>13</v>
      </c>
      <c r="B41" s="7">
        <v>300000</v>
      </c>
    </row>
    <row r="44" spans="1:6" ht="29.25" customHeight="1">
      <c r="A44" s="38" t="s">
        <v>18</v>
      </c>
      <c r="B44" s="38"/>
    </row>
    <row r="45" spans="1:6">
      <c r="A45" s="3" t="s">
        <v>1</v>
      </c>
      <c r="B45" s="3" t="s">
        <v>2</v>
      </c>
      <c r="C45" s="4" t="s">
        <v>3</v>
      </c>
      <c r="D45" s="3" t="s">
        <v>4</v>
      </c>
      <c r="E45" s="3" t="s">
        <v>5</v>
      </c>
      <c r="F45" s="3" t="s">
        <v>6</v>
      </c>
    </row>
    <row r="46" spans="1:6">
      <c r="A46" s="5" t="s">
        <v>7</v>
      </c>
      <c r="B46" s="5">
        <v>0</v>
      </c>
      <c r="C46" s="5">
        <v>0</v>
      </c>
      <c r="D46" s="6">
        <v>25000</v>
      </c>
      <c r="E46" s="6">
        <f>C46*D46</f>
        <v>0</v>
      </c>
      <c r="F46" s="6">
        <v>0</v>
      </c>
    </row>
    <row r="47" spans="1:6">
      <c r="A47" s="5" t="s">
        <v>8</v>
      </c>
      <c r="B47" s="5">
        <v>8</v>
      </c>
      <c r="C47" s="5">
        <v>56</v>
      </c>
      <c r="D47" s="6">
        <v>25000</v>
      </c>
      <c r="E47" s="6">
        <f>C47*D47</f>
        <v>1400000</v>
      </c>
      <c r="F47" s="6">
        <f>SUM(E47+B52)</f>
        <v>1750000</v>
      </c>
    </row>
    <row r="48" spans="1:6">
      <c r="A48" s="5" t="s">
        <v>9</v>
      </c>
      <c r="B48" s="5">
        <v>2</v>
      </c>
      <c r="C48" s="5">
        <v>14</v>
      </c>
      <c r="D48" s="6">
        <v>25000</v>
      </c>
      <c r="E48" s="6">
        <f>C48*D48</f>
        <v>350000</v>
      </c>
      <c r="F48" s="6">
        <f>SUM(E48+B52)</f>
        <v>700000</v>
      </c>
    </row>
    <row r="49" spans="1:6">
      <c r="A49" s="5" t="s">
        <v>10</v>
      </c>
      <c r="B49" s="5">
        <v>0</v>
      </c>
      <c r="C49" s="5">
        <v>0</v>
      </c>
      <c r="D49" s="6">
        <v>25000</v>
      </c>
      <c r="E49" s="6">
        <f>C49*D49</f>
        <v>0</v>
      </c>
      <c r="F49" s="6">
        <v>0</v>
      </c>
    </row>
    <row r="50" spans="1:6">
      <c r="A50" s="5" t="s">
        <v>11</v>
      </c>
      <c r="B50" s="5">
        <v>3</v>
      </c>
      <c r="C50" s="5">
        <v>21</v>
      </c>
      <c r="D50" s="6">
        <v>25000</v>
      </c>
      <c r="E50" s="8">
        <f>C50*D50</f>
        <v>525000</v>
      </c>
      <c r="F50" s="8">
        <f>B52+E50</f>
        <v>875000</v>
      </c>
    </row>
    <row r="51" spans="1:6">
      <c r="E51" s="3" t="s">
        <v>12</v>
      </c>
      <c r="F51" s="6">
        <f>SUM(F46:F50)</f>
        <v>3325000</v>
      </c>
    </row>
    <row r="52" spans="1:6">
      <c r="A52" s="3" t="s">
        <v>13</v>
      </c>
      <c r="B52" s="7">
        <v>350000</v>
      </c>
    </row>
    <row r="55" spans="1:6">
      <c r="A55" s="37" t="s">
        <v>19</v>
      </c>
      <c r="B55" s="37"/>
    </row>
    <row r="56" spans="1:6">
      <c r="A56" s="3" t="s">
        <v>1</v>
      </c>
      <c r="B56" s="3" t="s">
        <v>2</v>
      </c>
      <c r="C56" s="4" t="s">
        <v>3</v>
      </c>
      <c r="D56" s="3" t="s">
        <v>4</v>
      </c>
      <c r="E56" s="3" t="s">
        <v>5</v>
      </c>
      <c r="F56" s="3" t="s">
        <v>6</v>
      </c>
    </row>
    <row r="57" spans="1:6">
      <c r="A57" s="5" t="s">
        <v>7</v>
      </c>
      <c r="B57" s="5">
        <v>0</v>
      </c>
      <c r="C57" s="5">
        <v>0</v>
      </c>
      <c r="D57" s="6">
        <v>25000</v>
      </c>
      <c r="E57" s="6">
        <f>C57*D57</f>
        <v>0</v>
      </c>
      <c r="F57" s="6">
        <v>0</v>
      </c>
    </row>
    <row r="58" spans="1:6">
      <c r="A58" s="5" t="s">
        <v>8</v>
      </c>
      <c r="B58" s="5">
        <v>0</v>
      </c>
      <c r="C58" s="5">
        <v>0</v>
      </c>
      <c r="D58" s="6">
        <v>25000</v>
      </c>
      <c r="E58" s="6">
        <f>C58*D58</f>
        <v>0</v>
      </c>
      <c r="F58" s="6">
        <v>0</v>
      </c>
    </row>
    <row r="59" spans="1:6">
      <c r="A59" s="5" t="s">
        <v>9</v>
      </c>
      <c r="B59" s="5">
        <v>16</v>
      </c>
      <c r="C59" s="5">
        <v>112</v>
      </c>
      <c r="D59" s="6">
        <v>25000</v>
      </c>
      <c r="E59" s="6">
        <f>C59*D59</f>
        <v>2800000</v>
      </c>
      <c r="F59" s="6">
        <f>SUM(E59+B63)</f>
        <v>2950000</v>
      </c>
    </row>
    <row r="60" spans="1:6">
      <c r="A60" s="5" t="s">
        <v>10</v>
      </c>
      <c r="B60" s="5">
        <v>0</v>
      </c>
      <c r="C60" s="5">
        <v>0</v>
      </c>
      <c r="D60" s="6">
        <v>25000</v>
      </c>
      <c r="E60" s="6">
        <f>C60*D60</f>
        <v>0</v>
      </c>
      <c r="F60" s="6">
        <v>0</v>
      </c>
    </row>
    <row r="61" spans="1:6">
      <c r="A61" s="5" t="s">
        <v>11</v>
      </c>
      <c r="B61" s="5">
        <v>5</v>
      </c>
      <c r="C61" s="5">
        <v>35</v>
      </c>
      <c r="D61" s="6">
        <v>25000</v>
      </c>
      <c r="E61" s="8">
        <f>C61*D61</f>
        <v>875000</v>
      </c>
      <c r="F61" s="8">
        <f>B63+E61</f>
        <v>1025000</v>
      </c>
    </row>
    <row r="62" spans="1:6">
      <c r="E62" s="3" t="s">
        <v>12</v>
      </c>
      <c r="F62" s="6">
        <f>SUM(F57:F61)</f>
        <v>3975000</v>
      </c>
    </row>
    <row r="63" spans="1:6">
      <c r="A63" s="3" t="s">
        <v>13</v>
      </c>
      <c r="B63" s="7">
        <v>150000</v>
      </c>
    </row>
    <row r="66" spans="1:6">
      <c r="A66" s="37" t="s">
        <v>20</v>
      </c>
      <c r="B66" s="37"/>
    </row>
    <row r="67" spans="1:6">
      <c r="A67" s="3" t="s">
        <v>1</v>
      </c>
      <c r="B67" s="3" t="s">
        <v>2</v>
      </c>
      <c r="C67" s="4" t="s">
        <v>3</v>
      </c>
      <c r="D67" s="3" t="s">
        <v>4</v>
      </c>
      <c r="E67" s="3" t="s">
        <v>5</v>
      </c>
      <c r="F67" s="3" t="s">
        <v>6</v>
      </c>
    </row>
    <row r="68" spans="1:6">
      <c r="A68" s="5" t="s">
        <v>7</v>
      </c>
      <c r="B68" s="5">
        <v>0</v>
      </c>
      <c r="C68" s="5">
        <v>0</v>
      </c>
      <c r="D68" s="6">
        <v>30000</v>
      </c>
      <c r="E68" s="6">
        <f>C68*D68</f>
        <v>0</v>
      </c>
      <c r="F68" s="6"/>
    </row>
    <row r="69" spans="1:6">
      <c r="A69" s="5" t="s">
        <v>8</v>
      </c>
      <c r="B69" s="5">
        <v>0</v>
      </c>
      <c r="C69" s="5">
        <v>0</v>
      </c>
      <c r="D69" s="6">
        <v>30000</v>
      </c>
      <c r="E69" s="6">
        <f>C69*D69</f>
        <v>0</v>
      </c>
      <c r="F69" s="6">
        <v>0</v>
      </c>
    </row>
    <row r="70" spans="1:6">
      <c r="A70" s="5" t="s">
        <v>9</v>
      </c>
      <c r="B70" s="5">
        <v>8</v>
      </c>
      <c r="C70" s="5">
        <v>56</v>
      </c>
      <c r="D70" s="6">
        <v>30000</v>
      </c>
      <c r="E70" s="6">
        <f>C70*D70</f>
        <v>1680000</v>
      </c>
      <c r="F70" s="6">
        <f>SUM(E70+B74)</f>
        <v>1830000</v>
      </c>
    </row>
    <row r="71" spans="1:6">
      <c r="A71" s="5" t="s">
        <v>10</v>
      </c>
      <c r="B71" s="5">
        <v>0</v>
      </c>
      <c r="C71" s="5">
        <v>0</v>
      </c>
      <c r="D71" s="6">
        <v>30000</v>
      </c>
      <c r="E71" s="6">
        <f>C71*D71</f>
        <v>0</v>
      </c>
      <c r="F71" s="6">
        <v>0</v>
      </c>
    </row>
    <row r="72" spans="1:6">
      <c r="A72" s="5" t="s">
        <v>11</v>
      </c>
      <c r="B72" s="5">
        <v>4</v>
      </c>
      <c r="C72" s="5">
        <v>28</v>
      </c>
      <c r="D72" s="6">
        <v>30000</v>
      </c>
      <c r="E72" s="8">
        <f>C72*D72</f>
        <v>840000</v>
      </c>
      <c r="F72" s="8">
        <f>B74+E72</f>
        <v>990000</v>
      </c>
    </row>
    <row r="73" spans="1:6">
      <c r="E73" s="3" t="s">
        <v>12</v>
      </c>
      <c r="F73" s="6">
        <f>SUM(F68:F72)</f>
        <v>2820000</v>
      </c>
    </row>
    <row r="74" spans="1:6">
      <c r="A74" s="3" t="s">
        <v>13</v>
      </c>
      <c r="B74" s="7">
        <v>150000</v>
      </c>
    </row>
    <row r="77" spans="1:6">
      <c r="A77" s="37" t="s">
        <v>21</v>
      </c>
      <c r="B77" s="37"/>
    </row>
    <row r="78" spans="1:6">
      <c r="A78" s="3" t="s">
        <v>1</v>
      </c>
      <c r="B78" s="3" t="s">
        <v>2</v>
      </c>
      <c r="C78" s="4" t="s">
        <v>3</v>
      </c>
      <c r="D78" s="3" t="s">
        <v>4</v>
      </c>
      <c r="E78" s="3" t="s">
        <v>5</v>
      </c>
      <c r="F78" s="3" t="s">
        <v>6</v>
      </c>
    </row>
    <row r="79" spans="1:6">
      <c r="A79" s="5" t="s">
        <v>7</v>
      </c>
      <c r="B79" s="5">
        <v>0</v>
      </c>
      <c r="C79" s="5">
        <v>0</v>
      </c>
      <c r="D79" s="6">
        <v>30000</v>
      </c>
      <c r="E79" s="6">
        <f>C79*D79</f>
        <v>0</v>
      </c>
      <c r="F79" s="6">
        <v>0</v>
      </c>
    </row>
    <row r="80" spans="1:6">
      <c r="A80" s="5" t="s">
        <v>8</v>
      </c>
      <c r="B80" s="5">
        <v>3</v>
      </c>
      <c r="C80" s="5">
        <v>21</v>
      </c>
      <c r="D80" s="6">
        <v>30000</v>
      </c>
      <c r="E80" s="6">
        <f>C80*D80</f>
        <v>630000</v>
      </c>
      <c r="F80" s="6">
        <v>0</v>
      </c>
    </row>
    <row r="81" spans="1:6">
      <c r="A81" s="5" t="s">
        <v>9</v>
      </c>
      <c r="B81" s="5">
        <v>8</v>
      </c>
      <c r="C81" s="5">
        <v>56</v>
      </c>
      <c r="D81" s="6">
        <v>30000</v>
      </c>
      <c r="E81" s="6">
        <f>C81*D81</f>
        <v>1680000</v>
      </c>
      <c r="F81" s="6">
        <f>SUM(E81+B85)</f>
        <v>1730000</v>
      </c>
    </row>
    <row r="82" spans="1:6">
      <c r="A82" s="5" t="s">
        <v>10</v>
      </c>
      <c r="B82" s="5">
        <v>0</v>
      </c>
      <c r="C82" s="5">
        <v>0</v>
      </c>
      <c r="D82" s="6">
        <v>30000</v>
      </c>
      <c r="E82" s="6">
        <f>C82*D82</f>
        <v>0</v>
      </c>
      <c r="F82" s="6">
        <v>0</v>
      </c>
    </row>
    <row r="83" spans="1:6">
      <c r="A83" s="5" t="s">
        <v>11</v>
      </c>
      <c r="B83" s="5">
        <v>2</v>
      </c>
      <c r="C83" s="5">
        <v>14</v>
      </c>
      <c r="D83" s="6">
        <v>30000</v>
      </c>
      <c r="E83" s="8">
        <f>C83*D83</f>
        <v>420000</v>
      </c>
      <c r="F83" s="8">
        <f>B85+E83</f>
        <v>470000</v>
      </c>
    </row>
    <row r="84" spans="1:6">
      <c r="E84" s="3" t="s">
        <v>12</v>
      </c>
      <c r="F84" s="6">
        <f>SUM(F79:F83)</f>
        <v>2200000</v>
      </c>
    </row>
    <row r="85" spans="1:6">
      <c r="A85" s="3" t="s">
        <v>13</v>
      </c>
      <c r="B85" s="7">
        <v>50000</v>
      </c>
    </row>
    <row r="88" spans="1:6">
      <c r="A88" s="37" t="s">
        <v>22</v>
      </c>
      <c r="B88" s="37"/>
    </row>
    <row r="89" spans="1:6">
      <c r="A89" s="3" t="s">
        <v>1</v>
      </c>
      <c r="B89" s="3" t="s">
        <v>2</v>
      </c>
      <c r="C89" s="4" t="s">
        <v>3</v>
      </c>
      <c r="D89" s="3" t="s">
        <v>4</v>
      </c>
      <c r="E89" s="3" t="s">
        <v>5</v>
      </c>
      <c r="F89" s="3" t="s">
        <v>6</v>
      </c>
    </row>
    <row r="90" spans="1:6">
      <c r="A90" s="5" t="s">
        <v>7</v>
      </c>
      <c r="B90" s="5">
        <v>0</v>
      </c>
      <c r="C90" s="5">
        <v>0</v>
      </c>
      <c r="D90" s="6">
        <v>20000</v>
      </c>
      <c r="E90" s="6">
        <f>C90*D90</f>
        <v>0</v>
      </c>
      <c r="F90" s="6">
        <v>0</v>
      </c>
    </row>
    <row r="91" spans="1:6">
      <c r="A91" s="5" t="s">
        <v>8</v>
      </c>
      <c r="B91" s="5">
        <v>0</v>
      </c>
      <c r="C91" s="5">
        <v>0</v>
      </c>
      <c r="D91" s="6">
        <v>20000</v>
      </c>
      <c r="E91" s="6">
        <f>C91*D91</f>
        <v>0</v>
      </c>
      <c r="F91" s="6">
        <v>0</v>
      </c>
    </row>
    <row r="92" spans="1:6">
      <c r="A92" s="5" t="s">
        <v>9</v>
      </c>
      <c r="B92" s="5">
        <v>0</v>
      </c>
      <c r="C92" s="5">
        <v>0</v>
      </c>
      <c r="D92" s="6">
        <v>20000</v>
      </c>
      <c r="E92" s="6">
        <f>C92*D92</f>
        <v>0</v>
      </c>
      <c r="F92" s="6">
        <v>0</v>
      </c>
    </row>
    <row r="93" spans="1:6">
      <c r="A93" s="5" t="s">
        <v>10</v>
      </c>
      <c r="B93" s="5">
        <v>8</v>
      </c>
      <c r="C93" s="5">
        <v>56</v>
      </c>
      <c r="D93" s="6">
        <v>20000</v>
      </c>
      <c r="E93" s="6">
        <f>C93*D93</f>
        <v>1120000</v>
      </c>
      <c r="F93" s="6">
        <f>(E93+B96)</f>
        <v>1220000</v>
      </c>
    </row>
    <row r="94" spans="1:6">
      <c r="A94" s="5" t="s">
        <v>11</v>
      </c>
      <c r="B94" s="5">
        <v>1</v>
      </c>
      <c r="C94" s="5">
        <v>7</v>
      </c>
      <c r="D94" s="6">
        <v>20000</v>
      </c>
      <c r="E94" s="8">
        <f>C94*D94</f>
        <v>140000</v>
      </c>
      <c r="F94" s="8">
        <f>B96+E94</f>
        <v>240000</v>
      </c>
    </row>
    <row r="95" spans="1:6">
      <c r="E95" s="3" t="s">
        <v>12</v>
      </c>
      <c r="F95" s="6">
        <f>SUM(F90:F94)</f>
        <v>1460000</v>
      </c>
    </row>
    <row r="96" spans="1:6">
      <c r="A96" s="3" t="s">
        <v>13</v>
      </c>
      <c r="B96" s="7">
        <v>100000</v>
      </c>
    </row>
  </sheetData>
  <mergeCells count="9">
    <mergeCell ref="A11:B11"/>
    <mergeCell ref="A1:B1"/>
    <mergeCell ref="A88:B88"/>
    <mergeCell ref="A77:B77"/>
    <mergeCell ref="A66:B66"/>
    <mergeCell ref="A55:B55"/>
    <mergeCell ref="A44:B44"/>
    <mergeCell ref="A33:B33"/>
    <mergeCell ref="A22:B22"/>
  </mergeCells>
  <pageMargins left="0.7" right="0.7" top="0.75" bottom="0.75" header="0.3" footer="0.3"/>
  <pageSetup paperSize="5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0C528-6874-43EE-BA37-27A169484DCA}">
  <dimension ref="A1:F12"/>
  <sheetViews>
    <sheetView workbookViewId="0">
      <selection activeCell="C25" sqref="C25"/>
    </sheetView>
  </sheetViews>
  <sheetFormatPr defaultRowHeight="15"/>
  <cols>
    <col min="1" max="1" width="40.85546875" customWidth="1"/>
    <col min="2" max="2" width="25.28515625" customWidth="1"/>
    <col min="3" max="3" width="21.28515625" customWidth="1"/>
    <col min="4" max="4" width="17" customWidth="1"/>
    <col min="5" max="5" width="15.42578125" customWidth="1"/>
    <col min="6" max="6" width="16.140625" customWidth="1"/>
  </cols>
  <sheetData>
    <row r="1" spans="1:6">
      <c r="A1" s="2" t="s">
        <v>23</v>
      </c>
      <c r="B1" s="2" t="s">
        <v>24</v>
      </c>
      <c r="C1" s="2" t="s">
        <v>25</v>
      </c>
      <c r="D1" s="2" t="s">
        <v>26</v>
      </c>
      <c r="E1" s="2" t="s">
        <v>27</v>
      </c>
      <c r="F1" s="2" t="s">
        <v>28</v>
      </c>
    </row>
    <row r="2" spans="1:6">
      <c r="A2" s="5" t="s">
        <v>29</v>
      </c>
      <c r="B2" s="5" t="s">
        <v>30</v>
      </c>
      <c r="C2" s="5" t="s">
        <v>31</v>
      </c>
      <c r="D2" s="5">
        <v>7</v>
      </c>
      <c r="E2" s="6">
        <v>5990</v>
      </c>
      <c r="F2" s="6">
        <f>(E2*D2)*3</f>
        <v>125790</v>
      </c>
    </row>
    <row r="3" spans="1:6">
      <c r="A3" s="5" t="s">
        <v>32</v>
      </c>
      <c r="B3" s="5" t="s">
        <v>30</v>
      </c>
      <c r="C3" s="5" t="s">
        <v>31</v>
      </c>
      <c r="D3" s="5">
        <v>1</v>
      </c>
      <c r="E3" s="7">
        <v>0</v>
      </c>
      <c r="F3" s="6">
        <v>0</v>
      </c>
    </row>
    <row r="4" spans="1:6">
      <c r="A4" s="5" t="s">
        <v>33</v>
      </c>
      <c r="B4" s="5" t="s">
        <v>30</v>
      </c>
      <c r="C4" s="5" t="s">
        <v>31</v>
      </c>
      <c r="D4" s="5">
        <v>1</v>
      </c>
      <c r="E4" s="6">
        <v>15000</v>
      </c>
      <c r="F4" s="6">
        <f>E4</f>
        <v>15000</v>
      </c>
    </row>
    <row r="5" spans="1:6">
      <c r="A5" s="5" t="s">
        <v>34</v>
      </c>
      <c r="B5" s="5" t="s">
        <v>35</v>
      </c>
      <c r="C5" s="5" t="s">
        <v>36</v>
      </c>
      <c r="D5" s="5">
        <v>7</v>
      </c>
      <c r="E5" s="6">
        <v>299990</v>
      </c>
      <c r="F5" s="6">
        <f>E5*D5</f>
        <v>2099930</v>
      </c>
    </row>
    <row r="6" spans="1:6">
      <c r="A6" s="5" t="s">
        <v>37</v>
      </c>
      <c r="B6" s="5" t="s">
        <v>38</v>
      </c>
      <c r="C6" s="5" t="s">
        <v>36</v>
      </c>
      <c r="D6" s="5">
        <v>2</v>
      </c>
      <c r="E6" s="6">
        <v>159000</v>
      </c>
      <c r="F6" s="6">
        <f>E6*2</f>
        <v>318000</v>
      </c>
    </row>
    <row r="7" spans="1:6">
      <c r="A7" s="5" t="s">
        <v>39</v>
      </c>
      <c r="B7" s="5" t="s">
        <v>38</v>
      </c>
      <c r="C7" s="5" t="s">
        <v>36</v>
      </c>
      <c r="D7" s="5">
        <v>2</v>
      </c>
      <c r="E7" s="6">
        <v>359990</v>
      </c>
      <c r="F7" s="6">
        <f>E7*2</f>
        <v>719980</v>
      </c>
    </row>
    <row r="8" spans="1:6">
      <c r="A8" s="5" t="s">
        <v>40</v>
      </c>
      <c r="B8" s="5" t="s">
        <v>41</v>
      </c>
      <c r="C8" s="5" t="s">
        <v>42</v>
      </c>
      <c r="D8" s="5">
        <v>3</v>
      </c>
      <c r="E8" s="6">
        <v>7990</v>
      </c>
      <c r="F8" s="6">
        <f>E8*D8</f>
        <v>23970</v>
      </c>
    </row>
    <row r="9" spans="1:6">
      <c r="A9" s="5" t="s">
        <v>43</v>
      </c>
      <c r="B9" s="5" t="s">
        <v>41</v>
      </c>
      <c r="C9" s="5" t="s">
        <v>42</v>
      </c>
      <c r="D9" s="5">
        <v>3</v>
      </c>
      <c r="E9" s="6">
        <v>16990</v>
      </c>
      <c r="F9" s="6">
        <f>E9*D9</f>
        <v>50970</v>
      </c>
    </row>
    <row r="10" spans="1:6">
      <c r="A10" s="5" t="s">
        <v>44</v>
      </c>
      <c r="B10" s="5" t="s">
        <v>45</v>
      </c>
      <c r="C10" s="5" t="s">
        <v>46</v>
      </c>
      <c r="D10" s="5">
        <v>1</v>
      </c>
      <c r="E10" s="6">
        <v>25990</v>
      </c>
      <c r="F10" s="6">
        <f>E10</f>
        <v>25990</v>
      </c>
    </row>
    <row r="11" spans="1:6">
      <c r="A11" s="5" t="s">
        <v>47</v>
      </c>
      <c r="B11" s="5" t="s">
        <v>45</v>
      </c>
      <c r="C11" s="5" t="s">
        <v>46</v>
      </c>
      <c r="D11" s="5">
        <v>1</v>
      </c>
      <c r="E11" s="8">
        <v>299000</v>
      </c>
      <c r="F11" s="8">
        <f>E11</f>
        <v>299000</v>
      </c>
    </row>
    <row r="12" spans="1:6">
      <c r="E12" s="3" t="s">
        <v>48</v>
      </c>
      <c r="F12" s="6">
        <f>SUM(F2:F11)</f>
        <v>3678630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0E0EB-AC2D-46C1-B947-AEEA154379BF}">
  <dimension ref="A1:F37"/>
  <sheetViews>
    <sheetView workbookViewId="0">
      <selection activeCell="A40" sqref="A40"/>
    </sheetView>
  </sheetViews>
  <sheetFormatPr defaultRowHeight="15"/>
  <cols>
    <col min="1" max="1" width="34.5703125" customWidth="1"/>
    <col min="2" max="2" width="20.5703125" customWidth="1"/>
    <col min="3" max="3" width="15.42578125" customWidth="1"/>
    <col min="6" max="6" width="14.28515625" customWidth="1"/>
  </cols>
  <sheetData>
    <row r="1" spans="1:3">
      <c r="A1" s="24" t="s">
        <v>49</v>
      </c>
      <c r="B1" s="14" t="s">
        <v>50</v>
      </c>
    </row>
    <row r="2" spans="1:3">
      <c r="A2" s="25" t="s">
        <v>7</v>
      </c>
      <c r="B2" s="23">
        <f>SUM('Costos Personal'!F3,'Costos Personal'!F13,'Costos Personal'!F24)</f>
        <v>3845000</v>
      </c>
    </row>
    <row r="3" spans="1:3">
      <c r="A3" s="22" t="s">
        <v>8</v>
      </c>
      <c r="B3" s="20">
        <f>SUM('Costos Personal'!F4,'Costos Personal'!F14,'Costos Personal'!F25,'Costos Personal'!F36,'Costos Personal'!F47)</f>
        <v>6140000</v>
      </c>
    </row>
    <row r="4" spans="1:3">
      <c r="A4" s="26" t="s">
        <v>9</v>
      </c>
      <c r="B4" s="20">
        <f>SUM('Costos Personal'!F5,'Costos Personal'!F15,'Costos Personal'!F37,'Costos Personal'!F48,'Costos Personal'!F59,'Costos Personal'!F70,'Costos Personal'!F81)</f>
        <v>10930000</v>
      </c>
    </row>
    <row r="5" spans="1:3">
      <c r="A5" s="26" t="s">
        <v>10</v>
      </c>
      <c r="B5" s="20">
        <f>SUM('Costos Personal'!F6,'Costos Personal'!F16,'Costos Personal'!F93)</f>
        <v>3800000</v>
      </c>
    </row>
    <row r="6" spans="1:3">
      <c r="A6" s="26" t="s">
        <v>11</v>
      </c>
      <c r="B6" s="21">
        <f>SUM('Costos Personal'!F7,'Costos Personal'!F17,'Costos Personal'!F50,'Costos Personal'!F61,'Costos Personal'!F72,'Costos Personal'!F83,'Costos Personal'!F94,)</f>
        <v>5620000</v>
      </c>
    </row>
    <row r="7" spans="1:3">
      <c r="A7" s="28" t="s">
        <v>12</v>
      </c>
      <c r="B7" s="20">
        <f>SUM(B2:B6)</f>
        <v>30335000</v>
      </c>
    </row>
    <row r="8" spans="1:3">
      <c r="A8" s="27"/>
    </row>
    <row r="11" spans="1:3" ht="29.25" customHeight="1">
      <c r="A11" s="11" t="s">
        <v>51</v>
      </c>
      <c r="B11" s="16"/>
      <c r="C11" s="15" t="s">
        <v>52</v>
      </c>
    </row>
    <row r="12" spans="1:3" ht="29.25" customHeight="1">
      <c r="A12" s="12" t="s">
        <v>53</v>
      </c>
      <c r="B12" s="12"/>
      <c r="C12" s="13">
        <f>B7</f>
        <v>30335000</v>
      </c>
    </row>
    <row r="13" spans="1:3">
      <c r="A13" s="10" t="s">
        <v>54</v>
      </c>
      <c r="B13" s="10"/>
      <c r="C13" s="6">
        <f>SUM(F30:F31)</f>
        <v>2417930</v>
      </c>
    </row>
    <row r="14" spans="1:3">
      <c r="A14" s="10" t="s">
        <v>55</v>
      </c>
      <c r="B14" s="10"/>
      <c r="C14" s="6">
        <f>SUM(F27,F29)</f>
        <v>140790</v>
      </c>
    </row>
    <row r="15" spans="1:3">
      <c r="A15" s="29" t="s">
        <v>56</v>
      </c>
      <c r="B15" s="29"/>
      <c r="C15" s="8">
        <f>SUM(F35:F36)</f>
        <v>324990</v>
      </c>
    </row>
    <row r="16" spans="1:3">
      <c r="A16" s="10" t="s">
        <v>57</v>
      </c>
      <c r="B16" s="36"/>
      <c r="C16" s="6">
        <f>SUM(F33:F34)</f>
        <v>74940</v>
      </c>
    </row>
    <row r="17" spans="1:6">
      <c r="B17" s="30" t="s">
        <v>48</v>
      </c>
      <c r="C17" s="13">
        <f>SUM(C12:C16)</f>
        <v>33293650</v>
      </c>
    </row>
    <row r="19" spans="1:6">
      <c r="B19" s="31"/>
    </row>
    <row r="20" spans="1:6">
      <c r="A20" s="33" t="s">
        <v>58</v>
      </c>
      <c r="B20" s="32">
        <v>3329354</v>
      </c>
      <c r="C20" s="1"/>
    </row>
    <row r="21" spans="1:6">
      <c r="A21" s="35" t="s">
        <v>59</v>
      </c>
      <c r="B21" s="34">
        <v>10986901</v>
      </c>
    </row>
    <row r="22" spans="1:6" ht="29.25">
      <c r="A22" s="33" t="s">
        <v>60</v>
      </c>
      <c r="B22" s="20">
        <f>SUM(C17,B20,B21)</f>
        <v>47609905</v>
      </c>
    </row>
    <row r="26" spans="1:6">
      <c r="A26" s="15" t="s">
        <v>23</v>
      </c>
      <c r="B26" s="19" t="s">
        <v>24</v>
      </c>
      <c r="C26" s="15" t="s">
        <v>25</v>
      </c>
      <c r="D26" s="2" t="s">
        <v>26</v>
      </c>
      <c r="E26" s="18" t="s">
        <v>27</v>
      </c>
      <c r="F26" s="15" t="s">
        <v>28</v>
      </c>
    </row>
    <row r="27" spans="1:6">
      <c r="A27" s="17" t="s">
        <v>29</v>
      </c>
      <c r="B27" s="17" t="s">
        <v>30</v>
      </c>
      <c r="C27" s="17" t="s">
        <v>31</v>
      </c>
      <c r="D27" s="5">
        <v>7</v>
      </c>
      <c r="E27" s="13">
        <v>5990</v>
      </c>
      <c r="F27" s="13">
        <f>(E27*D27)*3</f>
        <v>125790</v>
      </c>
    </row>
    <row r="28" spans="1:6">
      <c r="A28" s="5" t="s">
        <v>32</v>
      </c>
      <c r="B28" s="5" t="s">
        <v>30</v>
      </c>
      <c r="C28" s="5" t="s">
        <v>31</v>
      </c>
      <c r="D28" s="5">
        <v>1</v>
      </c>
      <c r="E28" s="7">
        <v>0</v>
      </c>
      <c r="F28" s="6">
        <v>0</v>
      </c>
    </row>
    <row r="29" spans="1:6">
      <c r="A29" s="5" t="s">
        <v>33</v>
      </c>
      <c r="B29" s="5" t="s">
        <v>30</v>
      </c>
      <c r="C29" s="5" t="s">
        <v>31</v>
      </c>
      <c r="D29" s="5">
        <v>1</v>
      </c>
      <c r="E29" s="6">
        <v>15000</v>
      </c>
      <c r="F29" s="6">
        <f>E29</f>
        <v>15000</v>
      </c>
    </row>
    <row r="30" spans="1:6">
      <c r="A30" s="5" t="s">
        <v>34</v>
      </c>
      <c r="B30" s="5" t="s">
        <v>35</v>
      </c>
      <c r="C30" s="5" t="s">
        <v>36</v>
      </c>
      <c r="D30" s="5">
        <v>7</v>
      </c>
      <c r="E30" s="6">
        <v>299990</v>
      </c>
      <c r="F30" s="6">
        <f>E30*D30</f>
        <v>2099930</v>
      </c>
    </row>
    <row r="31" spans="1:6">
      <c r="A31" s="5" t="s">
        <v>37</v>
      </c>
      <c r="B31" s="5" t="s">
        <v>38</v>
      </c>
      <c r="C31" s="5" t="s">
        <v>36</v>
      </c>
      <c r="D31" s="5">
        <v>2</v>
      </c>
      <c r="E31" s="6">
        <v>159000</v>
      </c>
      <c r="F31" s="6">
        <f>E31*2</f>
        <v>318000</v>
      </c>
    </row>
    <row r="32" spans="1:6">
      <c r="A32" s="5" t="s">
        <v>39</v>
      </c>
      <c r="B32" s="5" t="s">
        <v>38</v>
      </c>
      <c r="C32" s="5" t="s">
        <v>36</v>
      </c>
      <c r="D32" s="5">
        <v>2</v>
      </c>
      <c r="E32" s="6">
        <v>359990</v>
      </c>
      <c r="F32" s="6">
        <f>E32*2</f>
        <v>719980</v>
      </c>
    </row>
    <row r="33" spans="1:6">
      <c r="A33" s="5" t="s">
        <v>40</v>
      </c>
      <c r="B33" s="5" t="s">
        <v>41</v>
      </c>
      <c r="C33" s="5" t="s">
        <v>42</v>
      </c>
      <c r="D33" s="5">
        <v>3</v>
      </c>
      <c r="E33" s="6">
        <v>7990</v>
      </c>
      <c r="F33" s="6">
        <f>E33*D33</f>
        <v>23970</v>
      </c>
    </row>
    <row r="34" spans="1:6">
      <c r="A34" s="5" t="s">
        <v>43</v>
      </c>
      <c r="B34" s="5" t="s">
        <v>41</v>
      </c>
      <c r="C34" s="5" t="s">
        <v>42</v>
      </c>
      <c r="D34" s="5">
        <v>3</v>
      </c>
      <c r="E34" s="6">
        <v>16990</v>
      </c>
      <c r="F34" s="6">
        <f>E34*D34</f>
        <v>50970</v>
      </c>
    </row>
    <row r="35" spans="1:6">
      <c r="A35" s="5" t="s">
        <v>44</v>
      </c>
      <c r="B35" s="5" t="s">
        <v>45</v>
      </c>
      <c r="C35" s="5" t="s">
        <v>46</v>
      </c>
      <c r="D35" s="5">
        <v>1</v>
      </c>
      <c r="E35" s="6">
        <v>25990</v>
      </c>
      <c r="F35" s="6">
        <f>E35</f>
        <v>25990</v>
      </c>
    </row>
    <row r="36" spans="1:6">
      <c r="A36" s="5" t="s">
        <v>47</v>
      </c>
      <c r="B36" s="5" t="s">
        <v>45</v>
      </c>
      <c r="C36" s="5" t="s">
        <v>46</v>
      </c>
      <c r="D36" s="5">
        <v>1</v>
      </c>
      <c r="E36" s="8">
        <v>299000</v>
      </c>
      <c r="F36" s="8">
        <f>E36</f>
        <v>299000</v>
      </c>
    </row>
    <row r="37" spans="1:6">
      <c r="E37" s="3" t="s">
        <v>48</v>
      </c>
      <c r="F37" s="6">
        <f>SUM(F27:F36)</f>
        <v>3678630</v>
      </c>
    </row>
  </sheetData>
  <mergeCells count="6">
    <mergeCell ref="A11:B11"/>
    <mergeCell ref="A12:B12"/>
    <mergeCell ref="A13:B13"/>
    <mergeCell ref="A14:B14"/>
    <mergeCell ref="A15:B15"/>
    <mergeCell ref="A16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JORGE ANDRES NAVARRETE ACUNA</cp:lastModifiedBy>
  <cp:revision/>
  <dcterms:created xsi:type="dcterms:W3CDTF">2024-12-07T22:15:53Z</dcterms:created>
  <dcterms:modified xsi:type="dcterms:W3CDTF">2024-12-08T03:04:46Z</dcterms:modified>
  <cp:category/>
  <cp:contentStatus/>
</cp:coreProperties>
</file>