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Mael_D\R_projects\Heliconiini_diversity_curated\input_data\update_2024\"/>
    </mc:Choice>
  </mc:AlternateContent>
  <xr:revisionPtr revIDLastSave="0" documentId="13_ncr:1_{1BDB59E9-D739-4152-B03B-365EA5500A7D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henotypic classification ss" sheetId="1" r:id="rId1"/>
    <sheet name="Phenotypic classification sl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 l="1"/>
  <c r="E23" i="3"/>
  <c r="F23" i="3"/>
  <c r="G23" i="3"/>
  <c r="G41" i="1"/>
  <c r="I41" i="1"/>
  <c r="F41" i="1"/>
  <c r="D23" i="3"/>
</calcChain>
</file>

<file path=xl/sharedStrings.xml><?xml version="1.0" encoding="utf-8"?>
<sst xmlns="http://schemas.openxmlformats.org/spreadsheetml/2006/main" count="260" uniqueCount="158">
  <si>
    <t>AMALFREDA</t>
  </si>
  <si>
    <t>CHARITHONIA</t>
  </si>
  <si>
    <t>CHESTERTONII</t>
  </si>
  <si>
    <t>CHIONEUS</t>
  </si>
  <si>
    <t>CORDULA</t>
  </si>
  <si>
    <t>CRETACEA</t>
  </si>
  <si>
    <t>CYDNIDES</t>
  </si>
  <si>
    <t>CYRBIA</t>
  </si>
  <si>
    <t>DERCYLLIDAS</t>
  </si>
  <si>
    <t>DIDO</t>
  </si>
  <si>
    <t>EURIMEDIA</t>
  </si>
  <si>
    <t>EXCELSA</t>
  </si>
  <si>
    <t>HERMATHENA</t>
  </si>
  <si>
    <t>HERMIAS</t>
  </si>
  <si>
    <t>HEURIPPA</t>
  </si>
  <si>
    <t>HUMBOLDT</t>
  </si>
  <si>
    <t>HYDARA</t>
  </si>
  <si>
    <t>IULIA</t>
  </si>
  <si>
    <t>LEUCE</t>
  </si>
  <si>
    <t>LONGARENA</t>
  </si>
  <si>
    <t>LYBIA</t>
  </si>
  <si>
    <t>LYSIMNIA</t>
  </si>
  <si>
    <t>MAELUS</t>
  </si>
  <si>
    <t>MAMERCUS</t>
  </si>
  <si>
    <t>MOTHONE</t>
  </si>
  <si>
    <t>NOTABILIS</t>
  </si>
  <si>
    <t>ORESTES</t>
  </si>
  <si>
    <t>PACHINUS</t>
  </si>
  <si>
    <t>PAVANA</t>
  </si>
  <si>
    <t>PAVONII</t>
  </si>
  <si>
    <t>PHYLLIS</t>
  </si>
  <si>
    <t>RICINI</t>
  </si>
  <si>
    <t>SALVINII</t>
  </si>
  <si>
    <t>TELESIPHE</t>
  </si>
  <si>
    <t>THELXIOPE</t>
  </si>
  <si>
    <t>VANILLAE</t>
  </si>
  <si>
    <t>WALLACEI</t>
  </si>
  <si>
    <t>XENOCLEA</t>
  </si>
  <si>
    <t>Agraulis vanillae vanillae</t>
  </si>
  <si>
    <t>(Linnaeus, 1758)</t>
  </si>
  <si>
    <t>Type taxa</t>
  </si>
  <si>
    <t>Author(s)</t>
  </si>
  <si>
    <t>Key features</t>
  </si>
  <si>
    <t>VANILLAE_largo</t>
  </si>
  <si>
    <t>Orange with black DFW postdiscal band, black DHW marginal band</t>
  </si>
  <si>
    <t>RICINI_largo</t>
  </si>
  <si>
    <t>Red basal FW, white postdiscal markings DFW, black DHW</t>
  </si>
  <si>
    <t>Two transverse yellow bands DHW, three on DFW</t>
  </si>
  <si>
    <t>Irridescent blue dorsally with cream DHW discal band</t>
  </si>
  <si>
    <t>CYDNIDES_largo</t>
  </si>
  <si>
    <t>DFW with broad white discal band, DHW with broad white marginal band</t>
  </si>
  <si>
    <t>Heliconius erato amalfreda</t>
  </si>
  <si>
    <t>Riffarth, 1901</t>
  </si>
  <si>
    <t>Heliconius charithonia charithonia</t>
  </si>
  <si>
    <t>(Linnaeus, 1767)</t>
  </si>
  <si>
    <t>Heliconius erato chestertonii</t>
  </si>
  <si>
    <t>Hewitson, 1872</t>
  </si>
  <si>
    <t>Heliconius cydno chioneus</t>
  </si>
  <si>
    <t>H. W. Bates, 1864</t>
  </si>
  <si>
    <t>ELZUNIA_largo</t>
  </si>
  <si>
    <t>POSTMAN_superlargo</t>
  </si>
  <si>
    <t>Iridescent blue with red DFW postdiscal band and white DHW margin</t>
  </si>
  <si>
    <t>Dryas iulia alcionea</t>
  </si>
  <si>
    <t>(Cramer, 1779)</t>
  </si>
  <si>
    <t>Heliconius erato cyrbia</t>
  </si>
  <si>
    <t>Godart, 1819</t>
  </si>
  <si>
    <t>Heliconius cydno cydnides</t>
  </si>
  <si>
    <t>Staudinger, 1885</t>
  </si>
  <si>
    <t>DHW black with discal white band, DFW black with white postdiscal band and subapical band</t>
  </si>
  <si>
    <t>Heliconius telesiphe cretacea</t>
  </si>
  <si>
    <t>Neustetter, 1916</t>
  </si>
  <si>
    <t>PHYLLIS_largo</t>
  </si>
  <si>
    <t>Differs from PHYLLIS by having DHW with line of postdiscal yellow spots</t>
  </si>
  <si>
    <t>Heliconius hermathena hermathena</t>
  </si>
  <si>
    <t>Hewitson [1854]</t>
  </si>
  <si>
    <t>MAMERCUS_largo</t>
  </si>
  <si>
    <t>DHW orange with black discal band, DFW orange with black basal band, yellow postdiscal spots, yellow subapical spots</t>
  </si>
  <si>
    <t>Tithorea harmonia hermias*</t>
  </si>
  <si>
    <t>Godman &amp; Salvin, 1898</t>
  </si>
  <si>
    <t>DHW black, DFW split yellow/orange broad discal/postdiscal band</t>
  </si>
  <si>
    <t>Heliconius heurippa</t>
  </si>
  <si>
    <t>Elzunia pavonii*</t>
  </si>
  <si>
    <t>(A. Butler, 1873)</t>
  </si>
  <si>
    <t>Heliconius erato hydara</t>
  </si>
  <si>
    <t>Hewitson, 1867</t>
  </si>
  <si>
    <t>Heliconius sapho leuce</t>
  </si>
  <si>
    <t>Doubleday, 1847</t>
  </si>
  <si>
    <t>LEUCE_largo</t>
  </si>
  <si>
    <t>Yellowish brown transverse bands on black background</t>
  </si>
  <si>
    <t>Both wings with orange basal band, yellow postdiscal band</t>
  </si>
  <si>
    <t>Heliconius hecalesia longarena</t>
  </si>
  <si>
    <t>Hewitson, 1875</t>
  </si>
  <si>
    <t>Eueides lybia lybia</t>
  </si>
  <si>
    <t>(Fabricius, 1775)</t>
  </si>
  <si>
    <t>Differs from HERMIAS in dark reddish orange markings, more orange markings in black DFW subapical area</t>
  </si>
  <si>
    <t>Melinaea satevis maelus*</t>
  </si>
  <si>
    <t>(Hewitson, 1860)</t>
  </si>
  <si>
    <t>Differs from HERMIAS in more complete, broader yellow DFW postdiscal band fused with FW orange, black DFW apex</t>
  </si>
  <si>
    <t>Hypothyris mamercus mamercus*</t>
  </si>
  <si>
    <t>(Hewitson, 1869)</t>
  </si>
  <si>
    <t>Differs from MAMERCUS in DHW having yellow discal band, white or yellow spot in DFW apex</t>
  </si>
  <si>
    <t>ORESTES_largo</t>
  </si>
  <si>
    <t>Differs from MAMERCUS in having orange instead of yellow DFW postdiscal band</t>
  </si>
  <si>
    <t>Melinaea marsaeus mothone*</t>
  </si>
  <si>
    <t>Melinaea menophilus orestes*</t>
  </si>
  <si>
    <t>Salvin, 1871</t>
  </si>
  <si>
    <t>Black except for broad orange DFW discal and postdiscal band</t>
  </si>
  <si>
    <t>Black except for DFW with white-tinged-with pink discal spot and white subapical band</t>
  </si>
  <si>
    <t>Heliconius erato notabilis</t>
  </si>
  <si>
    <t>Salvin &amp; Godman, 1868</t>
  </si>
  <si>
    <t>DHW with single broad yellow discal band, DFW with two broad yellow discal and subapical bands</t>
  </si>
  <si>
    <t>Heliconius pachinus</t>
  </si>
  <si>
    <t>DFW with yellowish brown discal and postdiscal bands, HW orange/yellow with intruding black intervenal stripes</t>
  </si>
  <si>
    <t>Green discal, subapical bands on black background</t>
  </si>
  <si>
    <t>Philaethria dido dido</t>
  </si>
  <si>
    <t>(Linnaeus, 1763)</t>
  </si>
  <si>
    <t>Black except for DFW with broad red postdiscal/discal band, DHW with yellow discal band</t>
  </si>
  <si>
    <t>Heliconius erato phyllis</t>
  </si>
  <si>
    <t>DFW with yellow postdiscal band, DHW with red discal band</t>
  </si>
  <si>
    <t>Heliconius ricini ricini</t>
  </si>
  <si>
    <t>DFW with two broad red discal/postdiscal bands, DHW with white/yellow discal band</t>
  </si>
  <si>
    <t>Heliconius telesiphe telesiphe</t>
  </si>
  <si>
    <t>Heliconius melpomene thelxiope</t>
  </si>
  <si>
    <t>(Hübner [1806])</t>
  </si>
  <si>
    <t>Similar to AMALFREDA but extensive red rays on DHW</t>
  </si>
  <si>
    <t>Similar to VANILLAE and IULIA, but thicker black borders, stronger black line from DFW base out towards tornus</t>
  </si>
  <si>
    <t>Similar VANILLAE and LYBIA, but wings orange unmarked with black spots, trace or no DFA black postdiscal band, trace or no black DHW margin</t>
  </si>
  <si>
    <t>Dorsally black with/without iridescent blue, DFW with yellow discal and subapical bands</t>
  </si>
  <si>
    <t>Heliconius wallacei wallacei</t>
  </si>
  <si>
    <t>Reakirt, 1866</t>
  </si>
  <si>
    <t>Black except for broad red DFW discal and subapical bands</t>
  </si>
  <si>
    <t>Heliconius melpomene xenoclea</t>
  </si>
  <si>
    <t>Hewitson [1853]</t>
  </si>
  <si>
    <t>DFW black basal half, distal half with yellowish brown spots, DHW orange basal half with/without yellow postdiscal/submarginal spots</t>
  </si>
  <si>
    <t>Heliconius antiochus salvinii</t>
  </si>
  <si>
    <t>Dewitz, 1877</t>
  </si>
  <si>
    <t>Eueides pavana</t>
  </si>
  <si>
    <t>Ménétriés, 1857</t>
  </si>
  <si>
    <t>Heliconius cydno cordula</t>
  </si>
  <si>
    <t>Neustetter, 1913</t>
  </si>
  <si>
    <t>(Hewitson, 1864)</t>
  </si>
  <si>
    <t>(Cramer, 1777)</t>
  </si>
  <si>
    <t>Hyalyris excelsa excelsa*</t>
  </si>
  <si>
    <t>Aeria eurimedia eurimedia*</t>
  </si>
  <si>
    <t>Patricia dercyllidas dercyllidas*</t>
  </si>
  <si>
    <t xml:space="preserve">(C. Felder &amp; R. Felder, 1862) </t>
  </si>
  <si>
    <t>Elzunia humboldt humboldt</t>
  </si>
  <si>
    <t>(Latreille, [1809])</t>
  </si>
  <si>
    <t>Mechanitis lysimnia lysimnia</t>
  </si>
  <si>
    <t>(Fabricius, 1793)</t>
  </si>
  <si>
    <t>PHENOTYPIC GROUP
(Level 1)</t>
  </si>
  <si>
    <t>PHENOTYPIC GROUP largo
(Level 2)</t>
  </si>
  <si>
    <t>PHENOTYPIC GROUP superlargo
(Level 3)</t>
  </si>
  <si>
    <t># Heliconiini
subspecies</t>
  </si>
  <si>
    <t># Ithomiini
subspecies</t>
  </si>
  <si>
    <t># Heliconiini
OMUs</t>
  </si>
  <si>
    <t># Ithomiini
OMUs</t>
  </si>
  <si>
    <t>PHENOTYPIC GROUP
(Highest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</si>
</sst>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1" fillId="0" borderId="0" xfId="1"/>
    <xf numFmtId="0" fontId="1" fillId="0" borderId="0" xfId="2"/>
    <xf numFmtId="0" fontId="5" fillId="0" borderId="0" xfId="0" applyFont="1"/>
    <xf numFmtId="0" fontId="1" fillId="0" borderId="0" xfId="0" applyFont="1"/>
    <xf numFmtId="0" fontId="4" fillId="0" borderId="0" xfId="1" applyFont="1"/>
    <xf numFmtId="0" fontId="4" fillId="0" borderId="0" xfId="2" applyFont="1"/>
    <xf numFmtId="0" fontId="2" fillId="0" borderId="0" xfId="1" applyFont="1"/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0" xfId="1" applyFont="1"/>
    <xf numFmtId="0" fontId="6" fillId="0" borderId="0" xfId="1" applyFont="1"/>
    <xf numFmtId="0" fontId="0" fillId="0" borderId="0" xfId="0" applyAlignment="1">
      <alignment vertical="center" wrapText="1"/>
    </xf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vertical="center" wrapText="1"/>
    </xf>
    <xf numFmtId="0" fontId="3" fillId="0" borderId="0" xfId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/>
    <xf numFmtId="0" fontId="6" fillId="0" borderId="0" xfId="2" applyFont="1"/>
  </cellXfs>
  <cellStyles count="3">
    <cellStyle name="Normal" xfId="0" builtinId="0"/>
    <cellStyle name="Normal 2 2" xfId="2" xr:uid="{AD9FF3D5-FC89-4C01-B13E-77E01F59632B}"/>
    <cellStyle name="Normal 4" xfId="1" xr:uid="{DA190673-4249-4219-A919-8763364CFD8F}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83FFAD-B48D-465F-9AC8-487F4A4DB3B4}" name="Table1" displayName="Table1" ref="A1:J39" totalsRowShown="0" headerRowDxfId="1" headerRowCellStyle="Normal 4">
  <autoFilter ref="A1:J39" xr:uid="{6F83FFAD-B48D-465F-9AC8-487F4A4DB3B4}"/>
  <tableColumns count="10">
    <tableColumn id="1" xr3:uid="{CA42A044-5D7E-4655-AAB5-554C16C12398}" name="PHENOTYPIC GROUP_x000a_(Level 1)"/>
    <tableColumn id="2" xr3:uid="{2704DD65-3EA2-4EA7-B92D-5414C02F5FF4}" name="PHENOTYPIC GROUP largo_x000a_(Level 2)"/>
    <tableColumn id="3" xr3:uid="{8E0C99EE-DE0D-429D-A559-F895AA48A428}" name="PHENOTYPIC GROUP superlargo_x000a_(Level 3)"/>
    <tableColumn id="4" xr3:uid="{AE55F8EB-96E4-4C30-BAE4-E4B1C47BC1BB}" name="Type taxa"/>
    <tableColumn id="5" xr3:uid="{CA411310-1CEB-4FAB-B9C8-EC72997D402F}" name="Author(s)"/>
    <tableColumn id="6" xr3:uid="{ED7C94BC-6AD7-4763-A781-69C316E9307A}" name="# Heliconiini_x000a_subspecies"/>
    <tableColumn id="7" xr3:uid="{0ED5537A-E874-4300-AC1A-68A82F9809A9}" name="# Ithomiini_x000a_subspecies"/>
    <tableColumn id="9" xr3:uid="{4BC635AB-1CA2-4A9C-AC3C-D2DC6F9E1219}" name="# Heliconiini_x000a_OMUs" dataCellStyle="Normal 4"/>
    <tableColumn id="11" xr3:uid="{300387E1-1BCC-4060-88BA-18565D8EC010}" name="# Ithomiini_x000a_OMUs" dataCellStyle="Normal 4"/>
    <tableColumn id="8" xr3:uid="{6A57FEB4-73C7-4DBE-9EE9-C597F5A576C2}" name="Key featur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BABC7B-E793-4C8D-BCFC-5CB1C1C82D87}" name="Table14" displayName="Table14" ref="A1:H21" totalsRowShown="0" headerRowDxfId="0" headerRowCellStyle="Normal 4">
  <autoFilter ref="A1:H21" xr:uid="{64BABC7B-E793-4C8D-BCFC-5CB1C1C82D87}"/>
  <sortState xmlns:xlrd2="http://schemas.microsoft.com/office/spreadsheetml/2017/richdata2" ref="A2:H21">
    <sortCondition ref="A1:A21"/>
  </sortState>
  <tableColumns count="8">
    <tableColumn id="3" xr3:uid="{32197D43-3CB2-46DA-985B-87E9C5E2CE2C}" name="PHENOTYPIC GROUP_x000a_(Highest level)"/>
    <tableColumn id="4" xr3:uid="{40A755B5-AFA3-4629-9686-7088AAA2B14B}" name="Type taxa"/>
    <tableColumn id="5" xr3:uid="{B5176BFC-45C8-4EEE-A76A-D7484B71706B}" name="Author(s)"/>
    <tableColumn id="6" xr3:uid="{DEBC243F-F8E5-478D-8B1A-75D5E855CD29}" name="# Heliconiini_x000a_subspecies"/>
    <tableColumn id="7" xr3:uid="{DC3EDE0A-80E1-4E5F-8583-FC389B8FC7A3}" name="# Ithomiini_x000a_subspecies"/>
    <tableColumn id="9" xr3:uid="{658C077A-4956-4DD9-AB7E-814D020DD214}" name="# Heliconiini_x000a_OMUs" dataCellStyle="Normal 4"/>
    <tableColumn id="11" xr3:uid="{F076200A-2817-4BB7-97D7-BD9AAE6E706E}" name="# Ithomiini_x000a_OMUs" dataCellStyle="Normal 4"/>
    <tableColumn id="8" xr3:uid="{000082FB-DFDF-4F0F-A8B2-0965F33E1BF5}" name="Key featur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workbookViewId="0">
      <selection activeCell="D46" sqref="D46"/>
    </sheetView>
  </sheetViews>
  <sheetFormatPr defaultColWidth="11.42578125" defaultRowHeight="15" x14ac:dyDescent="0.25"/>
  <cols>
    <col min="1" max="1" width="26.7109375" customWidth="1"/>
    <col min="2" max="2" width="31.5703125" customWidth="1"/>
    <col min="3" max="3" width="36.5703125" customWidth="1"/>
    <col min="4" max="4" width="35.28515625" customWidth="1"/>
    <col min="5" max="5" width="26.42578125" bestFit="1" customWidth="1"/>
    <col min="6" max="6" width="14.28515625" bestFit="1" customWidth="1"/>
    <col min="7" max="7" width="13" bestFit="1" customWidth="1"/>
    <col min="8" max="8" width="12.85546875" customWidth="1"/>
    <col min="9" max="9" width="12.85546875" bestFit="1" customWidth="1"/>
    <col min="10" max="10" width="129.85546875" bestFit="1" customWidth="1"/>
    <col min="11" max="11" width="132.28515625" bestFit="1" customWidth="1"/>
    <col min="12" max="12" width="35.28515625" customWidth="1"/>
  </cols>
  <sheetData>
    <row r="1" spans="1:10" s="16" customFormat="1" ht="36" customHeight="1" x14ac:dyDescent="0.25">
      <c r="A1" s="12" t="s">
        <v>150</v>
      </c>
      <c r="B1" s="12" t="s">
        <v>151</v>
      </c>
      <c r="C1" s="12" t="s">
        <v>152</v>
      </c>
      <c r="D1" s="13" t="s">
        <v>40</v>
      </c>
      <c r="E1" s="13" t="s">
        <v>41</v>
      </c>
      <c r="F1" s="12" t="s">
        <v>153</v>
      </c>
      <c r="G1" s="14" t="s">
        <v>154</v>
      </c>
      <c r="H1" s="12" t="s">
        <v>155</v>
      </c>
      <c r="I1" s="12" t="s">
        <v>156</v>
      </c>
      <c r="J1" s="15" t="s">
        <v>42</v>
      </c>
    </row>
    <row r="2" spans="1:10" x14ac:dyDescent="0.25">
      <c r="A2" t="s">
        <v>0</v>
      </c>
      <c r="B2" t="s">
        <v>45</v>
      </c>
      <c r="D2" s="5" t="s">
        <v>51</v>
      </c>
      <c r="E2" s="1" t="s">
        <v>52</v>
      </c>
      <c r="F2">
        <v>19</v>
      </c>
      <c r="H2" s="1">
        <v>10</v>
      </c>
      <c r="I2" s="1"/>
      <c r="J2" t="s">
        <v>46</v>
      </c>
    </row>
    <row r="3" spans="1:10" x14ac:dyDescent="0.25">
      <c r="A3" t="s">
        <v>1</v>
      </c>
      <c r="D3" s="5" t="s">
        <v>53</v>
      </c>
      <c r="E3" s="1" t="s">
        <v>54</v>
      </c>
      <c r="F3">
        <v>8</v>
      </c>
      <c r="H3" s="1">
        <v>1</v>
      </c>
      <c r="I3" s="1"/>
      <c r="J3" t="s">
        <v>47</v>
      </c>
    </row>
    <row r="4" spans="1:10" x14ac:dyDescent="0.25">
      <c r="A4" t="s">
        <v>2</v>
      </c>
      <c r="D4" s="5" t="s">
        <v>55</v>
      </c>
      <c r="E4" s="1" t="s">
        <v>56</v>
      </c>
      <c r="F4">
        <v>1</v>
      </c>
      <c r="H4">
        <v>1</v>
      </c>
      <c r="I4" s="1"/>
      <c r="J4" t="s">
        <v>48</v>
      </c>
    </row>
    <row r="5" spans="1:10" x14ac:dyDescent="0.25">
      <c r="A5" t="s">
        <v>3</v>
      </c>
      <c r="B5" t="s">
        <v>49</v>
      </c>
      <c r="D5" s="6" t="s">
        <v>57</v>
      </c>
      <c r="E5" s="1" t="s">
        <v>58</v>
      </c>
      <c r="F5">
        <v>5</v>
      </c>
      <c r="H5" s="17">
        <v>2</v>
      </c>
      <c r="I5" s="1"/>
      <c r="J5" t="s">
        <v>50</v>
      </c>
    </row>
    <row r="6" spans="1:10" x14ac:dyDescent="0.25">
      <c r="A6" t="s">
        <v>4</v>
      </c>
      <c r="B6" t="s">
        <v>87</v>
      </c>
      <c r="D6" s="6" t="s">
        <v>138</v>
      </c>
      <c r="E6" t="s">
        <v>139</v>
      </c>
      <c r="F6">
        <v>3</v>
      </c>
      <c r="H6" s="17">
        <v>3</v>
      </c>
    </row>
    <row r="7" spans="1:10" x14ac:dyDescent="0.25">
      <c r="A7" t="s">
        <v>5</v>
      </c>
      <c r="B7" t="s">
        <v>59</v>
      </c>
      <c r="D7" s="5" t="s">
        <v>69</v>
      </c>
      <c r="E7" s="1" t="s">
        <v>70</v>
      </c>
      <c r="F7">
        <v>1</v>
      </c>
      <c r="H7" s="17">
        <v>1</v>
      </c>
      <c r="I7" s="1"/>
      <c r="J7" t="s">
        <v>68</v>
      </c>
    </row>
    <row r="8" spans="1:10" x14ac:dyDescent="0.25">
      <c r="A8" t="s">
        <v>6</v>
      </c>
      <c r="B8" t="s">
        <v>49</v>
      </c>
      <c r="D8" s="5" t="s">
        <v>66</v>
      </c>
      <c r="E8" s="1" t="s">
        <v>67</v>
      </c>
      <c r="F8">
        <v>6</v>
      </c>
      <c r="H8" s="17">
        <v>2</v>
      </c>
      <c r="I8" s="1"/>
    </row>
    <row r="9" spans="1:10" x14ac:dyDescent="0.25">
      <c r="A9" t="s">
        <v>7</v>
      </c>
      <c r="C9" t="s">
        <v>60</v>
      </c>
      <c r="D9" s="5" t="s">
        <v>64</v>
      </c>
      <c r="E9" s="1" t="s">
        <v>65</v>
      </c>
      <c r="F9">
        <v>2</v>
      </c>
      <c r="H9" s="17">
        <v>2</v>
      </c>
      <c r="I9" s="1"/>
      <c r="J9" t="s">
        <v>61</v>
      </c>
    </row>
    <row r="10" spans="1:10" x14ac:dyDescent="0.25">
      <c r="A10" t="s">
        <v>8</v>
      </c>
      <c r="D10" s="5" t="s">
        <v>144</v>
      </c>
      <c r="E10" s="1" t="s">
        <v>140</v>
      </c>
      <c r="F10">
        <v>3</v>
      </c>
      <c r="G10">
        <v>2</v>
      </c>
      <c r="H10" s="17">
        <v>1</v>
      </c>
      <c r="I10" s="1">
        <v>1</v>
      </c>
      <c r="J10" t="s">
        <v>88</v>
      </c>
    </row>
    <row r="11" spans="1:10" x14ac:dyDescent="0.25">
      <c r="A11" t="s">
        <v>9</v>
      </c>
      <c r="D11" s="6" t="s">
        <v>114</v>
      </c>
      <c r="E11" s="1" t="s">
        <v>115</v>
      </c>
      <c r="F11">
        <v>10</v>
      </c>
      <c r="H11" s="17">
        <v>6</v>
      </c>
      <c r="I11" s="1"/>
      <c r="J11" t="s">
        <v>113</v>
      </c>
    </row>
    <row r="12" spans="1:10" x14ac:dyDescent="0.25">
      <c r="A12" t="s">
        <v>10</v>
      </c>
      <c r="D12" s="6" t="s">
        <v>143</v>
      </c>
      <c r="E12" s="1" t="s">
        <v>141</v>
      </c>
      <c r="F12">
        <v>1</v>
      </c>
      <c r="G12" s="8">
        <v>113</v>
      </c>
      <c r="H12" s="17">
        <v>1</v>
      </c>
      <c r="I12" s="1">
        <v>35</v>
      </c>
    </row>
    <row r="13" spans="1:10" x14ac:dyDescent="0.25">
      <c r="A13" t="s">
        <v>11</v>
      </c>
      <c r="D13" s="6" t="s">
        <v>142</v>
      </c>
      <c r="E13" s="1" t="s">
        <v>145</v>
      </c>
      <c r="F13">
        <v>11</v>
      </c>
      <c r="G13" s="8">
        <v>53</v>
      </c>
      <c r="H13" s="17">
        <v>4</v>
      </c>
      <c r="I13" s="1">
        <v>18</v>
      </c>
      <c r="J13" t="s">
        <v>133</v>
      </c>
    </row>
    <row r="14" spans="1:10" x14ac:dyDescent="0.25">
      <c r="A14" t="s">
        <v>12</v>
      </c>
      <c r="B14" t="s">
        <v>71</v>
      </c>
      <c r="C14" t="s">
        <v>60</v>
      </c>
      <c r="D14" s="5" t="s">
        <v>73</v>
      </c>
      <c r="E14" s="1" t="s">
        <v>74</v>
      </c>
      <c r="F14">
        <v>6</v>
      </c>
      <c r="H14" s="17">
        <v>1</v>
      </c>
      <c r="I14" s="1"/>
      <c r="J14" t="s">
        <v>72</v>
      </c>
    </row>
    <row r="15" spans="1:10" x14ac:dyDescent="0.25">
      <c r="A15" t="s">
        <v>13</v>
      </c>
      <c r="B15" t="s">
        <v>75</v>
      </c>
      <c r="D15" s="5" t="s">
        <v>77</v>
      </c>
      <c r="E15" s="1" t="s">
        <v>78</v>
      </c>
      <c r="F15">
        <v>32</v>
      </c>
      <c r="G15">
        <v>183</v>
      </c>
      <c r="H15" s="17">
        <v>7</v>
      </c>
      <c r="I15" s="1">
        <v>53</v>
      </c>
      <c r="J15" t="s">
        <v>76</v>
      </c>
    </row>
    <row r="16" spans="1:10" x14ac:dyDescent="0.25">
      <c r="A16" t="s">
        <v>14</v>
      </c>
      <c r="D16" s="6" t="s">
        <v>80</v>
      </c>
      <c r="E16" s="1" t="s">
        <v>74</v>
      </c>
      <c r="F16">
        <v>1</v>
      </c>
      <c r="H16" s="17">
        <v>1</v>
      </c>
      <c r="I16" s="1"/>
      <c r="J16" t="s">
        <v>79</v>
      </c>
    </row>
    <row r="17" spans="1:10" x14ac:dyDescent="0.25">
      <c r="A17" t="s">
        <v>15</v>
      </c>
      <c r="B17" t="s">
        <v>59</v>
      </c>
      <c r="D17" s="6" t="s">
        <v>146</v>
      </c>
      <c r="E17" s="1" t="s">
        <v>147</v>
      </c>
      <c r="F17">
        <v>5</v>
      </c>
      <c r="G17" s="17">
        <v>3</v>
      </c>
      <c r="H17" s="17">
        <v>2</v>
      </c>
      <c r="I17" s="1">
        <v>1</v>
      </c>
    </row>
    <row r="18" spans="1:10" x14ac:dyDescent="0.25">
      <c r="A18" t="s">
        <v>16</v>
      </c>
      <c r="C18" t="s">
        <v>60</v>
      </c>
      <c r="D18" s="6" t="s">
        <v>83</v>
      </c>
      <c r="E18" s="1" t="s">
        <v>84</v>
      </c>
      <c r="F18">
        <v>17</v>
      </c>
      <c r="H18" s="17">
        <v>3</v>
      </c>
      <c r="I18" s="1"/>
    </row>
    <row r="19" spans="1:10" x14ac:dyDescent="0.25">
      <c r="A19" t="s">
        <v>17</v>
      </c>
      <c r="B19" t="s">
        <v>43</v>
      </c>
      <c r="D19" s="10" t="s">
        <v>62</v>
      </c>
      <c r="E19" s="11" t="s">
        <v>63</v>
      </c>
      <c r="F19">
        <v>19</v>
      </c>
      <c r="H19" s="17">
        <v>4</v>
      </c>
      <c r="I19" s="11"/>
      <c r="J19" s="9" t="s">
        <v>126</v>
      </c>
    </row>
    <row r="20" spans="1:10" x14ac:dyDescent="0.25">
      <c r="A20" t="s">
        <v>18</v>
      </c>
      <c r="B20" t="s">
        <v>87</v>
      </c>
      <c r="D20" s="6" t="s">
        <v>85</v>
      </c>
      <c r="E20" s="1" t="s">
        <v>86</v>
      </c>
      <c r="F20">
        <v>9</v>
      </c>
      <c r="H20" s="17">
        <v>4</v>
      </c>
      <c r="I20" s="1"/>
    </row>
    <row r="21" spans="1:10" x14ac:dyDescent="0.25">
      <c r="A21" t="s">
        <v>19</v>
      </c>
      <c r="B21" t="s">
        <v>75</v>
      </c>
      <c r="D21" s="5" t="s">
        <v>90</v>
      </c>
      <c r="E21" s="1" t="s">
        <v>91</v>
      </c>
      <c r="F21">
        <v>2</v>
      </c>
      <c r="H21" s="17">
        <v>1</v>
      </c>
      <c r="I21" s="1"/>
      <c r="J21" t="s">
        <v>89</v>
      </c>
    </row>
    <row r="22" spans="1:10" x14ac:dyDescent="0.25">
      <c r="A22" t="s">
        <v>20</v>
      </c>
      <c r="B22" t="s">
        <v>43</v>
      </c>
      <c r="D22" s="5" t="s">
        <v>92</v>
      </c>
      <c r="E22" s="1" t="s">
        <v>93</v>
      </c>
      <c r="F22">
        <v>11</v>
      </c>
      <c r="H22" s="17">
        <v>5</v>
      </c>
      <c r="I22" s="1"/>
      <c r="J22" t="s">
        <v>125</v>
      </c>
    </row>
    <row r="23" spans="1:10" x14ac:dyDescent="0.25">
      <c r="A23" t="s">
        <v>21</v>
      </c>
      <c r="D23" s="5" t="s">
        <v>148</v>
      </c>
      <c r="E23" s="1" t="s">
        <v>149</v>
      </c>
      <c r="F23">
        <v>9</v>
      </c>
      <c r="G23" s="1">
        <v>7</v>
      </c>
      <c r="H23" s="17">
        <v>3</v>
      </c>
      <c r="I23" s="1">
        <v>5</v>
      </c>
      <c r="J23" t="s">
        <v>100</v>
      </c>
    </row>
    <row r="24" spans="1:10" x14ac:dyDescent="0.25">
      <c r="A24" t="s">
        <v>22</v>
      </c>
      <c r="B24" t="s">
        <v>75</v>
      </c>
      <c r="D24" s="5" t="s">
        <v>95</v>
      </c>
      <c r="E24" s="1" t="s">
        <v>96</v>
      </c>
      <c r="F24">
        <v>8</v>
      </c>
      <c r="G24" s="1">
        <v>39</v>
      </c>
      <c r="H24" s="17">
        <v>3</v>
      </c>
      <c r="I24" s="1">
        <v>16</v>
      </c>
      <c r="J24" t="s">
        <v>94</v>
      </c>
    </row>
    <row r="25" spans="1:10" x14ac:dyDescent="0.25">
      <c r="A25" t="s">
        <v>23</v>
      </c>
      <c r="B25" t="s">
        <v>75</v>
      </c>
      <c r="D25" s="5" t="s">
        <v>98</v>
      </c>
      <c r="E25" s="1" t="s">
        <v>99</v>
      </c>
      <c r="F25">
        <v>44</v>
      </c>
      <c r="G25" s="8">
        <v>170</v>
      </c>
      <c r="H25" s="17">
        <v>7</v>
      </c>
      <c r="I25" s="1">
        <v>64</v>
      </c>
      <c r="J25" t="s">
        <v>97</v>
      </c>
    </row>
    <row r="26" spans="1:10" x14ac:dyDescent="0.25">
      <c r="A26" t="s">
        <v>24</v>
      </c>
      <c r="B26" t="s">
        <v>101</v>
      </c>
      <c r="D26" s="5" t="s">
        <v>103</v>
      </c>
      <c r="E26" s="1" t="s">
        <v>96</v>
      </c>
      <c r="F26">
        <v>3</v>
      </c>
      <c r="G26" s="1">
        <v>20</v>
      </c>
      <c r="H26" s="17">
        <v>1</v>
      </c>
      <c r="I26" s="1">
        <v>14</v>
      </c>
      <c r="J26" t="s">
        <v>106</v>
      </c>
    </row>
    <row r="27" spans="1:10" x14ac:dyDescent="0.25">
      <c r="A27" t="s">
        <v>25</v>
      </c>
      <c r="D27" s="5" t="s">
        <v>108</v>
      </c>
      <c r="E27" s="1" t="s">
        <v>109</v>
      </c>
      <c r="F27">
        <v>2</v>
      </c>
      <c r="H27" s="17">
        <v>2</v>
      </c>
      <c r="I27" s="1"/>
      <c r="J27" t="s">
        <v>107</v>
      </c>
    </row>
    <row r="28" spans="1:10" x14ac:dyDescent="0.25">
      <c r="A28" t="s">
        <v>26</v>
      </c>
      <c r="B28" t="s">
        <v>101</v>
      </c>
      <c r="D28" s="5" t="s">
        <v>104</v>
      </c>
      <c r="E28" s="1" t="s">
        <v>105</v>
      </c>
      <c r="F28">
        <v>15</v>
      </c>
      <c r="G28" s="1">
        <v>22</v>
      </c>
      <c r="H28" s="17">
        <v>6</v>
      </c>
      <c r="I28" s="1">
        <v>16</v>
      </c>
      <c r="J28" t="s">
        <v>102</v>
      </c>
    </row>
    <row r="29" spans="1:10" x14ac:dyDescent="0.25">
      <c r="A29" t="s">
        <v>27</v>
      </c>
      <c r="B29" t="s">
        <v>49</v>
      </c>
      <c r="D29" s="5" t="s">
        <v>111</v>
      </c>
      <c r="E29" s="1" t="s">
        <v>105</v>
      </c>
      <c r="F29">
        <v>3</v>
      </c>
      <c r="H29" s="17">
        <v>3</v>
      </c>
      <c r="I29" s="1"/>
      <c r="J29" t="s">
        <v>110</v>
      </c>
    </row>
    <row r="30" spans="1:10" x14ac:dyDescent="0.25">
      <c r="A30" t="s">
        <v>28</v>
      </c>
      <c r="D30" s="3" t="s">
        <v>136</v>
      </c>
      <c r="E30" s="1" t="s">
        <v>137</v>
      </c>
      <c r="F30">
        <v>4</v>
      </c>
      <c r="H30" s="17">
        <v>3</v>
      </c>
      <c r="I30" s="1"/>
      <c r="J30" t="s">
        <v>112</v>
      </c>
    </row>
    <row r="31" spans="1:10" x14ac:dyDescent="0.25">
      <c r="A31" t="s">
        <v>29</v>
      </c>
      <c r="B31" t="s">
        <v>59</v>
      </c>
      <c r="D31" s="5" t="s">
        <v>81</v>
      </c>
      <c r="E31" s="2" t="s">
        <v>82</v>
      </c>
      <c r="F31">
        <v>5</v>
      </c>
      <c r="G31" s="1">
        <v>7</v>
      </c>
      <c r="H31" s="17">
        <v>3</v>
      </c>
      <c r="I31" s="2">
        <v>2</v>
      </c>
    </row>
    <row r="32" spans="1:10" x14ac:dyDescent="0.25">
      <c r="A32" t="s">
        <v>30</v>
      </c>
      <c r="B32" t="s">
        <v>71</v>
      </c>
      <c r="C32" t="s">
        <v>60</v>
      </c>
      <c r="D32" s="6" t="s">
        <v>117</v>
      </c>
      <c r="E32" s="1" t="s">
        <v>93</v>
      </c>
      <c r="F32">
        <v>15</v>
      </c>
      <c r="H32" s="17">
        <v>4</v>
      </c>
      <c r="I32" s="1"/>
      <c r="J32" t="s">
        <v>116</v>
      </c>
    </row>
    <row r="33" spans="1:10" x14ac:dyDescent="0.25">
      <c r="A33" t="s">
        <v>31</v>
      </c>
      <c r="B33" t="s">
        <v>45</v>
      </c>
      <c r="D33" s="6" t="s">
        <v>119</v>
      </c>
      <c r="E33" s="1" t="s">
        <v>39</v>
      </c>
      <c r="F33">
        <v>12</v>
      </c>
      <c r="H33" s="17">
        <v>7</v>
      </c>
      <c r="I33" s="1"/>
      <c r="J33" t="s">
        <v>118</v>
      </c>
    </row>
    <row r="34" spans="1:10" x14ac:dyDescent="0.25">
      <c r="A34" t="s">
        <v>32</v>
      </c>
      <c r="B34" t="s">
        <v>49</v>
      </c>
      <c r="D34" s="6" t="s">
        <v>134</v>
      </c>
      <c r="E34" s="1" t="s">
        <v>135</v>
      </c>
      <c r="F34">
        <v>2</v>
      </c>
      <c r="H34" s="17">
        <v>2</v>
      </c>
      <c r="I34" s="1"/>
    </row>
    <row r="35" spans="1:10" x14ac:dyDescent="0.25">
      <c r="A35" t="s">
        <v>33</v>
      </c>
      <c r="C35" t="s">
        <v>60</v>
      </c>
      <c r="D35" s="6" t="s">
        <v>121</v>
      </c>
      <c r="E35" s="1" t="s">
        <v>86</v>
      </c>
      <c r="F35">
        <v>4</v>
      </c>
      <c r="H35" s="17">
        <v>2</v>
      </c>
      <c r="I35" s="1"/>
      <c r="J35" t="s">
        <v>120</v>
      </c>
    </row>
    <row r="36" spans="1:10" x14ac:dyDescent="0.25">
      <c r="A36" t="s">
        <v>34</v>
      </c>
      <c r="B36" t="s">
        <v>45</v>
      </c>
      <c r="D36" s="5" t="s">
        <v>122</v>
      </c>
      <c r="E36" s="1" t="s">
        <v>123</v>
      </c>
      <c r="F36">
        <v>91</v>
      </c>
      <c r="H36" s="17">
        <v>17</v>
      </c>
      <c r="I36" s="1"/>
      <c r="J36" t="s">
        <v>124</v>
      </c>
    </row>
    <row r="37" spans="1:10" x14ac:dyDescent="0.25">
      <c r="A37" t="s">
        <v>35</v>
      </c>
      <c r="B37" t="s">
        <v>43</v>
      </c>
      <c r="D37" s="3" t="s">
        <v>38</v>
      </c>
      <c r="E37" t="s">
        <v>39</v>
      </c>
      <c r="F37">
        <v>13</v>
      </c>
      <c r="H37" s="17">
        <v>4</v>
      </c>
      <c r="J37" t="s">
        <v>44</v>
      </c>
    </row>
    <row r="38" spans="1:10" x14ac:dyDescent="0.25">
      <c r="A38" t="s">
        <v>36</v>
      </c>
      <c r="D38" s="5" t="s">
        <v>128</v>
      </c>
      <c r="E38" s="1" t="s">
        <v>129</v>
      </c>
      <c r="F38">
        <v>32</v>
      </c>
      <c r="H38" s="17">
        <v>9</v>
      </c>
      <c r="I38" s="1"/>
      <c r="J38" t="s">
        <v>127</v>
      </c>
    </row>
    <row r="39" spans="1:10" x14ac:dyDescent="0.25">
      <c r="A39" t="s">
        <v>37</v>
      </c>
      <c r="D39" s="5" t="s">
        <v>131</v>
      </c>
      <c r="E39" s="1" t="s">
        <v>132</v>
      </c>
      <c r="F39">
        <v>2</v>
      </c>
      <c r="H39">
        <v>2</v>
      </c>
      <c r="I39" s="1"/>
      <c r="J39" t="s">
        <v>130</v>
      </c>
    </row>
    <row r="41" spans="1:10" x14ac:dyDescent="0.25">
      <c r="F41">
        <f>SUM(Table1['# Heliconiini
subspecies])</f>
        <v>436</v>
      </c>
      <c r="G41">
        <f>SUM(Table1['# Ithomiini
subspecies])</f>
        <v>619</v>
      </c>
      <c r="H41">
        <f>SUM(Table1['# Heliconiini
OMUs])</f>
        <v>140</v>
      </c>
      <c r="I41">
        <f>SUM(Table1['# Ithomiini
OMUs])</f>
        <v>225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D01D-634A-4DA1-BB7C-72E82C5C835B}">
  <dimension ref="A1:H23"/>
  <sheetViews>
    <sheetView tabSelected="1" workbookViewId="0">
      <selection activeCell="F31" sqref="F31"/>
    </sheetView>
  </sheetViews>
  <sheetFormatPr defaultRowHeight="15" x14ac:dyDescent="0.25"/>
  <cols>
    <col min="1" max="1" width="20.7109375" bestFit="1" customWidth="1"/>
    <col min="2" max="2" width="33.5703125" bestFit="1" customWidth="1"/>
    <col min="3" max="3" width="26.42578125" bestFit="1" customWidth="1"/>
    <col min="4" max="4" width="14.7109375" customWidth="1"/>
    <col min="5" max="5" width="11.42578125" customWidth="1"/>
    <col min="6" max="6" width="12.5703125" customWidth="1"/>
    <col min="7" max="7" width="11.42578125" bestFit="1" customWidth="1"/>
    <col min="8" max="8" width="129.85546875" bestFit="1" customWidth="1"/>
  </cols>
  <sheetData>
    <row r="1" spans="1:8" ht="45" x14ac:dyDescent="0.25">
      <c r="A1" s="12" t="s">
        <v>157</v>
      </c>
      <c r="B1" s="13" t="s">
        <v>40</v>
      </c>
      <c r="C1" s="13" t="s">
        <v>41</v>
      </c>
      <c r="D1" s="12" t="s">
        <v>153</v>
      </c>
      <c r="E1" s="14" t="s">
        <v>154</v>
      </c>
      <c r="F1" s="12" t="s">
        <v>155</v>
      </c>
      <c r="G1" s="12" t="s">
        <v>156</v>
      </c>
      <c r="H1" s="15" t="s">
        <v>42</v>
      </c>
    </row>
    <row r="2" spans="1:8" x14ac:dyDescent="0.25">
      <c r="A2" s="4" t="s">
        <v>1</v>
      </c>
      <c r="B2" s="5" t="s">
        <v>53</v>
      </c>
      <c r="C2" s="1" t="s">
        <v>54</v>
      </c>
      <c r="D2">
        <v>8</v>
      </c>
      <c r="F2" s="1">
        <v>1</v>
      </c>
      <c r="G2" s="1"/>
      <c r="H2" t="s">
        <v>47</v>
      </c>
    </row>
    <row r="3" spans="1:8" x14ac:dyDescent="0.25">
      <c r="A3" s="4" t="s">
        <v>2</v>
      </c>
      <c r="B3" s="5" t="s">
        <v>55</v>
      </c>
      <c r="C3" s="1" t="s">
        <v>56</v>
      </c>
      <c r="D3">
        <v>1</v>
      </c>
      <c r="F3">
        <v>1</v>
      </c>
      <c r="G3" s="1"/>
      <c r="H3" t="s">
        <v>48</v>
      </c>
    </row>
    <row r="4" spans="1:8" x14ac:dyDescent="0.25">
      <c r="A4" s="4" t="s">
        <v>49</v>
      </c>
      <c r="B4" s="5" t="s">
        <v>66</v>
      </c>
      <c r="C4" s="1" t="s">
        <v>67</v>
      </c>
      <c r="D4">
        <v>16</v>
      </c>
      <c r="F4" s="17">
        <v>7</v>
      </c>
      <c r="G4" s="1"/>
    </row>
    <row r="5" spans="1:8" x14ac:dyDescent="0.25">
      <c r="A5" s="4" t="s">
        <v>8</v>
      </c>
      <c r="B5" s="5" t="s">
        <v>144</v>
      </c>
      <c r="C5" s="1" t="s">
        <v>140</v>
      </c>
      <c r="D5">
        <v>3</v>
      </c>
      <c r="E5">
        <v>2</v>
      </c>
      <c r="F5" s="17">
        <v>1</v>
      </c>
      <c r="G5" s="11">
        <v>1</v>
      </c>
      <c r="H5" t="s">
        <v>88</v>
      </c>
    </row>
    <row r="6" spans="1:8" x14ac:dyDescent="0.25">
      <c r="A6" s="4" t="s">
        <v>9</v>
      </c>
      <c r="B6" s="6" t="s">
        <v>114</v>
      </c>
      <c r="C6" s="1" t="s">
        <v>115</v>
      </c>
      <c r="D6">
        <v>10</v>
      </c>
      <c r="F6" s="17">
        <v>6</v>
      </c>
      <c r="G6" s="7"/>
      <c r="H6" t="s">
        <v>113</v>
      </c>
    </row>
    <row r="7" spans="1:8" x14ac:dyDescent="0.25">
      <c r="A7" s="4" t="s">
        <v>59</v>
      </c>
      <c r="B7" s="5" t="s">
        <v>81</v>
      </c>
      <c r="C7" s="2" t="s">
        <v>82</v>
      </c>
      <c r="D7">
        <v>11</v>
      </c>
      <c r="E7" s="1">
        <v>10</v>
      </c>
      <c r="F7" s="17">
        <v>5</v>
      </c>
      <c r="G7" s="18">
        <v>2</v>
      </c>
    </row>
    <row r="8" spans="1:8" x14ac:dyDescent="0.25">
      <c r="A8" s="4" t="s">
        <v>10</v>
      </c>
      <c r="B8" s="6" t="s">
        <v>143</v>
      </c>
      <c r="C8" s="1" t="s">
        <v>141</v>
      </c>
      <c r="D8">
        <v>1</v>
      </c>
      <c r="E8" s="8">
        <v>113</v>
      </c>
      <c r="F8" s="17">
        <v>1</v>
      </c>
      <c r="G8" s="11">
        <v>35</v>
      </c>
    </row>
    <row r="9" spans="1:8" x14ac:dyDescent="0.25">
      <c r="A9" s="4" t="s">
        <v>11</v>
      </c>
      <c r="B9" s="6" t="s">
        <v>142</v>
      </c>
      <c r="C9" s="1" t="s">
        <v>145</v>
      </c>
      <c r="D9">
        <v>11</v>
      </c>
      <c r="E9" s="8">
        <v>53</v>
      </c>
      <c r="F9" s="17">
        <v>4</v>
      </c>
      <c r="G9" s="11">
        <v>18</v>
      </c>
      <c r="H9" t="s">
        <v>133</v>
      </c>
    </row>
    <row r="10" spans="1:8" x14ac:dyDescent="0.25">
      <c r="A10" s="4" t="s">
        <v>14</v>
      </c>
      <c r="B10" s="6" t="s">
        <v>80</v>
      </c>
      <c r="C10" s="1" t="s">
        <v>74</v>
      </c>
      <c r="D10">
        <v>1</v>
      </c>
      <c r="F10" s="17">
        <v>1</v>
      </c>
      <c r="G10" s="7"/>
      <c r="H10" t="s">
        <v>79</v>
      </c>
    </row>
    <row r="11" spans="1:8" x14ac:dyDescent="0.25">
      <c r="A11" s="4" t="s">
        <v>87</v>
      </c>
      <c r="B11" s="6" t="s">
        <v>85</v>
      </c>
      <c r="C11" s="1" t="s">
        <v>86</v>
      </c>
      <c r="D11">
        <v>12</v>
      </c>
      <c r="F11" s="17">
        <v>5</v>
      </c>
      <c r="G11" s="7"/>
    </row>
    <row r="12" spans="1:8" x14ac:dyDescent="0.25">
      <c r="A12" s="4" t="s">
        <v>21</v>
      </c>
      <c r="B12" s="5" t="s">
        <v>148</v>
      </c>
      <c r="C12" s="1" t="s">
        <v>149</v>
      </c>
      <c r="D12">
        <v>9</v>
      </c>
      <c r="E12" s="1">
        <v>7</v>
      </c>
      <c r="F12" s="17">
        <v>3</v>
      </c>
      <c r="G12" s="11">
        <v>5</v>
      </c>
    </row>
    <row r="13" spans="1:8" x14ac:dyDescent="0.25">
      <c r="A13" s="4" t="s">
        <v>75</v>
      </c>
      <c r="B13" s="5" t="s">
        <v>98</v>
      </c>
      <c r="C13" s="1" t="s">
        <v>99</v>
      </c>
      <c r="D13">
        <v>86</v>
      </c>
      <c r="E13" s="8">
        <v>392</v>
      </c>
      <c r="F13" s="17">
        <v>8</v>
      </c>
      <c r="G13" s="11">
        <v>82</v>
      </c>
    </row>
    <row r="14" spans="1:8" x14ac:dyDescent="0.25">
      <c r="A14" s="4" t="s">
        <v>25</v>
      </c>
      <c r="B14" s="5" t="s">
        <v>108</v>
      </c>
      <c r="C14" s="1" t="s">
        <v>109</v>
      </c>
      <c r="D14">
        <v>2</v>
      </c>
      <c r="F14" s="17">
        <v>2</v>
      </c>
      <c r="G14" s="7"/>
      <c r="H14" t="s">
        <v>107</v>
      </c>
    </row>
    <row r="15" spans="1:8" x14ac:dyDescent="0.25">
      <c r="A15" s="4" t="s">
        <v>101</v>
      </c>
      <c r="B15" s="5" t="s">
        <v>104</v>
      </c>
      <c r="C15" s="1" t="s">
        <v>105</v>
      </c>
      <c r="D15">
        <v>18</v>
      </c>
      <c r="E15" s="1">
        <v>42</v>
      </c>
      <c r="F15" s="17">
        <v>6</v>
      </c>
      <c r="G15" s="11">
        <v>23</v>
      </c>
    </row>
    <row r="16" spans="1:8" x14ac:dyDescent="0.25">
      <c r="A16" s="4" t="s">
        <v>28</v>
      </c>
      <c r="B16" s="3" t="s">
        <v>136</v>
      </c>
      <c r="C16" s="1" t="s">
        <v>137</v>
      </c>
      <c r="D16">
        <v>4</v>
      </c>
      <c r="F16" s="17">
        <v>3</v>
      </c>
      <c r="G16" s="1"/>
      <c r="H16" t="s">
        <v>112</v>
      </c>
    </row>
    <row r="17" spans="1:8" x14ac:dyDescent="0.25">
      <c r="A17" s="4" t="s">
        <v>60</v>
      </c>
      <c r="B17" s="6" t="s">
        <v>117</v>
      </c>
      <c r="C17" s="1" t="s">
        <v>93</v>
      </c>
      <c r="D17">
        <v>44</v>
      </c>
      <c r="F17" s="17">
        <v>2</v>
      </c>
      <c r="G17" s="1"/>
    </row>
    <row r="18" spans="1:8" x14ac:dyDescent="0.25">
      <c r="A18" s="4" t="s">
        <v>45</v>
      </c>
      <c r="B18" s="6" t="s">
        <v>119</v>
      </c>
      <c r="C18" s="1" t="s">
        <v>39</v>
      </c>
      <c r="D18">
        <v>122</v>
      </c>
      <c r="F18" s="17">
        <v>23</v>
      </c>
      <c r="G18" s="1"/>
    </row>
    <row r="19" spans="1:8" x14ac:dyDescent="0.25">
      <c r="A19" s="4" t="s">
        <v>43</v>
      </c>
      <c r="B19" s="3" t="s">
        <v>38</v>
      </c>
      <c r="C19" t="s">
        <v>39</v>
      </c>
      <c r="D19">
        <v>43</v>
      </c>
      <c r="F19" s="17">
        <v>12</v>
      </c>
    </row>
    <row r="20" spans="1:8" x14ac:dyDescent="0.25">
      <c r="A20" t="s">
        <v>36</v>
      </c>
      <c r="B20" s="5" t="s">
        <v>128</v>
      </c>
      <c r="C20" s="1" t="s">
        <v>129</v>
      </c>
      <c r="D20">
        <v>32</v>
      </c>
      <c r="F20" s="17">
        <v>9</v>
      </c>
      <c r="G20" s="1"/>
      <c r="H20" t="s">
        <v>127</v>
      </c>
    </row>
    <row r="21" spans="1:8" x14ac:dyDescent="0.25">
      <c r="A21" t="s">
        <v>37</v>
      </c>
      <c r="B21" s="5" t="s">
        <v>131</v>
      </c>
      <c r="C21" s="1" t="s">
        <v>132</v>
      </c>
      <c r="D21">
        <v>2</v>
      </c>
      <c r="F21">
        <v>2</v>
      </c>
      <c r="G21" s="1"/>
      <c r="H21" t="s">
        <v>130</v>
      </c>
    </row>
    <row r="22" spans="1:8" x14ac:dyDescent="0.25">
      <c r="B22" s="5"/>
      <c r="C22" s="1"/>
      <c r="G22" s="1"/>
    </row>
    <row r="23" spans="1:8" x14ac:dyDescent="0.25">
      <c r="D23" s="9">
        <f>SUM(Table14['# Heliconiini
subspecies])</f>
        <v>436</v>
      </c>
      <c r="E23">
        <f>SUM(Table14['# Ithomiini
subspecies])</f>
        <v>619</v>
      </c>
      <c r="F23">
        <f>SUM(Table14['# Heliconiini
OMUs])</f>
        <v>102</v>
      </c>
      <c r="G23" s="9">
        <f>SUM(Table14['# Ithomiini
OMUs])</f>
        <v>166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Phenotypic classification ss</vt:lpstr>
      <vt:lpstr>Phenotypic classification 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</dc:creator>
  <cp:lastModifiedBy>Maël Doré</cp:lastModifiedBy>
  <dcterms:created xsi:type="dcterms:W3CDTF">2024-11-26T10:32:56Z</dcterms:created>
  <dcterms:modified xsi:type="dcterms:W3CDTF">2024-11-26T16:58:51Z</dcterms:modified>
</cp:coreProperties>
</file>