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T\AI\"/>
    </mc:Choice>
  </mc:AlternateContent>
  <xr:revisionPtr revIDLastSave="0" documentId="13_ncr:1_{C306F98D-1A80-4F60-B12B-0D99A53FB477}" xr6:coauthVersionLast="47" xr6:coauthVersionMax="47" xr10:uidLastSave="{00000000-0000-0000-0000-000000000000}"/>
  <bookViews>
    <workbookView xWindow="-12" yWindow="-528" windowWidth="23064" windowHeight="13872" firstSheet="1" activeTab="2" xr2:uid="{CCE2721C-CDCA-4A16-8801-F04F1687987E}"/>
  </bookViews>
  <sheets>
    <sheet name="DP +EDR+BG (2)" sheetId="5" state="hidden" r:id="rId1"/>
    <sheet name="EDR + BG" sheetId="6" r:id="rId2"/>
    <sheet name="DP +EDR+BG" sheetId="4" r:id="rId3"/>
    <sheet name="Hoja1" sheetId="3" state="hidden" r:id="rId4"/>
    <sheet name="MD" sheetId="2" state="hidden" r:id="rId5"/>
  </sheets>
  <definedNames>
    <definedName name="solver_eng" localSheetId="2" hidden="1">1</definedName>
    <definedName name="solver_eng" localSheetId="0" hidden="1">1</definedName>
    <definedName name="solver_neg" localSheetId="2" hidden="1">1</definedName>
    <definedName name="solver_neg" localSheetId="0" hidden="1">1</definedName>
    <definedName name="solver_num" localSheetId="2" hidden="1">0</definedName>
    <definedName name="solver_num" localSheetId="0" hidden="1">0</definedName>
    <definedName name="solver_opt" localSheetId="2" hidden="1">'DP +EDR+BG'!$G$26</definedName>
    <definedName name="solver_opt" localSheetId="0" hidden="1">'DP +EDR+BG (2)'!$G$26</definedName>
    <definedName name="solver_typ" localSheetId="2" hidden="1">1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4" l="1"/>
  <c r="M5" i="4"/>
  <c r="P10" i="4"/>
  <c r="V13" i="4"/>
  <c r="S16" i="4"/>
  <c r="S19" i="4"/>
  <c r="V19" i="4"/>
  <c r="H10" i="4"/>
  <c r="K13" i="4"/>
  <c r="E13" i="4"/>
  <c r="J16" i="4"/>
  <c r="M19" i="4"/>
  <c r="E12" i="4"/>
  <c r="E11" i="4"/>
  <c r="G16" i="4"/>
  <c r="D16" i="4"/>
  <c r="D19" i="4"/>
  <c r="G19" i="4"/>
  <c r="G26" i="4"/>
  <c r="G25" i="4"/>
  <c r="G24" i="4"/>
  <c r="G23" i="4"/>
  <c r="G22" i="4"/>
  <c r="G21" i="4"/>
  <c r="F19" i="6" l="1"/>
  <c r="C19" i="6"/>
  <c r="F13" i="6"/>
  <c r="D13" i="6"/>
  <c r="B13" i="6"/>
  <c r="G13" i="6" s="1"/>
  <c r="N9" i="6"/>
  <c r="I8" i="6"/>
  <c r="N7" i="6" s="1"/>
  <c r="N6" i="6"/>
  <c r="N8" i="6" s="1"/>
  <c r="N10" i="6" s="1"/>
  <c r="N17" i="6" s="1"/>
  <c r="I5" i="6"/>
  <c r="I9" i="6" s="1"/>
  <c r="I11" i="6" s="1"/>
  <c r="I12" i="6" l="1"/>
  <c r="Q5" i="6" s="1"/>
  <c r="Q17" i="6" s="1"/>
  <c r="I13" i="6" l="1"/>
  <c r="I14" i="6" l="1"/>
  <c r="Q12" i="6" s="1"/>
  <c r="I15" i="6"/>
  <c r="Q11" i="6" s="1"/>
  <c r="Q13" i="6" s="1"/>
  <c r="S17" i="6" s="1"/>
  <c r="S18" i="6" s="1"/>
  <c r="T18" i="6" s="1"/>
  <c r="G19" i="5" l="1"/>
  <c r="S13" i="2"/>
  <c r="P11" i="2"/>
  <c r="P21" i="2"/>
  <c r="S16" i="2"/>
  <c r="P16" i="2"/>
  <c r="P13" i="2" s="1"/>
  <c r="B22" i="2"/>
  <c r="J16" i="2"/>
  <c r="M13" i="2"/>
  <c r="M21" i="2"/>
  <c r="M16" i="2" s="1"/>
  <c r="F16" i="2"/>
  <c r="F13" i="2" s="1"/>
  <c r="B23" i="2"/>
  <c r="B21" i="2"/>
  <c r="S11" i="2" l="1"/>
  <c r="Q7" i="2" s="1"/>
  <c r="J13" i="2"/>
  <c r="L10" i="2" s="1"/>
  <c r="B25" i="2" l="1"/>
  <c r="B16" i="2" s="1"/>
  <c r="B13" i="2" s="1"/>
  <c r="D10" i="2" l="1"/>
  <c r="H7" i="2" l="1"/>
  <c r="M3" i="2" s="1"/>
</calcChain>
</file>

<file path=xl/sharedStrings.xml><?xml version="1.0" encoding="utf-8"?>
<sst xmlns="http://schemas.openxmlformats.org/spreadsheetml/2006/main" count="132" uniqueCount="83">
  <si>
    <t>Ingresos x Ventas</t>
  </si>
  <si>
    <t>Intereses</t>
  </si>
  <si>
    <t>Utilidad Neta</t>
  </si>
  <si>
    <t>Costo</t>
  </si>
  <si>
    <t>Impuestos</t>
  </si>
  <si>
    <t>RSP</t>
  </si>
  <si>
    <t>RSA</t>
  </si>
  <si>
    <t>ROA</t>
  </si>
  <si>
    <t>MAF</t>
  </si>
  <si>
    <t>Margen de Utilidad</t>
  </si>
  <si>
    <t>Rotación de Activos</t>
  </si>
  <si>
    <t>x</t>
  </si>
  <si>
    <t>Ventas</t>
  </si>
  <si>
    <t>Costos de Ventas</t>
  </si>
  <si>
    <t>Gastos de Operación</t>
  </si>
  <si>
    <t>Otros Gastos</t>
  </si>
  <si>
    <t>Costos Totales</t>
  </si>
  <si>
    <t>Depreciación</t>
  </si>
  <si>
    <t>Activos Totales</t>
  </si>
  <si>
    <t>Activos Fijos</t>
  </si>
  <si>
    <t>Activos Circulantes</t>
  </si>
  <si>
    <t>Efectivo</t>
  </si>
  <si>
    <t>Valores</t>
  </si>
  <si>
    <t>Cuentas por cobrar</t>
  </si>
  <si>
    <t>Inventario</t>
  </si>
  <si>
    <t>Pasivos a Corto Plazo</t>
  </si>
  <si>
    <t>Pasivos a Largo Plazo</t>
  </si>
  <si>
    <t>Ctas por Pagar</t>
  </si>
  <si>
    <t>Prestamos</t>
  </si>
  <si>
    <t>Otros</t>
  </si>
  <si>
    <t>Total de Pasivos</t>
  </si>
  <si>
    <t>Patrimonio de los Accionistas</t>
  </si>
  <si>
    <t>Total Pasivos+ Patromonio=Activos Totales</t>
  </si>
  <si>
    <t>Acciones Comunes</t>
  </si>
  <si>
    <t>MARGEN DE UTILIDAD</t>
  </si>
  <si>
    <t>ROTACIÓN ACTIVOS TOTALES</t>
  </si>
  <si>
    <t>Costo de Ventas</t>
  </si>
  <si>
    <t>Ctas por pagar</t>
  </si>
  <si>
    <t>Inventarios</t>
  </si>
  <si>
    <t xml:space="preserve">Otros Gastos </t>
  </si>
  <si>
    <t>Precio Venta</t>
  </si>
  <si>
    <t>Utilidad x Pieza</t>
  </si>
  <si>
    <t>Balance General Inicial</t>
  </si>
  <si>
    <t>Estado de Resultados (01 - Dic  al 31 Dic 2021)</t>
  </si>
  <si>
    <t>Balance General Final</t>
  </si>
  <si>
    <t xml:space="preserve">INGRESOS </t>
  </si>
  <si>
    <t>Venta</t>
  </si>
  <si>
    <t>Activos</t>
  </si>
  <si>
    <t>Pasivos</t>
  </si>
  <si>
    <t>Costo de Venta</t>
  </si>
  <si>
    <t>Activos Circulante</t>
  </si>
  <si>
    <t>Utilidad Bruta</t>
  </si>
  <si>
    <t>Gastos de operación</t>
  </si>
  <si>
    <t>Gastos de venta</t>
  </si>
  <si>
    <t>Capital</t>
  </si>
  <si>
    <t>Total gastos administrativos</t>
  </si>
  <si>
    <t>Utilidad de la operación</t>
  </si>
  <si>
    <t>Utilidad antes de impuestos</t>
  </si>
  <si>
    <t>Pasivo</t>
  </si>
  <si>
    <t>Utilidad neta</t>
  </si>
  <si>
    <t>Reserva legal (10%)</t>
  </si>
  <si>
    <t>Utilidad del ejercicio</t>
  </si>
  <si>
    <t>Precio de Venta</t>
  </si>
  <si>
    <t>Unidades</t>
  </si>
  <si>
    <t>Total Capital+ Pasivo</t>
  </si>
  <si>
    <t>Total</t>
  </si>
  <si>
    <t>Costos de venta</t>
  </si>
  <si>
    <t>Gastos Admon (Total)</t>
  </si>
  <si>
    <t>Depreciaciones</t>
  </si>
  <si>
    <t>Costo Total</t>
  </si>
  <si>
    <t xml:space="preserve">Efectivo </t>
  </si>
  <si>
    <t>Cuentas x Cobrar</t>
  </si>
  <si>
    <t>Activos no Circulantes</t>
  </si>
  <si>
    <t>Total A ctivos</t>
  </si>
  <si>
    <t xml:space="preserve">Prestamos </t>
  </si>
  <si>
    <t xml:space="preserve">Otros </t>
  </si>
  <si>
    <t>Cuentas por pagar</t>
  </si>
  <si>
    <t xml:space="preserve">Pasivo Corto plaxo </t>
  </si>
  <si>
    <t xml:space="preserve">Pasivo Largo plazo </t>
  </si>
  <si>
    <t>Total pasivos</t>
  </si>
  <si>
    <t xml:space="preserve">Patrimonio accionistas </t>
  </si>
  <si>
    <t xml:space="preserve">Total Pasivo + Patrimonio </t>
  </si>
  <si>
    <t xml:space="preserve">Patrimonio Inicial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</si>
</sst>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;[Red]\-&quot;$&quot;#,##0"/>
    <numFmt numFmtId="165" formatCode="0.0%"/>
    <numFmt numFmtId="166" formatCode="&quot;$&quot;#,##0.00"/>
    <numFmt numFmtId="167" formatCode="&quot;$&quot;#,##0.0000"/>
    <numFmt numFmtId="168" formatCode="_(&quot;$&quot;* #,##0_);_(&quot;$&quot;* \(#,##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9"/>
      <color theme="9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44" fontId="0" fillId="0" borderId="1" xfId="1" applyFont="1" applyBorder="1"/>
    <xf numFmtId="44" fontId="0" fillId="0" borderId="0" xfId="0" applyNumberFormat="1"/>
    <xf numFmtId="44" fontId="0" fillId="0" borderId="0" xfId="1" applyFont="1" applyBorder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4" fontId="2" fillId="0" borderId="1" xfId="1" applyFont="1" applyBorder="1"/>
    <xf numFmtId="44" fontId="6" fillId="0" borderId="1" xfId="1" applyFont="1" applyBorder="1"/>
    <xf numFmtId="0" fontId="8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44" fontId="10" fillId="0" borderId="1" xfId="1" applyFont="1" applyBorder="1"/>
    <xf numFmtId="165" fontId="0" fillId="0" borderId="1" xfId="2" applyNumberFormat="1" applyFont="1" applyBorder="1"/>
    <xf numFmtId="44" fontId="7" fillId="0" borderId="1" xfId="1" applyFont="1" applyBorder="1"/>
    <xf numFmtId="2" fontId="0" fillId="0" borderId="1" xfId="2" applyNumberFormat="1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9" fontId="4" fillId="2" borderId="4" xfId="2" applyFont="1" applyFill="1" applyBorder="1" applyAlignment="1">
      <alignment horizontal="center" vertical="center"/>
    </xf>
    <xf numFmtId="44" fontId="11" fillId="2" borderId="0" xfId="0" applyNumberFormat="1" applyFont="1" applyFill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10" fontId="11" fillId="2" borderId="0" xfId="2" applyNumberFormat="1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0" fontId="4" fillId="2" borderId="4" xfId="2" applyNumberFormat="1" applyFont="1" applyFill="1" applyBorder="1" applyAlignment="1">
      <alignment horizontal="center" vertical="center"/>
    </xf>
    <xf numFmtId="2" fontId="4" fillId="2" borderId="4" xfId="2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44" fontId="11" fillId="7" borderId="4" xfId="2" applyNumberFormat="1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166" fontId="11" fillId="7" borderId="4" xfId="0" applyNumberFormat="1" applyFont="1" applyFill="1" applyBorder="1" applyAlignment="1">
      <alignment horizontal="center" vertical="center"/>
    </xf>
    <xf numFmtId="44" fontId="11" fillId="2" borderId="0" xfId="1" applyFont="1" applyFill="1" applyAlignment="1">
      <alignment horizontal="center" vertical="center"/>
    </xf>
    <xf numFmtId="9" fontId="11" fillId="2" borderId="0" xfId="2" applyFont="1" applyFill="1" applyAlignment="1">
      <alignment horizontal="center" vertical="center"/>
    </xf>
    <xf numFmtId="9" fontId="11" fillId="2" borderId="0" xfId="0" applyNumberFormat="1" applyFont="1" applyFill="1" applyAlignment="1">
      <alignment horizontal="center" vertical="center"/>
    </xf>
    <xf numFmtId="167" fontId="11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166" fontId="11" fillId="8" borderId="7" xfId="0" applyNumberFormat="1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166" fontId="11" fillId="8" borderId="9" xfId="0" applyNumberFormat="1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166" fontId="11" fillId="8" borderId="11" xfId="0" applyNumberFormat="1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66" fontId="13" fillId="2" borderId="7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166" fontId="13" fillId="2" borderId="9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166" fontId="13" fillId="2" borderId="11" xfId="0" applyNumberFormat="1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0" fontId="11" fillId="2" borderId="4" xfId="2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6" fontId="18" fillId="2" borderId="4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166" fontId="18" fillId="2" borderId="7" xfId="0" applyNumberFormat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66" fontId="18" fillId="2" borderId="9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166" fontId="18" fillId="2" borderId="11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 wrapText="1"/>
    </xf>
    <xf numFmtId="10" fontId="11" fillId="7" borderId="4" xfId="2" applyNumberFormat="1" applyFont="1" applyFill="1" applyBorder="1" applyAlignment="1">
      <alignment horizontal="center" vertical="center"/>
    </xf>
    <xf numFmtId="9" fontId="11" fillId="7" borderId="4" xfId="2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166" fontId="11" fillId="9" borderId="4" xfId="0" applyNumberFormat="1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166" fontId="20" fillId="10" borderId="4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166" fontId="14" fillId="2" borderId="7" xfId="0" applyNumberFormat="1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166" fontId="14" fillId="2" borderId="9" xfId="0" applyNumberFormat="1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166" fontId="14" fillId="2" borderId="11" xfId="0" applyNumberFormat="1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166" fontId="11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66" fontId="20" fillId="2" borderId="4" xfId="0" applyNumberFormat="1" applyFont="1" applyFill="1" applyBorder="1" applyAlignment="1">
      <alignment horizontal="center" vertical="center"/>
    </xf>
    <xf numFmtId="0" fontId="22" fillId="0" borderId="0" xfId="0" applyFont="1"/>
    <xf numFmtId="44" fontId="6" fillId="0" borderId="0" xfId="1" applyFont="1"/>
    <xf numFmtId="9" fontId="3" fillId="0" borderId="0" xfId="0" applyNumberFormat="1" applyFont="1"/>
    <xf numFmtId="0" fontId="23" fillId="0" borderId="0" xfId="0" applyFont="1"/>
    <xf numFmtId="0" fontId="2" fillId="0" borderId="13" xfId="0" applyFont="1" applyBorder="1"/>
    <xf numFmtId="44" fontId="7" fillId="0" borderId="0" xfId="1" applyFont="1"/>
    <xf numFmtId="9" fontId="3" fillId="0" borderId="0" xfId="2" applyFont="1"/>
    <xf numFmtId="164" fontId="0" fillId="0" borderId="0" xfId="0" applyNumberFormat="1"/>
    <xf numFmtId="44" fontId="0" fillId="0" borderId="0" xfId="1" applyFont="1"/>
    <xf numFmtId="44" fontId="8" fillId="0" borderId="14" xfId="1" applyFont="1" applyBorder="1"/>
    <xf numFmtId="44" fontId="3" fillId="0" borderId="0" xfId="1" applyFont="1"/>
    <xf numFmtId="0" fontId="2" fillId="0" borderId="0" xfId="0" applyFont="1"/>
    <xf numFmtId="44" fontId="24" fillId="0" borderId="0" xfId="1" applyFont="1"/>
    <xf numFmtId="0" fontId="2" fillId="0" borderId="15" xfId="0" applyFont="1" applyBorder="1"/>
    <xf numFmtId="44" fontId="7" fillId="0" borderId="14" xfId="1" applyFont="1" applyBorder="1"/>
    <xf numFmtId="44" fontId="3" fillId="0" borderId="14" xfId="0" applyNumberFormat="1" applyFont="1" applyBorder="1"/>
    <xf numFmtId="0" fontId="0" fillId="0" borderId="13" xfId="0" applyBorder="1"/>
    <xf numFmtId="44" fontId="3" fillId="0" borderId="14" xfId="1" applyFont="1" applyBorder="1"/>
    <xf numFmtId="0" fontId="6" fillId="0" borderId="0" xfId="0" applyFont="1"/>
    <xf numFmtId="44" fontId="6" fillId="0" borderId="0" xfId="0" applyNumberFormat="1" applyFont="1"/>
    <xf numFmtId="44" fontId="0" fillId="0" borderId="14" xfId="0" applyNumberFormat="1" applyBorder="1"/>
    <xf numFmtId="168" fontId="0" fillId="0" borderId="0" xfId="1" applyNumberFormat="1" applyFont="1"/>
    <xf numFmtId="0" fontId="25" fillId="0" borderId="14" xfId="0" applyFont="1" applyBorder="1"/>
    <xf numFmtId="0" fontId="2" fillId="0" borderId="14" xfId="0" applyFont="1" applyBorder="1"/>
    <xf numFmtId="0" fontId="5" fillId="0" borderId="0" xfId="0" applyFont="1"/>
    <xf numFmtId="44" fontId="5" fillId="0" borderId="0" xfId="1" applyFont="1"/>
    <xf numFmtId="0" fontId="26" fillId="0" borderId="0" xfId="0" applyFont="1"/>
    <xf numFmtId="0" fontId="3" fillId="0" borderId="14" xfId="0" applyFont="1" applyBorder="1"/>
    <xf numFmtId="0" fontId="0" fillId="0" borderId="14" xfId="0" applyBorder="1"/>
    <xf numFmtId="0" fontId="0" fillId="2" borderId="0" xfId="0" applyFill="1" applyAlignment="1">
      <alignment horizontal="center"/>
    </xf>
    <xf numFmtId="44" fontId="3" fillId="0" borderId="0" xfId="0" applyNumberFormat="1" applyFont="1"/>
    <xf numFmtId="0" fontId="0" fillId="0" borderId="1" xfId="0" applyBorder="1"/>
    <xf numFmtId="1" fontId="0" fillId="0" borderId="1" xfId="1" applyNumberFormat="1" applyFont="1" applyBorder="1"/>
    <xf numFmtId="1" fontId="0" fillId="0" borderId="0" xfId="1" applyNumberFormat="1" applyFont="1" applyBorder="1"/>
    <xf numFmtId="0" fontId="3" fillId="0" borderId="0" xfId="0" applyFont="1"/>
    <xf numFmtId="44" fontId="27" fillId="0" borderId="0" xfId="0" applyNumberFormat="1" applyFont="1"/>
    <xf numFmtId="166" fontId="13" fillId="2" borderId="1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166" fontId="28" fillId="2" borderId="0" xfId="0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285750</xdr:rowOff>
    </xdr:from>
    <xdr:to>
      <xdr:col>5</xdr:col>
      <xdr:colOff>1171575</xdr:colOff>
      <xdr:row>11</xdr:row>
      <xdr:rowOff>114300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B561919F-B72B-41D6-9AF7-C8AD41810B79}"/>
            </a:ext>
          </a:extLst>
        </xdr:cNvPr>
        <xdr:cNvCxnSpPr/>
      </xdr:nvCxnSpPr>
      <xdr:spPr>
        <a:xfrm flipV="1">
          <a:off x="4257675" y="2209800"/>
          <a:ext cx="18669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9</xdr:row>
      <xdr:rowOff>171451</xdr:rowOff>
    </xdr:from>
    <xdr:to>
      <xdr:col>9</xdr:col>
      <xdr:colOff>1238250</xdr:colOff>
      <xdr:row>11</xdr:row>
      <xdr:rowOff>116417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9378E04-E58F-464C-8E76-3292BE557445}"/>
            </a:ext>
          </a:extLst>
        </xdr:cNvPr>
        <xdr:cNvCxnSpPr/>
      </xdr:nvCxnSpPr>
      <xdr:spPr>
        <a:xfrm flipH="1" flipV="1">
          <a:off x="8734425" y="2095501"/>
          <a:ext cx="2057400" cy="449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95250</xdr:rowOff>
    </xdr:from>
    <xdr:to>
      <xdr:col>9</xdr:col>
      <xdr:colOff>802216</xdr:colOff>
      <xdr:row>14</xdr:row>
      <xdr:rowOff>243417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2FE9A8B-83C4-487D-9153-8501ACA68758}"/>
            </a:ext>
          </a:extLst>
        </xdr:cNvPr>
        <xdr:cNvCxnSpPr/>
      </xdr:nvCxnSpPr>
      <xdr:spPr>
        <a:xfrm flipV="1">
          <a:off x="9553575" y="3143250"/>
          <a:ext cx="802216" cy="348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313765</xdr:colOff>
      <xdr:row>13</xdr:row>
      <xdr:rowOff>112059</xdr:rowOff>
    </xdr:from>
    <xdr:to>
      <xdr:col>3</xdr:col>
      <xdr:colOff>313765</xdr:colOff>
      <xdr:row>14</xdr:row>
      <xdr:rowOff>358588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18D6205D-18D1-4160-A271-DD9AA12AB9EA}"/>
            </a:ext>
          </a:extLst>
        </xdr:cNvPr>
        <xdr:cNvCxnSpPr/>
      </xdr:nvCxnSpPr>
      <xdr:spPr>
        <a:xfrm flipV="1">
          <a:off x="3161740" y="3160059"/>
          <a:ext cx="0" cy="4465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616324</xdr:colOff>
      <xdr:row>16</xdr:row>
      <xdr:rowOff>145677</xdr:rowOff>
    </xdr:from>
    <xdr:to>
      <xdr:col>5</xdr:col>
      <xdr:colOff>616324</xdr:colOff>
      <xdr:row>17</xdr:row>
      <xdr:rowOff>302560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A5E97D0-E7D6-4B27-A9A0-F69ED32704C4}"/>
            </a:ext>
          </a:extLst>
        </xdr:cNvPr>
        <xdr:cNvCxnSpPr/>
      </xdr:nvCxnSpPr>
      <xdr:spPr>
        <a:xfrm flipV="1">
          <a:off x="5569324" y="4193802"/>
          <a:ext cx="0" cy="556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74084</xdr:colOff>
      <xdr:row>18</xdr:row>
      <xdr:rowOff>359834</xdr:rowOff>
    </xdr:from>
    <xdr:to>
      <xdr:col>10</xdr:col>
      <xdr:colOff>687916</xdr:colOff>
      <xdr:row>18</xdr:row>
      <xdr:rowOff>370418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B36A20EE-BFFF-4C52-BBDE-9AB00ABC343D}"/>
            </a:ext>
          </a:extLst>
        </xdr:cNvPr>
        <xdr:cNvCxnSpPr/>
      </xdr:nvCxnSpPr>
      <xdr:spPr>
        <a:xfrm flipH="1">
          <a:off x="11608859" y="5208059"/>
          <a:ext cx="613832" cy="105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24342</xdr:colOff>
      <xdr:row>16</xdr:row>
      <xdr:rowOff>134408</xdr:rowOff>
    </xdr:from>
    <xdr:to>
      <xdr:col>9</xdr:col>
      <xdr:colOff>24342</xdr:colOff>
      <xdr:row>17</xdr:row>
      <xdr:rowOff>210608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93558DE-3C72-4A41-AE0F-AA05BF0C8F72}"/>
            </a:ext>
          </a:extLst>
        </xdr:cNvPr>
        <xdr:cNvCxnSpPr/>
      </xdr:nvCxnSpPr>
      <xdr:spPr>
        <a:xfrm flipV="1">
          <a:off x="9577917" y="4182533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643467</xdr:colOff>
      <xdr:row>19</xdr:row>
      <xdr:rowOff>77258</xdr:rowOff>
    </xdr:from>
    <xdr:to>
      <xdr:col>5</xdr:col>
      <xdr:colOff>645583</xdr:colOff>
      <xdr:row>20</xdr:row>
      <xdr:rowOff>10583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1271365-EB02-4C5E-BFB0-79369F3284B6}"/>
            </a:ext>
          </a:extLst>
        </xdr:cNvPr>
        <xdr:cNvCxnSpPr/>
      </xdr:nvCxnSpPr>
      <xdr:spPr>
        <a:xfrm flipH="1" flipV="1">
          <a:off x="5596467" y="5325533"/>
          <a:ext cx="2116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948268</xdr:colOff>
      <xdr:row>19</xdr:row>
      <xdr:rowOff>55034</xdr:rowOff>
    </xdr:from>
    <xdr:to>
      <xdr:col>11</xdr:col>
      <xdr:colOff>952500</xdr:colOff>
      <xdr:row>19</xdr:row>
      <xdr:rowOff>317500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96BBBE4-0ACF-4E53-B602-E21A59E86393}"/>
            </a:ext>
          </a:extLst>
        </xdr:cNvPr>
        <xdr:cNvCxnSpPr/>
      </xdr:nvCxnSpPr>
      <xdr:spPr>
        <a:xfrm flipH="1" flipV="1">
          <a:off x="13254568" y="5303309"/>
          <a:ext cx="4232" cy="26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4981</xdr:colOff>
      <xdr:row>22</xdr:row>
      <xdr:rowOff>79063</xdr:rowOff>
    </xdr:from>
    <xdr:to>
      <xdr:col>4</xdr:col>
      <xdr:colOff>512981</xdr:colOff>
      <xdr:row>23</xdr:row>
      <xdr:rowOff>100853</xdr:rowOff>
    </xdr:to>
    <xdr:sp macro="" textlink="">
      <xdr:nvSpPr>
        <xdr:cNvPr id="11" name="Más 25">
          <a:extLst>
            <a:ext uri="{FF2B5EF4-FFF2-40B4-BE49-F238E27FC236}">
              <a16:creationId xmlns:a16="http://schemas.microsoft.com/office/drawing/2014/main" id="{E30D68AF-FDEF-4300-ADA3-E8FE64F17EA0}"/>
            </a:ext>
          </a:extLst>
        </xdr:cNvPr>
        <xdr:cNvSpPr/>
      </xdr:nvSpPr>
      <xdr:spPr>
        <a:xfrm>
          <a:off x="4186456" y="6527488"/>
          <a:ext cx="508000" cy="42184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148167</xdr:colOff>
      <xdr:row>21</xdr:row>
      <xdr:rowOff>52917</xdr:rowOff>
    </xdr:from>
    <xdr:to>
      <xdr:col>10</xdr:col>
      <xdr:colOff>656167</xdr:colOff>
      <xdr:row>22</xdr:row>
      <xdr:rowOff>116417</xdr:rowOff>
    </xdr:to>
    <xdr:sp macro="" textlink="">
      <xdr:nvSpPr>
        <xdr:cNvPr id="12" name="Más 26">
          <a:extLst>
            <a:ext uri="{FF2B5EF4-FFF2-40B4-BE49-F238E27FC236}">
              <a16:creationId xmlns:a16="http://schemas.microsoft.com/office/drawing/2014/main" id="{A14CA58D-C423-4EEA-B118-A55ADFE3E512}"/>
            </a:ext>
          </a:extLst>
        </xdr:cNvPr>
        <xdr:cNvSpPr/>
      </xdr:nvSpPr>
      <xdr:spPr>
        <a:xfrm>
          <a:off x="11682942" y="6101292"/>
          <a:ext cx="508000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148166</xdr:colOff>
      <xdr:row>17</xdr:row>
      <xdr:rowOff>243416</xdr:rowOff>
    </xdr:from>
    <xdr:to>
      <xdr:col>10</xdr:col>
      <xdr:colOff>656166</xdr:colOff>
      <xdr:row>18</xdr:row>
      <xdr:rowOff>306916</xdr:rowOff>
    </xdr:to>
    <xdr:sp macro="" textlink="">
      <xdr:nvSpPr>
        <xdr:cNvPr id="13" name="Más 27">
          <a:extLst>
            <a:ext uri="{FF2B5EF4-FFF2-40B4-BE49-F238E27FC236}">
              <a16:creationId xmlns:a16="http://schemas.microsoft.com/office/drawing/2014/main" id="{1A417FC8-2428-40FE-8D20-EEE10DAF8C31}"/>
            </a:ext>
          </a:extLst>
        </xdr:cNvPr>
        <xdr:cNvSpPr/>
      </xdr:nvSpPr>
      <xdr:spPr>
        <a:xfrm>
          <a:off x="11682941" y="4691591"/>
          <a:ext cx="508000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87158</xdr:colOff>
      <xdr:row>17</xdr:row>
      <xdr:rowOff>357343</xdr:rowOff>
    </xdr:from>
    <xdr:to>
      <xdr:col>4</xdr:col>
      <xdr:colOff>753908</xdr:colOff>
      <xdr:row>18</xdr:row>
      <xdr:rowOff>336176</xdr:rowOff>
    </xdr:to>
    <xdr:sp macro="" textlink="">
      <xdr:nvSpPr>
        <xdr:cNvPr id="14" name="Menos 29">
          <a:extLst>
            <a:ext uri="{FF2B5EF4-FFF2-40B4-BE49-F238E27FC236}">
              <a16:creationId xmlns:a16="http://schemas.microsoft.com/office/drawing/2014/main" id="{856402CA-87A1-43AB-9F93-4D9C3ACA565D}"/>
            </a:ext>
          </a:extLst>
        </xdr:cNvPr>
        <xdr:cNvSpPr/>
      </xdr:nvSpPr>
      <xdr:spPr>
        <a:xfrm>
          <a:off x="4268633" y="4805518"/>
          <a:ext cx="666750" cy="378883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158750</xdr:colOff>
      <xdr:row>15</xdr:row>
      <xdr:rowOff>10583</xdr:rowOff>
    </xdr:from>
    <xdr:to>
      <xdr:col>10</xdr:col>
      <xdr:colOff>571500</xdr:colOff>
      <xdr:row>16</xdr:row>
      <xdr:rowOff>0</xdr:rowOff>
    </xdr:to>
    <xdr:sp macro="" textlink="">
      <xdr:nvSpPr>
        <xdr:cNvPr id="15" name="División 31">
          <a:extLst>
            <a:ext uri="{FF2B5EF4-FFF2-40B4-BE49-F238E27FC236}">
              <a16:creationId xmlns:a16="http://schemas.microsoft.com/office/drawing/2014/main" id="{D1CACBE7-5C30-457D-B4B7-67EFA78BB80B}"/>
            </a:ext>
          </a:extLst>
        </xdr:cNvPr>
        <xdr:cNvSpPr/>
      </xdr:nvSpPr>
      <xdr:spPr>
        <a:xfrm>
          <a:off x="11693525" y="3658658"/>
          <a:ext cx="412750" cy="389467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137584</xdr:colOff>
      <xdr:row>14</xdr:row>
      <xdr:rowOff>391584</xdr:rowOff>
    </xdr:from>
    <xdr:to>
      <xdr:col>4</xdr:col>
      <xdr:colOff>550334</xdr:colOff>
      <xdr:row>15</xdr:row>
      <xdr:rowOff>381001</xdr:rowOff>
    </xdr:to>
    <xdr:sp macro="" textlink="">
      <xdr:nvSpPr>
        <xdr:cNvPr id="16" name="División 34">
          <a:extLst>
            <a:ext uri="{FF2B5EF4-FFF2-40B4-BE49-F238E27FC236}">
              <a16:creationId xmlns:a16="http://schemas.microsoft.com/office/drawing/2014/main" id="{EFC05D46-979A-4022-BE52-137B11B28849}"/>
            </a:ext>
          </a:extLst>
        </xdr:cNvPr>
        <xdr:cNvSpPr/>
      </xdr:nvSpPr>
      <xdr:spPr>
        <a:xfrm>
          <a:off x="4319059" y="3639609"/>
          <a:ext cx="412750" cy="389467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571501</xdr:colOff>
      <xdr:row>11</xdr:row>
      <xdr:rowOff>105834</xdr:rowOff>
    </xdr:from>
    <xdr:to>
      <xdr:col>7</xdr:col>
      <xdr:colOff>444501</xdr:colOff>
      <xdr:row>13</xdr:row>
      <xdr:rowOff>63501</xdr:rowOff>
    </xdr:to>
    <xdr:sp macro="" textlink="">
      <xdr:nvSpPr>
        <xdr:cNvPr id="17" name="Multiplicar 35">
          <a:extLst>
            <a:ext uri="{FF2B5EF4-FFF2-40B4-BE49-F238E27FC236}">
              <a16:creationId xmlns:a16="http://schemas.microsoft.com/office/drawing/2014/main" id="{1E2CA731-8139-4EAC-AD9C-490261DF331B}"/>
            </a:ext>
          </a:extLst>
        </xdr:cNvPr>
        <xdr:cNvSpPr/>
      </xdr:nvSpPr>
      <xdr:spPr>
        <a:xfrm>
          <a:off x="6915151" y="2534709"/>
          <a:ext cx="1130300" cy="5767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74084</xdr:colOff>
      <xdr:row>16</xdr:row>
      <xdr:rowOff>52916</xdr:rowOff>
    </xdr:from>
    <xdr:to>
      <xdr:col>10</xdr:col>
      <xdr:colOff>687916</xdr:colOff>
      <xdr:row>16</xdr:row>
      <xdr:rowOff>63500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4043CB5D-3960-4BFD-BC71-736E1C8858DA}"/>
            </a:ext>
          </a:extLst>
        </xdr:cNvPr>
        <xdr:cNvCxnSpPr/>
      </xdr:nvCxnSpPr>
      <xdr:spPr>
        <a:xfrm flipH="1">
          <a:off x="11608859" y="4101041"/>
          <a:ext cx="613832" cy="105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18</xdr:row>
      <xdr:rowOff>347382</xdr:rowOff>
    </xdr:from>
    <xdr:to>
      <xdr:col>4</xdr:col>
      <xdr:colOff>627530</xdr:colOff>
      <xdr:row>18</xdr:row>
      <xdr:rowOff>347382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784FA5BA-FEB5-47BE-9CCF-6B1A49563229}"/>
            </a:ext>
          </a:extLst>
        </xdr:cNvPr>
        <xdr:cNvCxnSpPr/>
      </xdr:nvCxnSpPr>
      <xdr:spPr>
        <a:xfrm>
          <a:off x="4371975" y="5195607"/>
          <a:ext cx="4370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168088</xdr:colOff>
      <xdr:row>15</xdr:row>
      <xdr:rowOff>392206</xdr:rowOff>
    </xdr:from>
    <xdr:to>
      <xdr:col>4</xdr:col>
      <xdr:colOff>571500</xdr:colOff>
      <xdr:row>15</xdr:row>
      <xdr:rowOff>392206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D7598B30-D944-451C-A9C1-8D81F945889F}"/>
            </a:ext>
          </a:extLst>
        </xdr:cNvPr>
        <xdr:cNvCxnSpPr/>
      </xdr:nvCxnSpPr>
      <xdr:spPr>
        <a:xfrm flipH="1">
          <a:off x="4349563" y="4040281"/>
          <a:ext cx="4034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889000</xdr:colOff>
      <xdr:row>21</xdr:row>
      <xdr:rowOff>158749</xdr:rowOff>
    </xdr:from>
    <xdr:to>
      <xdr:col>17</xdr:col>
      <xdr:colOff>1058</xdr:colOff>
      <xdr:row>22</xdr:row>
      <xdr:rowOff>222249</xdr:rowOff>
    </xdr:to>
    <xdr:sp macro="" textlink="">
      <xdr:nvSpPr>
        <xdr:cNvPr id="21" name="Más 27">
          <a:extLst>
            <a:ext uri="{FF2B5EF4-FFF2-40B4-BE49-F238E27FC236}">
              <a16:creationId xmlns:a16="http://schemas.microsoft.com/office/drawing/2014/main" id="{33E2F91D-B7FA-4997-891C-96A862D6686E}"/>
            </a:ext>
          </a:extLst>
        </xdr:cNvPr>
        <xdr:cNvSpPr/>
      </xdr:nvSpPr>
      <xdr:spPr>
        <a:xfrm>
          <a:off x="17129125" y="6207124"/>
          <a:ext cx="397933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1032935</xdr:colOff>
      <xdr:row>19</xdr:row>
      <xdr:rowOff>55034</xdr:rowOff>
    </xdr:from>
    <xdr:to>
      <xdr:col>20</xdr:col>
      <xdr:colOff>1037167</xdr:colOff>
      <xdr:row>19</xdr:row>
      <xdr:rowOff>317500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DA5D46DF-AFA6-482B-8468-CE46A7CFD826}"/>
            </a:ext>
          </a:extLst>
        </xdr:cNvPr>
        <xdr:cNvCxnSpPr/>
      </xdr:nvCxnSpPr>
      <xdr:spPr>
        <a:xfrm flipH="1" flipV="1">
          <a:off x="22149860" y="5303309"/>
          <a:ext cx="4232" cy="26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1019175</xdr:colOff>
      <xdr:row>16</xdr:row>
      <xdr:rowOff>176742</xdr:rowOff>
    </xdr:from>
    <xdr:to>
      <xdr:col>17</xdr:col>
      <xdr:colOff>1019175</xdr:colOff>
      <xdr:row>17</xdr:row>
      <xdr:rowOff>252942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BC18F2F-940A-41A8-9BF5-7E590F06EB44}"/>
            </a:ext>
          </a:extLst>
        </xdr:cNvPr>
        <xdr:cNvCxnSpPr/>
      </xdr:nvCxnSpPr>
      <xdr:spPr>
        <a:xfrm flipV="1">
          <a:off x="18545175" y="4224867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1032935</xdr:colOff>
      <xdr:row>19</xdr:row>
      <xdr:rowOff>55034</xdr:rowOff>
    </xdr:from>
    <xdr:to>
      <xdr:col>17</xdr:col>
      <xdr:colOff>1037167</xdr:colOff>
      <xdr:row>19</xdr:row>
      <xdr:rowOff>317500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617D60F8-CCE9-4D41-9226-678F21629CA7}"/>
            </a:ext>
          </a:extLst>
        </xdr:cNvPr>
        <xdr:cNvCxnSpPr/>
      </xdr:nvCxnSpPr>
      <xdr:spPr>
        <a:xfrm flipH="1" flipV="1">
          <a:off x="18558935" y="5303309"/>
          <a:ext cx="4232" cy="26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148167</xdr:colOff>
      <xdr:row>18</xdr:row>
      <xdr:rowOff>10582</xdr:rowOff>
    </xdr:from>
    <xdr:to>
      <xdr:col>19</xdr:col>
      <xdr:colOff>698500</xdr:colOff>
      <xdr:row>19</xdr:row>
      <xdr:rowOff>74082</xdr:rowOff>
    </xdr:to>
    <xdr:sp macro="" textlink="">
      <xdr:nvSpPr>
        <xdr:cNvPr id="25" name="Más 27">
          <a:extLst>
            <a:ext uri="{FF2B5EF4-FFF2-40B4-BE49-F238E27FC236}">
              <a16:creationId xmlns:a16="http://schemas.microsoft.com/office/drawing/2014/main" id="{1D3E7144-F3D9-4022-82F1-18CBDED8393E}"/>
            </a:ext>
          </a:extLst>
        </xdr:cNvPr>
        <xdr:cNvSpPr/>
      </xdr:nvSpPr>
      <xdr:spPr>
        <a:xfrm>
          <a:off x="20503092" y="4858807"/>
          <a:ext cx="550333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74083</xdr:colOff>
      <xdr:row>21</xdr:row>
      <xdr:rowOff>190499</xdr:rowOff>
    </xdr:from>
    <xdr:to>
      <xdr:col>19</xdr:col>
      <xdr:colOff>582083</xdr:colOff>
      <xdr:row>22</xdr:row>
      <xdr:rowOff>253999</xdr:rowOff>
    </xdr:to>
    <xdr:sp macro="" textlink="">
      <xdr:nvSpPr>
        <xdr:cNvPr id="26" name="Más 27">
          <a:extLst>
            <a:ext uri="{FF2B5EF4-FFF2-40B4-BE49-F238E27FC236}">
              <a16:creationId xmlns:a16="http://schemas.microsoft.com/office/drawing/2014/main" id="{95EF1A30-F325-4497-925D-4515EBCE0CD4}"/>
            </a:ext>
          </a:extLst>
        </xdr:cNvPr>
        <xdr:cNvSpPr/>
      </xdr:nvSpPr>
      <xdr:spPr>
        <a:xfrm>
          <a:off x="20429008" y="6238874"/>
          <a:ext cx="508000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190501</xdr:colOff>
      <xdr:row>19</xdr:row>
      <xdr:rowOff>169333</xdr:rowOff>
    </xdr:from>
    <xdr:to>
      <xdr:col>19</xdr:col>
      <xdr:colOff>751416</xdr:colOff>
      <xdr:row>19</xdr:row>
      <xdr:rowOff>179917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83038350-CC7C-4636-AC47-1FF1C6FA5A65}"/>
            </a:ext>
          </a:extLst>
        </xdr:cNvPr>
        <xdr:cNvCxnSpPr/>
      </xdr:nvCxnSpPr>
      <xdr:spPr>
        <a:xfrm flipH="1" flipV="1">
          <a:off x="20545426" y="5417608"/>
          <a:ext cx="560915" cy="105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</xdr:colOff>
      <xdr:row>14</xdr:row>
      <xdr:rowOff>391583</xdr:rowOff>
    </xdr:from>
    <xdr:to>
      <xdr:col>19</xdr:col>
      <xdr:colOff>624416</xdr:colOff>
      <xdr:row>16</xdr:row>
      <xdr:rowOff>52916</xdr:rowOff>
    </xdr:to>
    <xdr:sp macro="" textlink="">
      <xdr:nvSpPr>
        <xdr:cNvPr id="28" name="Más 27">
          <a:extLst>
            <a:ext uri="{FF2B5EF4-FFF2-40B4-BE49-F238E27FC236}">
              <a16:creationId xmlns:a16="http://schemas.microsoft.com/office/drawing/2014/main" id="{29A4116B-6DA2-4E37-883D-8B04363B661D}"/>
            </a:ext>
          </a:extLst>
        </xdr:cNvPr>
        <xdr:cNvSpPr/>
      </xdr:nvSpPr>
      <xdr:spPr>
        <a:xfrm>
          <a:off x="20418425" y="3639608"/>
          <a:ext cx="560916" cy="461433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84666</xdr:colOff>
      <xdr:row>16</xdr:row>
      <xdr:rowOff>148166</xdr:rowOff>
    </xdr:from>
    <xdr:to>
      <xdr:col>19</xdr:col>
      <xdr:colOff>666749</xdr:colOff>
      <xdr:row>16</xdr:row>
      <xdr:rowOff>158749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42B683DB-1E29-4AC6-BAD5-C419553F64B2}"/>
            </a:ext>
          </a:extLst>
        </xdr:cNvPr>
        <xdr:cNvCxnSpPr/>
      </xdr:nvCxnSpPr>
      <xdr:spPr>
        <a:xfrm flipV="1">
          <a:off x="20439591" y="4196291"/>
          <a:ext cx="582083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990602</xdr:colOff>
      <xdr:row>13</xdr:row>
      <xdr:rowOff>118534</xdr:rowOff>
    </xdr:from>
    <xdr:to>
      <xdr:col>20</xdr:col>
      <xdr:colOff>994834</xdr:colOff>
      <xdr:row>14</xdr:row>
      <xdr:rowOff>179917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457C2FC9-4CE8-41B0-8C49-230B7CB4A32B}"/>
            </a:ext>
          </a:extLst>
        </xdr:cNvPr>
        <xdr:cNvCxnSpPr/>
      </xdr:nvCxnSpPr>
      <xdr:spPr>
        <a:xfrm flipH="1" flipV="1">
          <a:off x="22107527" y="3166534"/>
          <a:ext cx="4232" cy="2614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12</xdr:row>
      <xdr:rowOff>74083</xdr:rowOff>
    </xdr:from>
    <xdr:to>
      <xdr:col>19</xdr:col>
      <xdr:colOff>560916</xdr:colOff>
      <xdr:row>13</xdr:row>
      <xdr:rowOff>52917</xdr:rowOff>
    </xdr:to>
    <xdr:sp macro="" textlink="">
      <xdr:nvSpPr>
        <xdr:cNvPr id="31" name="División 31">
          <a:extLst>
            <a:ext uri="{FF2B5EF4-FFF2-40B4-BE49-F238E27FC236}">
              <a16:creationId xmlns:a16="http://schemas.microsoft.com/office/drawing/2014/main" id="{4BD7EF8D-0A78-4931-85F6-6C2918EF4D5F}"/>
            </a:ext>
          </a:extLst>
        </xdr:cNvPr>
        <xdr:cNvSpPr/>
      </xdr:nvSpPr>
      <xdr:spPr>
        <a:xfrm>
          <a:off x="20354925" y="2712508"/>
          <a:ext cx="560916" cy="388409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169334</xdr:colOff>
      <xdr:row>13</xdr:row>
      <xdr:rowOff>129117</xdr:rowOff>
    </xdr:from>
    <xdr:to>
      <xdr:col>19</xdr:col>
      <xdr:colOff>560917</xdr:colOff>
      <xdr:row>13</xdr:row>
      <xdr:rowOff>137583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882BE8CD-730B-4765-8F2B-C35AF3966791}"/>
            </a:ext>
          </a:extLst>
        </xdr:cNvPr>
        <xdr:cNvCxnSpPr/>
      </xdr:nvCxnSpPr>
      <xdr:spPr>
        <a:xfrm flipH="1" flipV="1">
          <a:off x="20524259" y="3177117"/>
          <a:ext cx="391583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41274</xdr:colOff>
      <xdr:row>9</xdr:row>
      <xdr:rowOff>118535</xdr:rowOff>
    </xdr:from>
    <xdr:to>
      <xdr:col>17</xdr:col>
      <xdr:colOff>1174749</xdr:colOff>
      <xdr:row>11</xdr:row>
      <xdr:rowOff>63501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E73AD03D-AEF1-401B-BD18-09FF2E22C305}"/>
            </a:ext>
          </a:extLst>
        </xdr:cNvPr>
        <xdr:cNvCxnSpPr/>
      </xdr:nvCxnSpPr>
      <xdr:spPr>
        <a:xfrm flipH="1" flipV="1">
          <a:off x="17186274" y="2042585"/>
          <a:ext cx="1514475" cy="449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31751</xdr:colOff>
      <xdr:row>8</xdr:row>
      <xdr:rowOff>10583</xdr:rowOff>
    </xdr:from>
    <xdr:to>
      <xdr:col>13</xdr:col>
      <xdr:colOff>0</xdr:colOff>
      <xdr:row>10</xdr:row>
      <xdr:rowOff>74084</xdr:rowOff>
    </xdr:to>
    <xdr:sp macro="" textlink="">
      <xdr:nvSpPr>
        <xdr:cNvPr id="34" name="Multiplicar 35">
          <a:extLst>
            <a:ext uri="{FF2B5EF4-FFF2-40B4-BE49-F238E27FC236}">
              <a16:creationId xmlns:a16="http://schemas.microsoft.com/office/drawing/2014/main" id="{0852FD48-7F58-440B-99EF-3B04E4298C69}"/>
            </a:ext>
          </a:extLst>
        </xdr:cNvPr>
        <xdr:cNvSpPr/>
      </xdr:nvSpPr>
      <xdr:spPr>
        <a:xfrm>
          <a:off x="13595351" y="1725083"/>
          <a:ext cx="911224" cy="577851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391584</xdr:colOff>
      <xdr:row>4</xdr:row>
      <xdr:rowOff>201083</xdr:rowOff>
    </xdr:from>
    <xdr:to>
      <xdr:col>10</xdr:col>
      <xdr:colOff>0</xdr:colOff>
      <xdr:row>8</xdr:row>
      <xdr:rowOff>10584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D293131D-EF21-457A-A45B-ECB8DCA40C79}"/>
            </a:ext>
          </a:extLst>
        </xdr:cNvPr>
        <xdr:cNvCxnSpPr/>
      </xdr:nvCxnSpPr>
      <xdr:spPr>
        <a:xfrm flipV="1">
          <a:off x="8925984" y="1010708"/>
          <a:ext cx="2608791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105833</xdr:colOff>
      <xdr:row>4</xdr:row>
      <xdr:rowOff>137583</xdr:rowOff>
    </xdr:from>
    <xdr:to>
      <xdr:col>15</xdr:col>
      <xdr:colOff>645583</xdr:colOff>
      <xdr:row>7</xdr:row>
      <xdr:rowOff>190501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DAD2F1DC-00FA-4D79-A336-5019B4EC0CFC}"/>
            </a:ext>
          </a:extLst>
        </xdr:cNvPr>
        <xdr:cNvCxnSpPr/>
      </xdr:nvCxnSpPr>
      <xdr:spPr>
        <a:xfrm flipH="1" flipV="1">
          <a:off x="14612408" y="947208"/>
          <a:ext cx="2273300" cy="7577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33231</xdr:colOff>
      <xdr:row>26</xdr:row>
      <xdr:rowOff>77786</xdr:rowOff>
    </xdr:from>
    <xdr:to>
      <xdr:col>12</xdr:col>
      <xdr:colOff>187218</xdr:colOff>
      <xdr:row>26</xdr:row>
      <xdr:rowOff>77786</xdr:rowOff>
    </xdr:to>
    <xdr:sp macro="" textlink="">
      <xdr:nvSpPr>
        <xdr:cNvPr id="2" name="Line 15">
          <a:extLst>
            <a:ext uri="{FF2B5EF4-FFF2-40B4-BE49-F238E27FC236}">
              <a16:creationId xmlns:a16="http://schemas.microsoft.com/office/drawing/2014/main" id="{57A53A9E-A20E-4332-B023-AFD8E5A33947}"/>
            </a:ext>
          </a:extLst>
        </xdr:cNvPr>
        <xdr:cNvSpPr>
          <a:spLocks noChangeShapeType="1"/>
        </xdr:cNvSpPr>
      </xdr:nvSpPr>
      <xdr:spPr bwMode="auto">
        <a:xfrm>
          <a:off x="6503881" y="5233986"/>
          <a:ext cx="7278687" cy="0"/>
        </a:xfrm>
        <a:prstGeom prst="line">
          <a:avLst/>
        </a:prstGeom>
        <a:noFill/>
        <a:ln w="9525">
          <a:solidFill>
            <a:schemeClr val="tx1"/>
          </a:solidFill>
          <a:prstDash val="dash"/>
          <a:round/>
          <a:headEnd type="stealth" w="lg" len="lg"/>
          <a:tailEnd type="stealth" w="lg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887305</xdr:colOff>
      <xdr:row>23</xdr:row>
      <xdr:rowOff>169862</xdr:rowOff>
    </xdr:from>
    <xdr:to>
      <xdr:col>6</xdr:col>
      <xdr:colOff>887305</xdr:colOff>
      <xdr:row>26</xdr:row>
      <xdr:rowOff>77787</xdr:rowOff>
    </xdr:to>
    <xdr:sp macro="" textlink="">
      <xdr:nvSpPr>
        <xdr:cNvPr id="3" name="Line 16">
          <a:extLst>
            <a:ext uri="{FF2B5EF4-FFF2-40B4-BE49-F238E27FC236}">
              <a16:creationId xmlns:a16="http://schemas.microsoft.com/office/drawing/2014/main" id="{74DC051F-ACD5-4C9B-96C2-A7FE918A5B19}"/>
            </a:ext>
          </a:extLst>
        </xdr:cNvPr>
        <xdr:cNvSpPr>
          <a:spLocks noChangeShapeType="1"/>
        </xdr:cNvSpPr>
      </xdr:nvSpPr>
      <xdr:spPr bwMode="auto">
        <a:xfrm flipV="1">
          <a:off x="7357955" y="4773612"/>
          <a:ext cx="0" cy="460375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 type="stealth" w="lg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233255</xdr:colOff>
      <xdr:row>23</xdr:row>
      <xdr:rowOff>169862</xdr:rowOff>
    </xdr:from>
    <xdr:to>
      <xdr:col>10</xdr:col>
      <xdr:colOff>233255</xdr:colOff>
      <xdr:row>26</xdr:row>
      <xdr:rowOff>77787</xdr:rowOff>
    </xdr:to>
    <xdr:sp macro="" textlink="">
      <xdr:nvSpPr>
        <xdr:cNvPr id="4" name="Line 17">
          <a:extLst>
            <a:ext uri="{FF2B5EF4-FFF2-40B4-BE49-F238E27FC236}">
              <a16:creationId xmlns:a16="http://schemas.microsoft.com/office/drawing/2014/main" id="{44C41040-89B7-41BB-A398-206DD4296EF4}"/>
            </a:ext>
          </a:extLst>
        </xdr:cNvPr>
        <xdr:cNvSpPr>
          <a:spLocks noChangeShapeType="1"/>
        </xdr:cNvSpPr>
      </xdr:nvSpPr>
      <xdr:spPr bwMode="auto">
        <a:xfrm flipV="1">
          <a:off x="12888805" y="4773612"/>
          <a:ext cx="0" cy="460375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 type="stealth" w="lg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200027</xdr:colOff>
      <xdr:row>26</xdr:row>
      <xdr:rowOff>98425</xdr:rowOff>
    </xdr:from>
    <xdr:to>
      <xdr:col>7</xdr:col>
      <xdr:colOff>596686</xdr:colOff>
      <xdr:row>30</xdr:row>
      <xdr:rowOff>167422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172B5562-2091-4944-BD9E-8E217F669D0F}"/>
            </a:ext>
          </a:extLst>
        </xdr:cNvPr>
        <xdr:cNvSpPr txBox="1">
          <a:spLocks noChangeArrowheads="1"/>
        </xdr:cNvSpPr>
      </xdr:nvSpPr>
      <xdr:spPr bwMode="auto">
        <a:xfrm>
          <a:off x="6670677" y="5254625"/>
          <a:ext cx="1571409" cy="80559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s-MX"/>
            <a:t>Punto en</a:t>
          </a:r>
        </a:p>
        <a:p>
          <a:pPr algn="ctr" eaLnBrk="1" hangingPunct="1"/>
          <a:r>
            <a:rPr lang="es-MX"/>
            <a:t>el Tiempo</a:t>
          </a:r>
          <a:endParaRPr lang="es-ES"/>
        </a:p>
      </xdr:txBody>
    </xdr:sp>
    <xdr:clientData/>
  </xdr:twoCellAnchor>
  <xdr:twoCellAnchor>
    <xdr:from>
      <xdr:col>8</xdr:col>
      <xdr:colOff>1865314</xdr:colOff>
      <xdr:row>26</xdr:row>
      <xdr:rowOff>119062</xdr:rowOff>
    </xdr:from>
    <xdr:to>
      <xdr:col>12</xdr:col>
      <xdr:colOff>128373</xdr:colOff>
      <xdr:row>30</xdr:row>
      <xdr:rowOff>188059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C71F69EF-BC1F-4C28-BDA8-11ABF524EB8B}"/>
            </a:ext>
          </a:extLst>
        </xdr:cNvPr>
        <xdr:cNvSpPr txBox="1">
          <a:spLocks noChangeArrowheads="1"/>
        </xdr:cNvSpPr>
      </xdr:nvSpPr>
      <xdr:spPr bwMode="auto">
        <a:xfrm>
          <a:off x="12044364" y="5275262"/>
          <a:ext cx="1679359" cy="7992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s-MX"/>
            <a:t>Punto en</a:t>
          </a:r>
        </a:p>
        <a:p>
          <a:pPr algn="ctr" eaLnBrk="1" hangingPunct="1"/>
          <a:r>
            <a:rPr lang="es-MX"/>
            <a:t>el Tiempo</a:t>
          </a:r>
          <a:endParaRPr lang="es-ES"/>
        </a:p>
      </xdr:txBody>
    </xdr:sp>
    <xdr:clientData/>
  </xdr:twoCellAnchor>
  <xdr:twoCellAnchor>
    <xdr:from>
      <xdr:col>7</xdr:col>
      <xdr:colOff>892481</xdr:colOff>
      <xdr:row>26</xdr:row>
      <xdr:rowOff>185737</xdr:rowOff>
    </xdr:from>
    <xdr:to>
      <xdr:col>8</xdr:col>
      <xdr:colOff>1244082</xdr:colOff>
      <xdr:row>29</xdr:row>
      <xdr:rowOff>75902</xdr:rowOff>
    </xdr:to>
    <xdr:sp macro="" textlink="">
      <xdr:nvSpPr>
        <xdr:cNvPr id="7" name="Text Box 20">
          <a:extLst>
            <a:ext uri="{FF2B5EF4-FFF2-40B4-BE49-F238E27FC236}">
              <a16:creationId xmlns:a16="http://schemas.microsoft.com/office/drawing/2014/main" id="{03758F5A-6665-4175-AF23-DE0E8BC5E822}"/>
            </a:ext>
          </a:extLst>
        </xdr:cNvPr>
        <xdr:cNvSpPr txBox="1">
          <a:spLocks noChangeArrowheads="1"/>
        </xdr:cNvSpPr>
      </xdr:nvSpPr>
      <xdr:spPr bwMode="auto">
        <a:xfrm>
          <a:off x="8537881" y="5341937"/>
          <a:ext cx="2885251" cy="4426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>
          <a:sp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s-MX"/>
            <a:t>Periodo de Tiempo</a:t>
          </a:r>
          <a:endParaRPr lang="es-ES"/>
        </a:p>
      </xdr:txBody>
    </xdr:sp>
    <xdr:clientData/>
  </xdr:twoCellAnchor>
  <xdr:twoCellAnchor>
    <xdr:from>
      <xdr:col>6</xdr:col>
      <xdr:colOff>953980</xdr:colOff>
      <xdr:row>24</xdr:row>
      <xdr:rowOff>19050</xdr:rowOff>
    </xdr:from>
    <xdr:to>
      <xdr:col>10</xdr:col>
      <xdr:colOff>188805</xdr:colOff>
      <xdr:row>25</xdr:row>
      <xdr:rowOff>38100</xdr:rowOff>
    </xdr:to>
    <xdr:sp macro="" textlink="">
      <xdr:nvSpPr>
        <xdr:cNvPr id="8" name="AutoShape 21">
          <a:extLst>
            <a:ext uri="{FF2B5EF4-FFF2-40B4-BE49-F238E27FC236}">
              <a16:creationId xmlns:a16="http://schemas.microsoft.com/office/drawing/2014/main" id="{CEC0CEC1-9C10-49BC-BC72-64842614F70D}"/>
            </a:ext>
          </a:extLst>
        </xdr:cNvPr>
        <xdr:cNvSpPr>
          <a:spLocks/>
        </xdr:cNvSpPr>
      </xdr:nvSpPr>
      <xdr:spPr bwMode="auto">
        <a:xfrm rot="-5400000">
          <a:off x="10032893" y="2198687"/>
          <a:ext cx="203200" cy="5419725"/>
        </a:xfrm>
        <a:prstGeom prst="rightBrace">
          <a:avLst>
            <a:gd name="adj1" fmla="val 204419"/>
            <a:gd name="adj2" fmla="val 50894"/>
          </a:avLst>
        </a:prstGeom>
        <a:noFill/>
        <a:ln w="9525">
          <a:solidFill>
            <a:schemeClr val="tx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eaLnBrk="1" hangingPunct="1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9</xdr:row>
      <xdr:rowOff>190500</xdr:rowOff>
    </xdr:from>
    <xdr:to>
      <xdr:col>5</xdr:col>
      <xdr:colOff>1371600</xdr:colOff>
      <xdr:row>11</xdr:row>
      <xdr:rowOff>85726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5AD0A9BC-0657-4C7E-B635-765EFA34C2D5}"/>
            </a:ext>
          </a:extLst>
        </xdr:cNvPr>
        <xdr:cNvCxnSpPr/>
      </xdr:nvCxnSpPr>
      <xdr:spPr>
        <a:xfrm flipV="1">
          <a:off x="4972050" y="2114550"/>
          <a:ext cx="1352550" cy="400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9</xdr:row>
      <xdr:rowOff>171451</xdr:rowOff>
    </xdr:from>
    <xdr:to>
      <xdr:col>9</xdr:col>
      <xdr:colOff>1238250</xdr:colOff>
      <xdr:row>11</xdr:row>
      <xdr:rowOff>116417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B3E2E515-D6F5-4E63-B8E8-3C4CAA9646C4}"/>
            </a:ext>
          </a:extLst>
        </xdr:cNvPr>
        <xdr:cNvCxnSpPr/>
      </xdr:nvCxnSpPr>
      <xdr:spPr>
        <a:xfrm flipH="1" flipV="1">
          <a:off x="8734425" y="2095501"/>
          <a:ext cx="2057400" cy="449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13</xdr:row>
      <xdr:rowOff>95250</xdr:rowOff>
    </xdr:from>
    <xdr:to>
      <xdr:col>9</xdr:col>
      <xdr:colOff>802216</xdr:colOff>
      <xdr:row>14</xdr:row>
      <xdr:rowOff>243417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1C6FEBCE-6ECE-4C65-88E0-283B0FEC7348}"/>
            </a:ext>
          </a:extLst>
        </xdr:cNvPr>
        <xdr:cNvCxnSpPr/>
      </xdr:nvCxnSpPr>
      <xdr:spPr>
        <a:xfrm flipV="1">
          <a:off x="9553575" y="3143250"/>
          <a:ext cx="802216" cy="348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313765</xdr:colOff>
      <xdr:row>13</xdr:row>
      <xdr:rowOff>112059</xdr:rowOff>
    </xdr:from>
    <xdr:to>
      <xdr:col>3</xdr:col>
      <xdr:colOff>313765</xdr:colOff>
      <xdr:row>14</xdr:row>
      <xdr:rowOff>358588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C153E55-7735-424C-9DB3-BB8B3669EEDC}"/>
            </a:ext>
          </a:extLst>
        </xdr:cNvPr>
        <xdr:cNvCxnSpPr/>
      </xdr:nvCxnSpPr>
      <xdr:spPr>
        <a:xfrm flipV="1">
          <a:off x="3161740" y="3160059"/>
          <a:ext cx="0" cy="4465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616324</xdr:colOff>
      <xdr:row>16</xdr:row>
      <xdr:rowOff>145677</xdr:rowOff>
    </xdr:from>
    <xdr:to>
      <xdr:col>5</xdr:col>
      <xdr:colOff>616324</xdr:colOff>
      <xdr:row>17</xdr:row>
      <xdr:rowOff>302560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6BB37B0-DBEF-4CFC-976F-916D70D29ADF}"/>
            </a:ext>
          </a:extLst>
        </xdr:cNvPr>
        <xdr:cNvCxnSpPr/>
      </xdr:nvCxnSpPr>
      <xdr:spPr>
        <a:xfrm flipV="1">
          <a:off x="5569324" y="4193802"/>
          <a:ext cx="0" cy="556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74084</xdr:colOff>
      <xdr:row>18</xdr:row>
      <xdr:rowOff>359834</xdr:rowOff>
    </xdr:from>
    <xdr:to>
      <xdr:col>10</xdr:col>
      <xdr:colOff>687916</xdr:colOff>
      <xdr:row>18</xdr:row>
      <xdr:rowOff>370418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FB578DD-2D87-4499-A4B3-44CF5879ED56}"/>
            </a:ext>
          </a:extLst>
        </xdr:cNvPr>
        <xdr:cNvCxnSpPr/>
      </xdr:nvCxnSpPr>
      <xdr:spPr>
        <a:xfrm flipH="1">
          <a:off x="11608859" y="5208059"/>
          <a:ext cx="613832" cy="105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24342</xdr:colOff>
      <xdr:row>16</xdr:row>
      <xdr:rowOff>134408</xdr:rowOff>
    </xdr:from>
    <xdr:to>
      <xdr:col>9</xdr:col>
      <xdr:colOff>24342</xdr:colOff>
      <xdr:row>17</xdr:row>
      <xdr:rowOff>210608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8DC0F0B4-011F-4A37-81D0-7246CF441A3F}"/>
            </a:ext>
          </a:extLst>
        </xdr:cNvPr>
        <xdr:cNvCxnSpPr/>
      </xdr:nvCxnSpPr>
      <xdr:spPr>
        <a:xfrm flipV="1">
          <a:off x="9577917" y="4182533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643467</xdr:colOff>
      <xdr:row>19</xdr:row>
      <xdr:rowOff>77258</xdr:rowOff>
    </xdr:from>
    <xdr:to>
      <xdr:col>5</xdr:col>
      <xdr:colOff>645583</xdr:colOff>
      <xdr:row>20</xdr:row>
      <xdr:rowOff>10583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15808821-6640-4719-8DC7-E867E75B8AC4}"/>
            </a:ext>
          </a:extLst>
        </xdr:cNvPr>
        <xdr:cNvCxnSpPr/>
      </xdr:nvCxnSpPr>
      <xdr:spPr>
        <a:xfrm flipH="1" flipV="1">
          <a:off x="5596467" y="5325533"/>
          <a:ext cx="2116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948268</xdr:colOff>
      <xdr:row>19</xdr:row>
      <xdr:rowOff>55034</xdr:rowOff>
    </xdr:from>
    <xdr:to>
      <xdr:col>11</xdr:col>
      <xdr:colOff>952500</xdr:colOff>
      <xdr:row>19</xdr:row>
      <xdr:rowOff>317500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A97AA6B-CBBF-4E89-A6DE-298F74AF7CE5}"/>
            </a:ext>
          </a:extLst>
        </xdr:cNvPr>
        <xdr:cNvCxnSpPr/>
      </xdr:nvCxnSpPr>
      <xdr:spPr>
        <a:xfrm flipH="1" flipV="1">
          <a:off x="13254568" y="5303309"/>
          <a:ext cx="4232" cy="26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4981</xdr:colOff>
      <xdr:row>22</xdr:row>
      <xdr:rowOff>79063</xdr:rowOff>
    </xdr:from>
    <xdr:to>
      <xdr:col>4</xdr:col>
      <xdr:colOff>512981</xdr:colOff>
      <xdr:row>23</xdr:row>
      <xdr:rowOff>100853</xdr:rowOff>
    </xdr:to>
    <xdr:sp macro="" textlink="">
      <xdr:nvSpPr>
        <xdr:cNvPr id="11" name="Más 25">
          <a:extLst>
            <a:ext uri="{FF2B5EF4-FFF2-40B4-BE49-F238E27FC236}">
              <a16:creationId xmlns:a16="http://schemas.microsoft.com/office/drawing/2014/main" id="{8BD307D3-9FF3-4AA5-BFF9-295310ED8A68}"/>
            </a:ext>
          </a:extLst>
        </xdr:cNvPr>
        <xdr:cNvSpPr/>
      </xdr:nvSpPr>
      <xdr:spPr>
        <a:xfrm>
          <a:off x="4186456" y="6527488"/>
          <a:ext cx="508000" cy="42184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148167</xdr:colOff>
      <xdr:row>21</xdr:row>
      <xdr:rowOff>52917</xdr:rowOff>
    </xdr:from>
    <xdr:to>
      <xdr:col>10</xdr:col>
      <xdr:colOff>656167</xdr:colOff>
      <xdr:row>22</xdr:row>
      <xdr:rowOff>116417</xdr:rowOff>
    </xdr:to>
    <xdr:sp macro="" textlink="">
      <xdr:nvSpPr>
        <xdr:cNvPr id="12" name="Más 26">
          <a:extLst>
            <a:ext uri="{FF2B5EF4-FFF2-40B4-BE49-F238E27FC236}">
              <a16:creationId xmlns:a16="http://schemas.microsoft.com/office/drawing/2014/main" id="{7D23B9F3-F2FC-4DA0-B051-D074C68303C5}"/>
            </a:ext>
          </a:extLst>
        </xdr:cNvPr>
        <xdr:cNvSpPr/>
      </xdr:nvSpPr>
      <xdr:spPr>
        <a:xfrm>
          <a:off x="11682942" y="6101292"/>
          <a:ext cx="508000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148166</xdr:colOff>
      <xdr:row>17</xdr:row>
      <xdr:rowOff>243416</xdr:rowOff>
    </xdr:from>
    <xdr:to>
      <xdr:col>10</xdr:col>
      <xdr:colOff>656166</xdr:colOff>
      <xdr:row>18</xdr:row>
      <xdr:rowOff>306916</xdr:rowOff>
    </xdr:to>
    <xdr:sp macro="" textlink="">
      <xdr:nvSpPr>
        <xdr:cNvPr id="13" name="Más 27">
          <a:extLst>
            <a:ext uri="{FF2B5EF4-FFF2-40B4-BE49-F238E27FC236}">
              <a16:creationId xmlns:a16="http://schemas.microsoft.com/office/drawing/2014/main" id="{DFAEBE73-BF87-4D1E-B548-774D109E2F20}"/>
            </a:ext>
          </a:extLst>
        </xdr:cNvPr>
        <xdr:cNvSpPr/>
      </xdr:nvSpPr>
      <xdr:spPr>
        <a:xfrm>
          <a:off x="11682941" y="4691591"/>
          <a:ext cx="508000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87158</xdr:colOff>
      <xdr:row>17</xdr:row>
      <xdr:rowOff>357343</xdr:rowOff>
    </xdr:from>
    <xdr:to>
      <xdr:col>4</xdr:col>
      <xdr:colOff>753908</xdr:colOff>
      <xdr:row>18</xdr:row>
      <xdr:rowOff>336176</xdr:rowOff>
    </xdr:to>
    <xdr:sp macro="" textlink="">
      <xdr:nvSpPr>
        <xdr:cNvPr id="14" name="Menos 29">
          <a:extLst>
            <a:ext uri="{FF2B5EF4-FFF2-40B4-BE49-F238E27FC236}">
              <a16:creationId xmlns:a16="http://schemas.microsoft.com/office/drawing/2014/main" id="{48E2AF54-83A6-4410-98CE-6603B402B6E9}"/>
            </a:ext>
          </a:extLst>
        </xdr:cNvPr>
        <xdr:cNvSpPr/>
      </xdr:nvSpPr>
      <xdr:spPr>
        <a:xfrm>
          <a:off x="4268633" y="4805518"/>
          <a:ext cx="666750" cy="378883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158750</xdr:colOff>
      <xdr:row>15</xdr:row>
      <xdr:rowOff>10583</xdr:rowOff>
    </xdr:from>
    <xdr:to>
      <xdr:col>10</xdr:col>
      <xdr:colOff>571500</xdr:colOff>
      <xdr:row>16</xdr:row>
      <xdr:rowOff>0</xdr:rowOff>
    </xdr:to>
    <xdr:sp macro="" textlink="">
      <xdr:nvSpPr>
        <xdr:cNvPr id="15" name="División 31">
          <a:extLst>
            <a:ext uri="{FF2B5EF4-FFF2-40B4-BE49-F238E27FC236}">
              <a16:creationId xmlns:a16="http://schemas.microsoft.com/office/drawing/2014/main" id="{76E1E7C7-CC39-4A7F-99B0-328CACFC49EA}"/>
            </a:ext>
          </a:extLst>
        </xdr:cNvPr>
        <xdr:cNvSpPr/>
      </xdr:nvSpPr>
      <xdr:spPr>
        <a:xfrm>
          <a:off x="11693525" y="3658658"/>
          <a:ext cx="412750" cy="389467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137584</xdr:colOff>
      <xdr:row>14</xdr:row>
      <xdr:rowOff>391584</xdr:rowOff>
    </xdr:from>
    <xdr:to>
      <xdr:col>4</xdr:col>
      <xdr:colOff>550334</xdr:colOff>
      <xdr:row>15</xdr:row>
      <xdr:rowOff>381001</xdr:rowOff>
    </xdr:to>
    <xdr:sp macro="" textlink="">
      <xdr:nvSpPr>
        <xdr:cNvPr id="16" name="División 34">
          <a:extLst>
            <a:ext uri="{FF2B5EF4-FFF2-40B4-BE49-F238E27FC236}">
              <a16:creationId xmlns:a16="http://schemas.microsoft.com/office/drawing/2014/main" id="{8E877714-24FB-431D-AE27-1CAA5ACD45B2}"/>
            </a:ext>
          </a:extLst>
        </xdr:cNvPr>
        <xdr:cNvSpPr/>
      </xdr:nvSpPr>
      <xdr:spPr>
        <a:xfrm>
          <a:off x="4319059" y="3639609"/>
          <a:ext cx="412750" cy="389467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571501</xdr:colOff>
      <xdr:row>11</xdr:row>
      <xdr:rowOff>105834</xdr:rowOff>
    </xdr:from>
    <xdr:to>
      <xdr:col>7</xdr:col>
      <xdr:colOff>444501</xdr:colOff>
      <xdr:row>13</xdr:row>
      <xdr:rowOff>63501</xdr:rowOff>
    </xdr:to>
    <xdr:sp macro="" textlink="">
      <xdr:nvSpPr>
        <xdr:cNvPr id="17" name="Multiplicar 35">
          <a:extLst>
            <a:ext uri="{FF2B5EF4-FFF2-40B4-BE49-F238E27FC236}">
              <a16:creationId xmlns:a16="http://schemas.microsoft.com/office/drawing/2014/main" id="{BCB3AA02-48F7-44AD-9A18-45915057512A}"/>
            </a:ext>
          </a:extLst>
        </xdr:cNvPr>
        <xdr:cNvSpPr/>
      </xdr:nvSpPr>
      <xdr:spPr>
        <a:xfrm>
          <a:off x="6915151" y="2534709"/>
          <a:ext cx="1130300" cy="576792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74084</xdr:colOff>
      <xdr:row>16</xdr:row>
      <xdr:rowOff>52916</xdr:rowOff>
    </xdr:from>
    <xdr:to>
      <xdr:col>10</xdr:col>
      <xdr:colOff>687916</xdr:colOff>
      <xdr:row>16</xdr:row>
      <xdr:rowOff>63500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CBE53033-8645-4A08-B1AF-0B928D848696}"/>
            </a:ext>
          </a:extLst>
        </xdr:cNvPr>
        <xdr:cNvCxnSpPr/>
      </xdr:nvCxnSpPr>
      <xdr:spPr>
        <a:xfrm flipH="1">
          <a:off x="11608859" y="4101041"/>
          <a:ext cx="613832" cy="105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18</xdr:row>
      <xdr:rowOff>347382</xdr:rowOff>
    </xdr:from>
    <xdr:to>
      <xdr:col>4</xdr:col>
      <xdr:colOff>627530</xdr:colOff>
      <xdr:row>18</xdr:row>
      <xdr:rowOff>347382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D54A27A3-F44F-4F49-9FCD-3D77EE130EF1}"/>
            </a:ext>
          </a:extLst>
        </xdr:cNvPr>
        <xdr:cNvCxnSpPr/>
      </xdr:nvCxnSpPr>
      <xdr:spPr>
        <a:xfrm>
          <a:off x="4371975" y="5195607"/>
          <a:ext cx="43703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168088</xdr:colOff>
      <xdr:row>15</xdr:row>
      <xdr:rowOff>392206</xdr:rowOff>
    </xdr:from>
    <xdr:to>
      <xdr:col>4</xdr:col>
      <xdr:colOff>571500</xdr:colOff>
      <xdr:row>15</xdr:row>
      <xdr:rowOff>392206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3D0CD66A-B515-41A2-B5BB-1BB5CA48F8F8}"/>
            </a:ext>
          </a:extLst>
        </xdr:cNvPr>
        <xdr:cNvCxnSpPr/>
      </xdr:nvCxnSpPr>
      <xdr:spPr>
        <a:xfrm flipH="1">
          <a:off x="4349563" y="4040281"/>
          <a:ext cx="40341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449036</xdr:colOff>
      <xdr:row>21</xdr:row>
      <xdr:rowOff>158749</xdr:rowOff>
    </xdr:from>
    <xdr:to>
      <xdr:col>17</xdr:col>
      <xdr:colOff>1058</xdr:colOff>
      <xdr:row>22</xdr:row>
      <xdr:rowOff>204107</xdr:rowOff>
    </xdr:to>
    <xdr:sp macro="" textlink="">
      <xdr:nvSpPr>
        <xdr:cNvPr id="21" name="Más 27">
          <a:extLst>
            <a:ext uri="{FF2B5EF4-FFF2-40B4-BE49-F238E27FC236}">
              <a16:creationId xmlns:a16="http://schemas.microsoft.com/office/drawing/2014/main" id="{F6D54FFE-C31F-4542-A0F4-0D62412C9A62}"/>
            </a:ext>
          </a:extLst>
        </xdr:cNvPr>
        <xdr:cNvSpPr/>
      </xdr:nvSpPr>
      <xdr:spPr>
        <a:xfrm>
          <a:off x="17240250" y="6173106"/>
          <a:ext cx="422879" cy="43996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20</xdr:col>
      <xdr:colOff>1032935</xdr:colOff>
      <xdr:row>19</xdr:row>
      <xdr:rowOff>55034</xdr:rowOff>
    </xdr:from>
    <xdr:to>
      <xdr:col>20</xdr:col>
      <xdr:colOff>1037167</xdr:colOff>
      <xdr:row>19</xdr:row>
      <xdr:rowOff>317500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27621C99-6CB7-4E96-90DE-6182E6F12202}"/>
            </a:ext>
          </a:extLst>
        </xdr:cNvPr>
        <xdr:cNvCxnSpPr/>
      </xdr:nvCxnSpPr>
      <xdr:spPr>
        <a:xfrm flipH="1" flipV="1">
          <a:off x="22149860" y="5303309"/>
          <a:ext cx="4232" cy="26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1019175</xdr:colOff>
      <xdr:row>16</xdr:row>
      <xdr:rowOff>176742</xdr:rowOff>
    </xdr:from>
    <xdr:to>
      <xdr:col>17</xdr:col>
      <xdr:colOff>1019175</xdr:colOff>
      <xdr:row>17</xdr:row>
      <xdr:rowOff>252942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42B5CEE8-6CB5-4D98-8713-C04A28B7C843}"/>
            </a:ext>
          </a:extLst>
        </xdr:cNvPr>
        <xdr:cNvCxnSpPr/>
      </xdr:nvCxnSpPr>
      <xdr:spPr>
        <a:xfrm flipV="1">
          <a:off x="18545175" y="4224867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1032935</xdr:colOff>
      <xdr:row>19</xdr:row>
      <xdr:rowOff>55034</xdr:rowOff>
    </xdr:from>
    <xdr:to>
      <xdr:col>17</xdr:col>
      <xdr:colOff>1037167</xdr:colOff>
      <xdr:row>19</xdr:row>
      <xdr:rowOff>317500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6D0BA0F2-3980-4725-9C42-42AB1B272BD3}"/>
            </a:ext>
          </a:extLst>
        </xdr:cNvPr>
        <xdr:cNvCxnSpPr/>
      </xdr:nvCxnSpPr>
      <xdr:spPr>
        <a:xfrm flipH="1" flipV="1">
          <a:off x="18558935" y="5303309"/>
          <a:ext cx="4232" cy="262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148167</xdr:colOff>
      <xdr:row>18</xdr:row>
      <xdr:rowOff>10582</xdr:rowOff>
    </xdr:from>
    <xdr:to>
      <xdr:col>19</xdr:col>
      <xdr:colOff>698500</xdr:colOff>
      <xdr:row>19</xdr:row>
      <xdr:rowOff>74082</xdr:rowOff>
    </xdr:to>
    <xdr:sp macro="" textlink="">
      <xdr:nvSpPr>
        <xdr:cNvPr id="25" name="Más 27">
          <a:extLst>
            <a:ext uri="{FF2B5EF4-FFF2-40B4-BE49-F238E27FC236}">
              <a16:creationId xmlns:a16="http://schemas.microsoft.com/office/drawing/2014/main" id="{0C201DCD-3892-4CEA-BBD4-93C2F221AF96}"/>
            </a:ext>
          </a:extLst>
        </xdr:cNvPr>
        <xdr:cNvSpPr/>
      </xdr:nvSpPr>
      <xdr:spPr>
        <a:xfrm>
          <a:off x="20503092" y="4858807"/>
          <a:ext cx="550333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74083</xdr:colOff>
      <xdr:row>21</xdr:row>
      <xdr:rowOff>190499</xdr:rowOff>
    </xdr:from>
    <xdr:to>
      <xdr:col>19</xdr:col>
      <xdr:colOff>582083</xdr:colOff>
      <xdr:row>22</xdr:row>
      <xdr:rowOff>253999</xdr:rowOff>
    </xdr:to>
    <xdr:sp macro="" textlink="">
      <xdr:nvSpPr>
        <xdr:cNvPr id="26" name="Más 27">
          <a:extLst>
            <a:ext uri="{FF2B5EF4-FFF2-40B4-BE49-F238E27FC236}">
              <a16:creationId xmlns:a16="http://schemas.microsoft.com/office/drawing/2014/main" id="{38CE0D9C-4CAB-4F5A-8CFA-7B38B2C63A13}"/>
            </a:ext>
          </a:extLst>
        </xdr:cNvPr>
        <xdr:cNvSpPr/>
      </xdr:nvSpPr>
      <xdr:spPr>
        <a:xfrm>
          <a:off x="20429008" y="6238874"/>
          <a:ext cx="508000" cy="463550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190501</xdr:colOff>
      <xdr:row>19</xdr:row>
      <xdr:rowOff>169333</xdr:rowOff>
    </xdr:from>
    <xdr:to>
      <xdr:col>19</xdr:col>
      <xdr:colOff>751416</xdr:colOff>
      <xdr:row>19</xdr:row>
      <xdr:rowOff>179917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CDCC18DA-617E-4FCC-8F89-9D409319135F}"/>
            </a:ext>
          </a:extLst>
        </xdr:cNvPr>
        <xdr:cNvCxnSpPr/>
      </xdr:nvCxnSpPr>
      <xdr:spPr>
        <a:xfrm flipH="1" flipV="1">
          <a:off x="20545426" y="5417608"/>
          <a:ext cx="560915" cy="105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63500</xdr:colOff>
      <xdr:row>14</xdr:row>
      <xdr:rowOff>391583</xdr:rowOff>
    </xdr:from>
    <xdr:to>
      <xdr:col>19</xdr:col>
      <xdr:colOff>624416</xdr:colOff>
      <xdr:row>16</xdr:row>
      <xdr:rowOff>52916</xdr:rowOff>
    </xdr:to>
    <xdr:sp macro="" textlink="">
      <xdr:nvSpPr>
        <xdr:cNvPr id="28" name="Más 27">
          <a:extLst>
            <a:ext uri="{FF2B5EF4-FFF2-40B4-BE49-F238E27FC236}">
              <a16:creationId xmlns:a16="http://schemas.microsoft.com/office/drawing/2014/main" id="{E9BD21D6-F5B1-471A-AD8A-A67D7C978CCB}"/>
            </a:ext>
          </a:extLst>
        </xdr:cNvPr>
        <xdr:cNvSpPr/>
      </xdr:nvSpPr>
      <xdr:spPr>
        <a:xfrm>
          <a:off x="20418425" y="3639608"/>
          <a:ext cx="560916" cy="461433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84666</xdr:colOff>
      <xdr:row>16</xdr:row>
      <xdr:rowOff>148166</xdr:rowOff>
    </xdr:from>
    <xdr:to>
      <xdr:col>19</xdr:col>
      <xdr:colOff>666749</xdr:colOff>
      <xdr:row>16</xdr:row>
      <xdr:rowOff>158749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79ACE069-3932-4D62-885D-80ADB9468387}"/>
            </a:ext>
          </a:extLst>
        </xdr:cNvPr>
        <xdr:cNvCxnSpPr/>
      </xdr:nvCxnSpPr>
      <xdr:spPr>
        <a:xfrm flipV="1">
          <a:off x="20439591" y="4196291"/>
          <a:ext cx="582083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990602</xdr:colOff>
      <xdr:row>13</xdr:row>
      <xdr:rowOff>118534</xdr:rowOff>
    </xdr:from>
    <xdr:to>
      <xdr:col>20</xdr:col>
      <xdr:colOff>994834</xdr:colOff>
      <xdr:row>14</xdr:row>
      <xdr:rowOff>179917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E159516-80D0-4214-BCD1-5210726A94E3}"/>
            </a:ext>
          </a:extLst>
        </xdr:cNvPr>
        <xdr:cNvCxnSpPr/>
      </xdr:nvCxnSpPr>
      <xdr:spPr>
        <a:xfrm flipH="1" flipV="1">
          <a:off x="22107527" y="3166534"/>
          <a:ext cx="4232" cy="2614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12</xdr:row>
      <xdr:rowOff>74083</xdr:rowOff>
    </xdr:from>
    <xdr:to>
      <xdr:col>19</xdr:col>
      <xdr:colOff>560916</xdr:colOff>
      <xdr:row>13</xdr:row>
      <xdr:rowOff>52917</xdr:rowOff>
    </xdr:to>
    <xdr:sp macro="" textlink="">
      <xdr:nvSpPr>
        <xdr:cNvPr id="31" name="División 31">
          <a:extLst>
            <a:ext uri="{FF2B5EF4-FFF2-40B4-BE49-F238E27FC236}">
              <a16:creationId xmlns:a16="http://schemas.microsoft.com/office/drawing/2014/main" id="{9A47C401-4CF5-48C2-8041-132272E507B4}"/>
            </a:ext>
          </a:extLst>
        </xdr:cNvPr>
        <xdr:cNvSpPr/>
      </xdr:nvSpPr>
      <xdr:spPr>
        <a:xfrm>
          <a:off x="20354925" y="2712508"/>
          <a:ext cx="560916" cy="388409"/>
        </a:xfrm>
        <a:prstGeom prst="mathDivid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19</xdr:col>
      <xdr:colOff>169334</xdr:colOff>
      <xdr:row>13</xdr:row>
      <xdr:rowOff>129117</xdr:rowOff>
    </xdr:from>
    <xdr:to>
      <xdr:col>19</xdr:col>
      <xdr:colOff>560917</xdr:colOff>
      <xdr:row>13</xdr:row>
      <xdr:rowOff>137583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5EC169B9-3A56-423F-9618-5483E23E53EB}"/>
            </a:ext>
          </a:extLst>
        </xdr:cNvPr>
        <xdr:cNvCxnSpPr/>
      </xdr:nvCxnSpPr>
      <xdr:spPr>
        <a:xfrm flipH="1" flipV="1">
          <a:off x="20524259" y="3177117"/>
          <a:ext cx="391583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41274</xdr:colOff>
      <xdr:row>9</xdr:row>
      <xdr:rowOff>118535</xdr:rowOff>
    </xdr:from>
    <xdr:to>
      <xdr:col>17</xdr:col>
      <xdr:colOff>1174749</xdr:colOff>
      <xdr:row>11</xdr:row>
      <xdr:rowOff>63501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D87E0E23-0C26-4EE9-8D88-2DAE30BA5482}"/>
            </a:ext>
          </a:extLst>
        </xdr:cNvPr>
        <xdr:cNvCxnSpPr/>
      </xdr:nvCxnSpPr>
      <xdr:spPr>
        <a:xfrm flipH="1" flipV="1">
          <a:off x="17186274" y="2042585"/>
          <a:ext cx="1514475" cy="449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639270</xdr:colOff>
      <xdr:row>7</xdr:row>
      <xdr:rowOff>133848</xdr:rowOff>
    </xdr:from>
    <xdr:to>
      <xdr:col>12</xdr:col>
      <xdr:colOff>31216</xdr:colOff>
      <xdr:row>9</xdr:row>
      <xdr:rowOff>298201</xdr:rowOff>
    </xdr:to>
    <xdr:sp macro="" textlink="">
      <xdr:nvSpPr>
        <xdr:cNvPr id="34" name="Multiplicar 35">
          <a:extLst>
            <a:ext uri="{FF2B5EF4-FFF2-40B4-BE49-F238E27FC236}">
              <a16:creationId xmlns:a16="http://schemas.microsoft.com/office/drawing/2014/main" id="{28DEB45A-1DF0-4785-AEDB-BB7DF0A406E5}"/>
            </a:ext>
          </a:extLst>
        </xdr:cNvPr>
        <xdr:cNvSpPr/>
      </xdr:nvSpPr>
      <xdr:spPr>
        <a:xfrm>
          <a:off x="12545520" y="1657848"/>
          <a:ext cx="752660" cy="572567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391584</xdr:colOff>
      <xdr:row>4</xdr:row>
      <xdr:rowOff>201083</xdr:rowOff>
    </xdr:from>
    <xdr:to>
      <xdr:col>10</xdr:col>
      <xdr:colOff>0</xdr:colOff>
      <xdr:row>8</xdr:row>
      <xdr:rowOff>10584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E658F181-8A9F-47E1-A052-AE96C8169A79}"/>
            </a:ext>
          </a:extLst>
        </xdr:cNvPr>
        <xdr:cNvCxnSpPr/>
      </xdr:nvCxnSpPr>
      <xdr:spPr>
        <a:xfrm flipV="1">
          <a:off x="8925984" y="1010708"/>
          <a:ext cx="2608791" cy="714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105833</xdr:colOff>
      <xdr:row>4</xdr:row>
      <xdr:rowOff>137583</xdr:rowOff>
    </xdr:from>
    <xdr:to>
      <xdr:col>15</xdr:col>
      <xdr:colOff>645583</xdr:colOff>
      <xdr:row>7</xdr:row>
      <xdr:rowOff>190501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B9F13-BFE8-4DD2-AF9E-353A04540BCA}"/>
            </a:ext>
          </a:extLst>
        </xdr:cNvPr>
        <xdr:cNvCxnSpPr/>
      </xdr:nvCxnSpPr>
      <xdr:spPr>
        <a:xfrm flipH="1" flipV="1">
          <a:off x="14612408" y="947208"/>
          <a:ext cx="2273300" cy="7577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</xdr:row>
      <xdr:rowOff>9525</xdr:rowOff>
    </xdr:from>
    <xdr:to>
      <xdr:col>5</xdr:col>
      <xdr:colOff>171450</xdr:colOff>
      <xdr:row>8</xdr:row>
      <xdr:rowOff>28575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4AB8B2D-6134-49AA-BA6E-C1A98F55402B}"/>
            </a:ext>
          </a:extLst>
        </xdr:cNvPr>
        <xdr:cNvCxnSpPr/>
      </xdr:nvCxnSpPr>
      <xdr:spPr>
        <a:xfrm flipV="1">
          <a:off x="2857500" y="1343025"/>
          <a:ext cx="542925" cy="2095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314326</xdr:colOff>
      <xdr:row>6</xdr:row>
      <xdr:rowOff>142876</xdr:rowOff>
    </xdr:from>
    <xdr:to>
      <xdr:col>10</xdr:col>
      <xdr:colOff>47625</xdr:colOff>
      <xdr:row>8</xdr:row>
      <xdr:rowOff>76200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CBBA3373-FCD6-4440-929D-1DDB4D567113}"/>
            </a:ext>
          </a:extLst>
        </xdr:cNvPr>
        <xdr:cNvCxnSpPr/>
      </xdr:nvCxnSpPr>
      <xdr:spPr>
        <a:xfrm flipH="1" flipV="1">
          <a:off x="5895976" y="1285876"/>
          <a:ext cx="723899" cy="3143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10</xdr:row>
      <xdr:rowOff>142875</xdr:rowOff>
    </xdr:from>
    <xdr:to>
      <xdr:col>2</xdr:col>
      <xdr:colOff>981075</xdr:colOff>
      <xdr:row>12</xdr:row>
      <xdr:rowOff>114300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B569E421-838E-48A6-B5AA-7E281704043B}"/>
            </a:ext>
          </a:extLst>
        </xdr:cNvPr>
        <xdr:cNvGrpSpPr/>
      </xdr:nvGrpSpPr>
      <xdr:grpSpPr>
        <a:xfrm>
          <a:off x="2829485" y="2168899"/>
          <a:ext cx="276225" cy="536201"/>
          <a:chOff x="2447925" y="2219325"/>
          <a:chExt cx="371475" cy="4381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29465A83-9B17-441E-A8AE-F52F951E6174}"/>
              </a:ext>
            </a:extLst>
          </xdr:cNvPr>
          <xdr:cNvCxnSpPr/>
        </xdr:nvCxnSpPr>
        <xdr:spPr>
          <a:xfrm>
            <a:off x="2447925" y="2447925"/>
            <a:ext cx="371475" cy="9525"/>
          </a:xfrm>
          <a:prstGeom prst="line">
            <a:avLst/>
          </a:prstGeom>
          <a:ln w="76200">
            <a:solidFill>
              <a:schemeClr val="accent1">
                <a:alpha val="92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Elipse 9">
            <a:extLst>
              <a:ext uri="{FF2B5EF4-FFF2-40B4-BE49-F238E27FC236}">
                <a16:creationId xmlns:a16="http://schemas.microsoft.com/office/drawing/2014/main" id="{838C018B-20B7-4BCF-8419-E4893CA184B5}"/>
              </a:ext>
            </a:extLst>
          </xdr:cNvPr>
          <xdr:cNvSpPr/>
        </xdr:nvSpPr>
        <xdr:spPr>
          <a:xfrm>
            <a:off x="2571750" y="2219325"/>
            <a:ext cx="152400" cy="142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11" name="Elipse 10">
            <a:extLst>
              <a:ext uri="{FF2B5EF4-FFF2-40B4-BE49-F238E27FC236}">
                <a16:creationId xmlns:a16="http://schemas.microsoft.com/office/drawing/2014/main" id="{C210DBD2-372E-4352-B62E-0FFB1DCFA850}"/>
              </a:ext>
            </a:extLst>
          </xdr:cNvPr>
          <xdr:cNvSpPr/>
        </xdr:nvSpPr>
        <xdr:spPr>
          <a:xfrm>
            <a:off x="2571750" y="2514600"/>
            <a:ext cx="152400" cy="142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2</xdr:col>
      <xdr:colOff>200025</xdr:colOff>
      <xdr:row>13</xdr:row>
      <xdr:rowOff>66675</xdr:rowOff>
    </xdr:from>
    <xdr:to>
      <xdr:col>3</xdr:col>
      <xdr:colOff>323850</xdr:colOff>
      <xdr:row>13</xdr:row>
      <xdr:rowOff>66675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CB4DE973-0E8C-45EE-9B4B-E5BD3DC93526}"/>
            </a:ext>
          </a:extLst>
        </xdr:cNvPr>
        <xdr:cNvCxnSpPr/>
      </xdr:nvCxnSpPr>
      <xdr:spPr>
        <a:xfrm>
          <a:off x="2076450" y="2647950"/>
          <a:ext cx="13430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10</xdr:row>
      <xdr:rowOff>95250</xdr:rowOff>
    </xdr:from>
    <xdr:to>
      <xdr:col>4</xdr:col>
      <xdr:colOff>19051</xdr:colOff>
      <xdr:row>11</xdr:row>
      <xdr:rowOff>152401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3E0A51DA-DA0D-47A9-84BB-E5FB690DF9C5}"/>
            </a:ext>
          </a:extLst>
        </xdr:cNvPr>
        <xdr:cNvCxnSpPr/>
      </xdr:nvCxnSpPr>
      <xdr:spPr>
        <a:xfrm flipH="1" flipV="1">
          <a:off x="3362325" y="2105025"/>
          <a:ext cx="295276" cy="24765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16</xdr:row>
      <xdr:rowOff>76200</xdr:rowOff>
    </xdr:from>
    <xdr:to>
      <xdr:col>3</xdr:col>
      <xdr:colOff>314326</xdr:colOff>
      <xdr:row>16</xdr:row>
      <xdr:rowOff>76200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3DD38C6-C202-42DE-B818-F3CF4E11099C}"/>
            </a:ext>
          </a:extLst>
        </xdr:cNvPr>
        <xdr:cNvCxnSpPr/>
      </xdr:nvCxnSpPr>
      <xdr:spPr>
        <a:xfrm flipH="1">
          <a:off x="2114550" y="3228975"/>
          <a:ext cx="1295401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752475</xdr:colOff>
      <xdr:row>13</xdr:row>
      <xdr:rowOff>47626</xdr:rowOff>
    </xdr:from>
    <xdr:to>
      <xdr:col>0</xdr:col>
      <xdr:colOff>752476</xdr:colOff>
      <xdr:row>14</xdr:row>
      <xdr:rowOff>104775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94FB4C0-D036-4E1A-BA67-E719FB88A7ED}"/>
            </a:ext>
          </a:extLst>
        </xdr:cNvPr>
        <xdr:cNvCxnSpPr/>
      </xdr:nvCxnSpPr>
      <xdr:spPr>
        <a:xfrm flipV="1">
          <a:off x="752475" y="2628901"/>
          <a:ext cx="1" cy="24764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17</xdr:row>
      <xdr:rowOff>85726</xdr:rowOff>
    </xdr:from>
    <xdr:to>
      <xdr:col>0</xdr:col>
      <xdr:colOff>685801</xdr:colOff>
      <xdr:row>18</xdr:row>
      <xdr:rowOff>142875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B18B8F41-1D43-4A77-979D-3D880C96DA27}"/>
            </a:ext>
          </a:extLst>
        </xdr:cNvPr>
        <xdr:cNvCxnSpPr/>
      </xdr:nvCxnSpPr>
      <xdr:spPr>
        <a:xfrm flipV="1">
          <a:off x="685800" y="3429001"/>
          <a:ext cx="1" cy="24764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15</xdr:row>
      <xdr:rowOff>95250</xdr:rowOff>
    </xdr:from>
    <xdr:to>
      <xdr:col>2</xdr:col>
      <xdr:colOff>952500</xdr:colOff>
      <xdr:row>15</xdr:row>
      <xdr:rowOff>104775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F17B6C9D-C2AB-4FA8-AA6A-0D78B579E5AE}"/>
            </a:ext>
          </a:extLst>
        </xdr:cNvPr>
        <xdr:cNvCxnSpPr/>
      </xdr:nvCxnSpPr>
      <xdr:spPr>
        <a:xfrm>
          <a:off x="2819400" y="3057525"/>
          <a:ext cx="200025" cy="9525"/>
        </a:xfrm>
        <a:prstGeom prst="line">
          <a:avLst/>
        </a:prstGeom>
        <a:ln w="539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857250</xdr:colOff>
      <xdr:row>16</xdr:row>
      <xdr:rowOff>57152</xdr:rowOff>
    </xdr:from>
    <xdr:to>
      <xdr:col>11</xdr:col>
      <xdr:colOff>857251</xdr:colOff>
      <xdr:row>18</xdr:row>
      <xdr:rowOff>161925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36710B17-5223-48B1-8594-BA6DB6B32A08}"/>
            </a:ext>
          </a:extLst>
        </xdr:cNvPr>
        <xdr:cNvCxnSpPr/>
      </xdr:nvCxnSpPr>
      <xdr:spPr>
        <a:xfrm flipV="1">
          <a:off x="10972800" y="3209927"/>
          <a:ext cx="1" cy="48577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819150</xdr:colOff>
      <xdr:row>16</xdr:row>
      <xdr:rowOff>161925</xdr:rowOff>
    </xdr:from>
    <xdr:to>
      <xdr:col>11</xdr:col>
      <xdr:colOff>57151</xdr:colOff>
      <xdr:row>16</xdr:row>
      <xdr:rowOff>161925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C9817BF9-9182-48F7-ADC0-D8FB220C8D49}"/>
            </a:ext>
          </a:extLst>
        </xdr:cNvPr>
        <xdr:cNvCxnSpPr/>
      </xdr:nvCxnSpPr>
      <xdr:spPr>
        <a:xfrm flipH="1">
          <a:off x="8877300" y="3314700"/>
          <a:ext cx="1295401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13</xdr:row>
      <xdr:rowOff>38101</xdr:rowOff>
    </xdr:from>
    <xdr:to>
      <xdr:col>8</xdr:col>
      <xdr:colOff>485776</xdr:colOff>
      <xdr:row>14</xdr:row>
      <xdr:rowOff>95250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C19B9226-E29D-4A42-ADF0-29F5DBF5E92B}"/>
            </a:ext>
          </a:extLst>
        </xdr:cNvPr>
        <xdr:cNvCxnSpPr/>
      </xdr:nvCxnSpPr>
      <xdr:spPr>
        <a:xfrm flipV="1">
          <a:off x="7439025" y="2619376"/>
          <a:ext cx="1" cy="24764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1057275</xdr:colOff>
      <xdr:row>10</xdr:row>
      <xdr:rowOff>95250</xdr:rowOff>
    </xdr:from>
    <xdr:to>
      <xdr:col>10</xdr:col>
      <xdr:colOff>1066800</xdr:colOff>
      <xdr:row>11</xdr:row>
      <xdr:rowOff>152400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93AF2130-9B94-410F-98CF-F66D216EF943}"/>
            </a:ext>
          </a:extLst>
        </xdr:cNvPr>
        <xdr:cNvCxnSpPr/>
      </xdr:nvCxnSpPr>
      <xdr:spPr>
        <a:xfrm flipH="1" flipV="1">
          <a:off x="9944100" y="2105025"/>
          <a:ext cx="9525" cy="2476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552451</xdr:colOff>
      <xdr:row>11</xdr:row>
      <xdr:rowOff>352425</xdr:rowOff>
    </xdr:from>
    <xdr:to>
      <xdr:col>10</xdr:col>
      <xdr:colOff>704850</xdr:colOff>
      <xdr:row>13</xdr:row>
      <xdr:rowOff>9525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F988169F-9EE0-4378-9BA3-277943D98C42}"/>
            </a:ext>
          </a:extLst>
        </xdr:cNvPr>
        <xdr:cNvGrpSpPr/>
      </xdr:nvGrpSpPr>
      <xdr:grpSpPr>
        <a:xfrm>
          <a:off x="9499227" y="2557743"/>
          <a:ext cx="152399" cy="221876"/>
          <a:chOff x="2447925" y="2219325"/>
          <a:chExt cx="371475" cy="438150"/>
        </a:xfrm>
      </xdr:grpSpPr>
      <xdr:cxnSp macro="">
        <xdr:nvCxnSpPr>
          <xdr:cNvPr id="43" name="Conector recto 42">
            <a:extLst>
              <a:ext uri="{FF2B5EF4-FFF2-40B4-BE49-F238E27FC236}">
                <a16:creationId xmlns:a16="http://schemas.microsoft.com/office/drawing/2014/main" id="{065FE980-2619-41EB-8924-2870FB2DF0E6}"/>
              </a:ext>
            </a:extLst>
          </xdr:cNvPr>
          <xdr:cNvCxnSpPr/>
        </xdr:nvCxnSpPr>
        <xdr:spPr>
          <a:xfrm>
            <a:off x="2447925" y="2447925"/>
            <a:ext cx="371475" cy="9525"/>
          </a:xfrm>
          <a:prstGeom prst="line">
            <a:avLst/>
          </a:prstGeom>
          <a:ln w="76200">
            <a:solidFill>
              <a:schemeClr val="accent1">
                <a:alpha val="92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Elipse 43">
            <a:extLst>
              <a:ext uri="{FF2B5EF4-FFF2-40B4-BE49-F238E27FC236}">
                <a16:creationId xmlns:a16="http://schemas.microsoft.com/office/drawing/2014/main" id="{F3631AC4-F1B4-40B7-978F-2D4991429E31}"/>
              </a:ext>
            </a:extLst>
          </xdr:cNvPr>
          <xdr:cNvSpPr/>
        </xdr:nvSpPr>
        <xdr:spPr>
          <a:xfrm>
            <a:off x="2571750" y="2219325"/>
            <a:ext cx="152400" cy="142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5" name="Elipse 44">
            <a:extLst>
              <a:ext uri="{FF2B5EF4-FFF2-40B4-BE49-F238E27FC236}">
                <a16:creationId xmlns:a16="http://schemas.microsoft.com/office/drawing/2014/main" id="{3C4FE64A-C788-417F-9FDE-77C36C36CD1D}"/>
              </a:ext>
            </a:extLst>
          </xdr:cNvPr>
          <xdr:cNvSpPr/>
        </xdr:nvSpPr>
        <xdr:spPr>
          <a:xfrm>
            <a:off x="2571750" y="2514600"/>
            <a:ext cx="152400" cy="142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9</xdr:col>
      <xdr:colOff>819150</xdr:colOff>
      <xdr:row>13</xdr:row>
      <xdr:rowOff>133350</xdr:rowOff>
    </xdr:from>
    <xdr:to>
      <xdr:col>11</xdr:col>
      <xdr:colOff>57151</xdr:colOff>
      <xdr:row>13</xdr:row>
      <xdr:rowOff>133350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D020A109-C745-424B-8A7D-24F1755116E7}"/>
            </a:ext>
          </a:extLst>
        </xdr:cNvPr>
        <xdr:cNvCxnSpPr/>
      </xdr:nvCxnSpPr>
      <xdr:spPr>
        <a:xfrm flipH="1">
          <a:off x="8877300" y="2714625"/>
          <a:ext cx="1295401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</xdr:row>
      <xdr:rowOff>57150</xdr:rowOff>
    </xdr:from>
    <xdr:to>
      <xdr:col>7</xdr:col>
      <xdr:colOff>428625</xdr:colOff>
      <xdr:row>14</xdr:row>
      <xdr:rowOff>66675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A6FD1121-AD7A-45BA-8D94-40ABBB449953}"/>
            </a:ext>
          </a:extLst>
        </xdr:cNvPr>
        <xdr:cNvCxnSpPr/>
      </xdr:nvCxnSpPr>
      <xdr:spPr>
        <a:xfrm>
          <a:off x="6619875" y="2828925"/>
          <a:ext cx="200025" cy="9525"/>
        </a:xfrm>
        <a:prstGeom prst="line">
          <a:avLst/>
        </a:prstGeom>
        <a:ln w="539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333375</xdr:colOff>
      <xdr:row>13</xdr:row>
      <xdr:rowOff>180975</xdr:rowOff>
    </xdr:from>
    <xdr:to>
      <xdr:col>7</xdr:col>
      <xdr:colOff>333375</xdr:colOff>
      <xdr:row>14</xdr:row>
      <xdr:rowOff>161925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41CD3C5A-6AEE-4306-87D4-0E988582F26A}"/>
            </a:ext>
          </a:extLst>
        </xdr:cNvPr>
        <xdr:cNvCxnSpPr/>
      </xdr:nvCxnSpPr>
      <xdr:spPr>
        <a:xfrm>
          <a:off x="6724650" y="2762250"/>
          <a:ext cx="0" cy="171450"/>
        </a:xfrm>
        <a:prstGeom prst="line">
          <a:avLst/>
        </a:prstGeom>
        <a:ln w="539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444012</xdr:colOff>
      <xdr:row>21</xdr:row>
      <xdr:rowOff>134083</xdr:rowOff>
    </xdr:from>
    <xdr:to>
      <xdr:col>13</xdr:col>
      <xdr:colOff>624987</xdr:colOff>
      <xdr:row>22</xdr:row>
      <xdr:rowOff>115033</xdr:rowOff>
    </xdr:to>
    <xdr:grpSp>
      <xdr:nvGrpSpPr>
        <xdr:cNvPr id="60" name="Grupo 59">
          <a:extLst>
            <a:ext uri="{FF2B5EF4-FFF2-40B4-BE49-F238E27FC236}">
              <a16:creationId xmlns:a16="http://schemas.microsoft.com/office/drawing/2014/main" id="{ADDF6C82-218B-4294-B85B-7288334360A6}"/>
            </a:ext>
          </a:extLst>
        </xdr:cNvPr>
        <xdr:cNvGrpSpPr/>
      </xdr:nvGrpSpPr>
      <xdr:grpSpPr>
        <a:xfrm>
          <a:off x="12743588" y="4338530"/>
          <a:ext cx="180975" cy="160244"/>
          <a:chOff x="12226437" y="3934558"/>
          <a:chExt cx="180975" cy="171450"/>
        </a:xfrm>
      </xdr:grpSpPr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C3A2AC64-FD3E-40E5-A85E-7BA34C3B333B}"/>
              </a:ext>
            </a:extLst>
          </xdr:cNvPr>
          <xdr:cNvCxnSpPr/>
        </xdr:nvCxnSpPr>
        <xdr:spPr>
          <a:xfrm>
            <a:off x="12226437" y="4001233"/>
            <a:ext cx="180975" cy="9525"/>
          </a:xfrm>
          <a:prstGeom prst="line">
            <a:avLst/>
          </a:prstGeom>
          <a:ln w="539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Conector recto 58">
            <a:extLst>
              <a:ext uri="{FF2B5EF4-FFF2-40B4-BE49-F238E27FC236}">
                <a16:creationId xmlns:a16="http://schemas.microsoft.com/office/drawing/2014/main" id="{66B8282E-89E7-4D81-A077-9399EC91780F}"/>
              </a:ext>
            </a:extLst>
          </xdr:cNvPr>
          <xdr:cNvCxnSpPr/>
        </xdr:nvCxnSpPr>
        <xdr:spPr>
          <a:xfrm>
            <a:off x="12331212" y="3934558"/>
            <a:ext cx="0" cy="171450"/>
          </a:xfrm>
          <a:prstGeom prst="line">
            <a:avLst/>
          </a:prstGeom>
          <a:ln w="539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320187</xdr:colOff>
      <xdr:row>15</xdr:row>
      <xdr:rowOff>733</xdr:rowOff>
    </xdr:from>
    <xdr:to>
      <xdr:col>16</xdr:col>
      <xdr:colOff>501162</xdr:colOff>
      <xdr:row>15</xdr:row>
      <xdr:rowOff>172183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A55DFFCE-260B-4E42-B7DF-999D4CA73E2C}"/>
            </a:ext>
          </a:extLst>
        </xdr:cNvPr>
        <xdr:cNvGrpSpPr/>
      </xdr:nvGrpSpPr>
      <xdr:grpSpPr>
        <a:xfrm>
          <a:off x="15613975" y="3129415"/>
          <a:ext cx="180975" cy="171450"/>
          <a:chOff x="12226437" y="3934558"/>
          <a:chExt cx="180975" cy="171450"/>
        </a:xfrm>
      </xdr:grpSpPr>
      <xdr:cxnSp macro="">
        <xdr:nvCxnSpPr>
          <xdr:cNvPr id="62" name="Conector recto 61">
            <a:extLst>
              <a:ext uri="{FF2B5EF4-FFF2-40B4-BE49-F238E27FC236}">
                <a16:creationId xmlns:a16="http://schemas.microsoft.com/office/drawing/2014/main" id="{BA6AFE9F-0DE3-473F-8BC0-E4E9778E5D31}"/>
              </a:ext>
            </a:extLst>
          </xdr:cNvPr>
          <xdr:cNvCxnSpPr/>
        </xdr:nvCxnSpPr>
        <xdr:spPr>
          <a:xfrm>
            <a:off x="12226437" y="4001233"/>
            <a:ext cx="180975" cy="9525"/>
          </a:xfrm>
          <a:prstGeom prst="line">
            <a:avLst/>
          </a:prstGeom>
          <a:ln w="539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ector recto 62">
            <a:extLst>
              <a:ext uri="{FF2B5EF4-FFF2-40B4-BE49-F238E27FC236}">
                <a16:creationId xmlns:a16="http://schemas.microsoft.com/office/drawing/2014/main" id="{19E83C4A-6713-433F-AC4C-EB867DDB1982}"/>
              </a:ext>
            </a:extLst>
          </xdr:cNvPr>
          <xdr:cNvCxnSpPr/>
        </xdr:nvCxnSpPr>
        <xdr:spPr>
          <a:xfrm>
            <a:off x="12331212" y="3934558"/>
            <a:ext cx="0" cy="171450"/>
          </a:xfrm>
          <a:prstGeom prst="line">
            <a:avLst/>
          </a:prstGeom>
          <a:ln w="539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381000</xdr:colOff>
      <xdr:row>16</xdr:row>
      <xdr:rowOff>152402</xdr:rowOff>
    </xdr:from>
    <xdr:to>
      <xdr:col>15</xdr:col>
      <xdr:colOff>381001</xdr:colOff>
      <xdr:row>19</xdr:row>
      <xdr:rowOff>66675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9DD67CD3-A85F-4C8B-B6F0-2B07A96DB89E}"/>
            </a:ext>
          </a:extLst>
        </xdr:cNvPr>
        <xdr:cNvCxnSpPr/>
      </xdr:nvCxnSpPr>
      <xdr:spPr>
        <a:xfrm flipV="1">
          <a:off x="14401800" y="3305177"/>
          <a:ext cx="1" cy="48577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485775</xdr:colOff>
      <xdr:row>16</xdr:row>
      <xdr:rowOff>152402</xdr:rowOff>
    </xdr:from>
    <xdr:to>
      <xdr:col>18</xdr:col>
      <xdr:colOff>485776</xdr:colOff>
      <xdr:row>19</xdr:row>
      <xdr:rowOff>66675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906CEBA5-B74A-404C-BC0C-6D6D16021896}"/>
            </a:ext>
          </a:extLst>
        </xdr:cNvPr>
        <xdr:cNvCxnSpPr/>
      </xdr:nvCxnSpPr>
      <xdr:spPr>
        <a:xfrm flipV="1">
          <a:off x="17411700" y="3305177"/>
          <a:ext cx="1" cy="48577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800100</xdr:colOff>
      <xdr:row>13</xdr:row>
      <xdr:rowOff>47625</xdr:rowOff>
    </xdr:from>
    <xdr:to>
      <xdr:col>14</xdr:col>
      <xdr:colOff>809625</xdr:colOff>
      <xdr:row>14</xdr:row>
      <xdr:rowOff>133351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E7B1EB04-030B-41B3-AC9B-719C094EC5F4}"/>
            </a:ext>
          </a:extLst>
        </xdr:cNvPr>
        <xdr:cNvCxnSpPr/>
      </xdr:nvCxnSpPr>
      <xdr:spPr>
        <a:xfrm flipV="1">
          <a:off x="13515975" y="2628900"/>
          <a:ext cx="9525" cy="2762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257175</xdr:colOff>
      <xdr:row>13</xdr:row>
      <xdr:rowOff>9525</xdr:rowOff>
    </xdr:from>
    <xdr:to>
      <xdr:col>16</xdr:col>
      <xdr:colOff>571500</xdr:colOff>
      <xdr:row>13</xdr:row>
      <xdr:rowOff>9525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0D6727AE-B94F-449C-A735-E9EC602CB884}"/>
            </a:ext>
          </a:extLst>
        </xdr:cNvPr>
        <xdr:cNvCxnSpPr/>
      </xdr:nvCxnSpPr>
      <xdr:spPr>
        <a:xfrm>
          <a:off x="16430625" y="2781300"/>
          <a:ext cx="3143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276226</xdr:colOff>
      <xdr:row>9</xdr:row>
      <xdr:rowOff>38100</xdr:rowOff>
    </xdr:from>
    <xdr:to>
      <xdr:col>16</xdr:col>
      <xdr:colOff>428625</xdr:colOff>
      <xdr:row>9</xdr:row>
      <xdr:rowOff>266700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32C5D51-0AEA-4AE9-9F0A-830D2B2F5F88}"/>
            </a:ext>
          </a:extLst>
        </xdr:cNvPr>
        <xdr:cNvGrpSpPr/>
      </xdr:nvGrpSpPr>
      <xdr:grpSpPr>
        <a:xfrm>
          <a:off x="15570014" y="1768288"/>
          <a:ext cx="152399" cy="228600"/>
          <a:chOff x="2447925" y="2219325"/>
          <a:chExt cx="371475" cy="438150"/>
        </a:xfrm>
      </xdr:grpSpPr>
      <xdr:cxnSp macro="">
        <xdr:nvCxnSpPr>
          <xdr:cNvPr id="74" name="Conector recto 73">
            <a:extLst>
              <a:ext uri="{FF2B5EF4-FFF2-40B4-BE49-F238E27FC236}">
                <a16:creationId xmlns:a16="http://schemas.microsoft.com/office/drawing/2014/main" id="{303FD0E9-A740-4490-9118-6E9F86EF0210}"/>
              </a:ext>
            </a:extLst>
          </xdr:cNvPr>
          <xdr:cNvCxnSpPr/>
        </xdr:nvCxnSpPr>
        <xdr:spPr>
          <a:xfrm>
            <a:off x="2447925" y="2447925"/>
            <a:ext cx="371475" cy="9525"/>
          </a:xfrm>
          <a:prstGeom prst="line">
            <a:avLst/>
          </a:prstGeom>
          <a:ln w="76200">
            <a:solidFill>
              <a:schemeClr val="accent1">
                <a:alpha val="92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Elipse 74">
            <a:extLst>
              <a:ext uri="{FF2B5EF4-FFF2-40B4-BE49-F238E27FC236}">
                <a16:creationId xmlns:a16="http://schemas.microsoft.com/office/drawing/2014/main" id="{16B28E5E-6CC6-4AC4-8345-AEAEBA8A1C19}"/>
              </a:ext>
            </a:extLst>
          </xdr:cNvPr>
          <xdr:cNvSpPr/>
        </xdr:nvSpPr>
        <xdr:spPr>
          <a:xfrm>
            <a:off x="2571750" y="2219325"/>
            <a:ext cx="152400" cy="142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76" name="Elipse 75">
            <a:extLst>
              <a:ext uri="{FF2B5EF4-FFF2-40B4-BE49-F238E27FC236}">
                <a16:creationId xmlns:a16="http://schemas.microsoft.com/office/drawing/2014/main" id="{9737A30D-E519-4175-8079-24CB9D7CD066}"/>
              </a:ext>
            </a:extLst>
          </xdr:cNvPr>
          <xdr:cNvSpPr/>
        </xdr:nvSpPr>
        <xdr:spPr>
          <a:xfrm>
            <a:off x="2571750" y="2514600"/>
            <a:ext cx="152400" cy="14287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</xdr:grpSp>
    <xdr:clientData/>
  </xdr:twoCellAnchor>
  <xdr:twoCellAnchor>
    <xdr:from>
      <xdr:col>16</xdr:col>
      <xdr:colOff>76200</xdr:colOff>
      <xdr:row>11</xdr:row>
      <xdr:rowOff>47625</xdr:rowOff>
    </xdr:from>
    <xdr:to>
      <xdr:col>16</xdr:col>
      <xdr:colOff>647700</xdr:colOff>
      <xdr:row>11</xdr:row>
      <xdr:rowOff>57151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0B991DF8-AAC5-4A1F-AFD7-DD204465E0D1}"/>
            </a:ext>
          </a:extLst>
        </xdr:cNvPr>
        <xdr:cNvCxnSpPr/>
      </xdr:nvCxnSpPr>
      <xdr:spPr>
        <a:xfrm flipH="1">
          <a:off x="16249650" y="2247900"/>
          <a:ext cx="571500" cy="95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1028700</xdr:colOff>
      <xdr:row>8</xdr:row>
      <xdr:rowOff>0</xdr:rowOff>
    </xdr:from>
    <xdr:to>
      <xdr:col>15</xdr:col>
      <xdr:colOff>209550</xdr:colOff>
      <xdr:row>9</xdr:row>
      <xdr:rowOff>247651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1D755B26-9E7E-4AE8-B8FB-9650EA722D3F}"/>
            </a:ext>
          </a:extLst>
        </xdr:cNvPr>
        <xdr:cNvCxnSpPr/>
      </xdr:nvCxnSpPr>
      <xdr:spPr>
        <a:xfrm flipV="1">
          <a:off x="13744575" y="1524000"/>
          <a:ext cx="1800225" cy="43815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123825</xdr:colOff>
      <xdr:row>11</xdr:row>
      <xdr:rowOff>47625</xdr:rowOff>
    </xdr:from>
    <xdr:to>
      <xdr:col>19</xdr:col>
      <xdr:colOff>123825</xdr:colOff>
      <xdr:row>11</xdr:row>
      <xdr:rowOff>285751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FC5E68EE-2153-480B-B00B-BBFD83E5B747}"/>
            </a:ext>
          </a:extLst>
        </xdr:cNvPr>
        <xdr:cNvCxnSpPr/>
      </xdr:nvCxnSpPr>
      <xdr:spPr>
        <a:xfrm flipV="1">
          <a:off x="20440650" y="2247900"/>
          <a:ext cx="0" cy="2381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243987</xdr:colOff>
      <xdr:row>11</xdr:row>
      <xdr:rowOff>124558</xdr:rowOff>
    </xdr:from>
    <xdr:to>
      <xdr:col>19</xdr:col>
      <xdr:colOff>424962</xdr:colOff>
      <xdr:row>11</xdr:row>
      <xdr:rowOff>296008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3F3E2DEF-C36C-416C-8DA4-627A4D2CC689}"/>
            </a:ext>
          </a:extLst>
        </xdr:cNvPr>
        <xdr:cNvGrpSpPr/>
      </xdr:nvGrpSpPr>
      <xdr:grpSpPr>
        <a:xfrm>
          <a:off x="19885658" y="2329876"/>
          <a:ext cx="180975" cy="171450"/>
          <a:chOff x="12226437" y="3934558"/>
          <a:chExt cx="180975" cy="171450"/>
        </a:xfrm>
      </xdr:grpSpPr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F195E003-4C24-4604-BDE4-C50385D26356}"/>
              </a:ext>
            </a:extLst>
          </xdr:cNvPr>
          <xdr:cNvCxnSpPr/>
        </xdr:nvCxnSpPr>
        <xdr:spPr>
          <a:xfrm>
            <a:off x="12226437" y="4001233"/>
            <a:ext cx="180975" cy="9525"/>
          </a:xfrm>
          <a:prstGeom prst="line">
            <a:avLst/>
          </a:prstGeom>
          <a:ln w="539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Conector recto 92">
            <a:extLst>
              <a:ext uri="{FF2B5EF4-FFF2-40B4-BE49-F238E27FC236}">
                <a16:creationId xmlns:a16="http://schemas.microsoft.com/office/drawing/2014/main" id="{7F3BC470-8351-457C-84DD-5EA8ACC7C926}"/>
              </a:ext>
            </a:extLst>
          </xdr:cNvPr>
          <xdr:cNvCxnSpPr/>
        </xdr:nvCxnSpPr>
        <xdr:spPr>
          <a:xfrm>
            <a:off x="12331212" y="3934558"/>
            <a:ext cx="0" cy="171450"/>
          </a:xfrm>
          <a:prstGeom prst="line">
            <a:avLst/>
          </a:prstGeom>
          <a:ln w="539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173692</xdr:colOff>
      <xdr:row>2</xdr:row>
      <xdr:rowOff>85726</xdr:rowOff>
    </xdr:from>
    <xdr:to>
      <xdr:col>14</xdr:col>
      <xdr:colOff>1243853</xdr:colOff>
      <xdr:row>5</xdr:row>
      <xdr:rowOff>89647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5D406809-B8FA-4F5F-9EC8-A99A6E5AA987}"/>
            </a:ext>
          </a:extLst>
        </xdr:cNvPr>
        <xdr:cNvCxnSpPr/>
      </xdr:nvCxnSpPr>
      <xdr:spPr>
        <a:xfrm flipH="1" flipV="1">
          <a:off x="12163986" y="466726"/>
          <a:ext cx="1832161" cy="67627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2</xdr:row>
      <xdr:rowOff>180975</xdr:rowOff>
    </xdr:from>
    <xdr:to>
      <xdr:col>10</xdr:col>
      <xdr:colOff>914400</xdr:colOff>
      <xdr:row>5</xdr:row>
      <xdr:rowOff>123826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16A4D885-E431-46BD-AF7B-7777F43A70C7}"/>
            </a:ext>
          </a:extLst>
        </xdr:cNvPr>
        <xdr:cNvCxnSpPr/>
      </xdr:nvCxnSpPr>
      <xdr:spPr>
        <a:xfrm flipV="1">
          <a:off x="7277100" y="561975"/>
          <a:ext cx="2333625" cy="61912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D24D-197A-4EAA-99D2-02286EF2B2D9}">
  <dimension ref="C4:Z26"/>
  <sheetViews>
    <sheetView topLeftCell="A7" zoomScaleNormal="100" workbookViewId="0">
      <selection activeCell="D23" sqref="D23"/>
    </sheetView>
  </sheetViews>
  <sheetFormatPr defaultColWidth="11.44140625" defaultRowHeight="15.6" x14ac:dyDescent="0.3"/>
  <cols>
    <col min="1" max="1" width="4.44140625" style="21" customWidth="1"/>
    <col min="2" max="2" width="11.44140625" style="21"/>
    <col min="3" max="3" width="26.88671875" style="21" customWidth="1"/>
    <col min="4" max="4" width="20" style="21" customWidth="1"/>
    <col min="5" max="5" width="11.5546875" style="21" bestFit="1" customWidth="1"/>
    <col min="6" max="6" width="20.88671875" style="21" bestFit="1" customWidth="1"/>
    <col min="7" max="7" width="18.88671875" style="21" customWidth="1"/>
    <col min="8" max="8" width="14" style="21" customWidth="1"/>
    <col min="9" max="9" width="15.33203125" style="21" bestFit="1" customWidth="1"/>
    <col min="10" max="10" width="29.6640625" style="21" bestFit="1" customWidth="1"/>
    <col min="11" max="11" width="11.5546875" style="21" bestFit="1" customWidth="1"/>
    <col min="12" max="12" width="18.88671875" style="21" bestFit="1" customWidth="1"/>
    <col min="13" max="13" width="14.109375" style="21" customWidth="1"/>
    <col min="14" max="14" width="16.88671875" style="21" customWidth="1"/>
    <col min="15" max="15" width="9.109375" style="21" customWidth="1"/>
    <col min="16" max="16" width="13.5546875" style="21" bestFit="1" customWidth="1"/>
    <col min="17" max="17" width="5.6640625" style="21" customWidth="1"/>
    <col min="18" max="18" width="26.6640625" style="21" bestFit="1" customWidth="1"/>
    <col min="19" max="19" width="15.6640625" style="21" bestFit="1" customWidth="1"/>
    <col min="20" max="20" width="11.44140625" style="21"/>
    <col min="21" max="21" width="44.6640625" style="21" bestFit="1" customWidth="1"/>
    <col min="22" max="22" width="14.109375" style="21" bestFit="1" customWidth="1"/>
    <col min="23" max="23" width="11.44140625" style="21"/>
    <col min="24" max="25" width="13.88671875" style="21" bestFit="1" customWidth="1"/>
    <col min="26" max="16384" width="11.44140625" style="21"/>
  </cols>
  <sheetData>
    <row r="4" spans="3:26" ht="16.2" thickBot="1" x14ac:dyDescent="0.35"/>
    <row r="5" spans="3:26" ht="24" thickBot="1" x14ac:dyDescent="0.35">
      <c r="K5" s="120" t="s">
        <v>5</v>
      </c>
      <c r="L5" s="121"/>
      <c r="M5" s="22"/>
      <c r="N5" s="23"/>
    </row>
    <row r="6" spans="3:26" x14ac:dyDescent="0.3">
      <c r="D6" s="24"/>
    </row>
    <row r="7" spans="3:26" x14ac:dyDescent="0.3">
      <c r="D7" s="24"/>
      <c r="E7" s="25"/>
    </row>
    <row r="9" spans="3:26" ht="16.2" thickBot="1" x14ac:dyDescent="0.35"/>
    <row r="10" spans="3:26" ht="24" thickBot="1" x14ac:dyDescent="0.35">
      <c r="G10" s="26" t="s">
        <v>6</v>
      </c>
      <c r="H10" s="27"/>
      <c r="J10" s="24"/>
      <c r="O10" s="26" t="s">
        <v>8</v>
      </c>
      <c r="P10" s="28"/>
    </row>
    <row r="12" spans="3:26" ht="16.2" thickBot="1" x14ac:dyDescent="0.35"/>
    <row r="13" spans="3:26" ht="31.8" thickBot="1" x14ac:dyDescent="0.35">
      <c r="D13" s="66" t="s">
        <v>34</v>
      </c>
      <c r="E13" s="67"/>
      <c r="J13" s="29" t="s">
        <v>35</v>
      </c>
      <c r="K13" s="68"/>
      <c r="R13" s="29"/>
      <c r="S13" s="30"/>
      <c r="U13" s="31"/>
      <c r="V13" s="32"/>
      <c r="Y13" s="33"/>
      <c r="Z13" s="34"/>
    </row>
    <row r="15" spans="3:26" ht="31.5" customHeight="1" thickBot="1" x14ac:dyDescent="0.35">
      <c r="R15" s="34"/>
    </row>
    <row r="16" spans="3:26" ht="31.5" customHeight="1" thickBot="1" x14ac:dyDescent="0.35">
      <c r="C16" s="69"/>
      <c r="D16" s="70"/>
      <c r="F16" s="29"/>
      <c r="G16" s="32"/>
      <c r="I16" s="29"/>
      <c r="J16" s="32"/>
      <c r="L16" s="69"/>
      <c r="M16" s="70"/>
      <c r="N16" s="122"/>
      <c r="R16" s="31"/>
      <c r="S16" s="32"/>
      <c r="U16" s="31"/>
      <c r="V16" s="32"/>
      <c r="X16" s="34"/>
      <c r="Y16" s="35"/>
    </row>
    <row r="17" spans="3:22" ht="31.5" customHeight="1" x14ac:dyDescent="0.3">
      <c r="D17" s="24"/>
      <c r="G17" s="24"/>
      <c r="J17" s="25"/>
      <c r="M17" s="25"/>
      <c r="N17" s="122"/>
      <c r="P17" s="36"/>
      <c r="Q17" s="23"/>
    </row>
    <row r="18" spans="3:22" ht="31.5" customHeight="1" thickBot="1" x14ac:dyDescent="0.35">
      <c r="Q18" s="23"/>
      <c r="S18" s="34"/>
    </row>
    <row r="19" spans="3:22" ht="31.5" customHeight="1" thickBot="1" x14ac:dyDescent="0.35">
      <c r="C19" s="69"/>
      <c r="D19" s="70"/>
      <c r="F19" s="31"/>
      <c r="G19" s="32">
        <f>SUM(G21:G26)</f>
        <v>0</v>
      </c>
      <c r="I19" s="71"/>
      <c r="J19" s="72"/>
      <c r="L19" s="31"/>
      <c r="M19" s="32"/>
      <c r="R19" s="31"/>
      <c r="S19" s="32"/>
      <c r="U19" s="31"/>
      <c r="V19" s="32"/>
    </row>
    <row r="20" spans="3:22" ht="31.5" customHeight="1" thickBot="1" x14ac:dyDescent="0.35">
      <c r="F20" s="37"/>
      <c r="I20" s="38"/>
      <c r="L20" s="39"/>
    </row>
    <row r="21" spans="3:22" ht="31.5" customHeight="1" x14ac:dyDescent="0.3">
      <c r="F21" s="40" t="s">
        <v>36</v>
      </c>
      <c r="G21" s="41"/>
      <c r="I21" s="24"/>
      <c r="L21" s="40" t="s">
        <v>21</v>
      </c>
      <c r="M21" s="41"/>
      <c r="R21" s="40" t="s">
        <v>4</v>
      </c>
      <c r="S21" s="41"/>
      <c r="U21" s="40" t="s">
        <v>28</v>
      </c>
      <c r="V21" s="41"/>
    </row>
    <row r="22" spans="3:22" ht="31.5" customHeight="1" x14ac:dyDescent="0.3">
      <c r="F22" s="42" t="s">
        <v>14</v>
      </c>
      <c r="G22" s="43"/>
      <c r="L22" s="42" t="s">
        <v>22</v>
      </c>
      <c r="M22" s="43"/>
      <c r="R22" s="42" t="s">
        <v>37</v>
      </c>
      <c r="S22" s="43"/>
      <c r="U22" s="42" t="s">
        <v>29</v>
      </c>
      <c r="V22" s="43"/>
    </row>
    <row r="23" spans="3:22" ht="31.5" customHeight="1" x14ac:dyDescent="0.3">
      <c r="F23" s="42" t="s">
        <v>1</v>
      </c>
      <c r="G23" s="43"/>
      <c r="L23" s="42" t="s">
        <v>23</v>
      </c>
      <c r="M23" s="43"/>
      <c r="R23" s="42"/>
      <c r="S23" s="43"/>
      <c r="U23" s="42"/>
      <c r="V23" s="43"/>
    </row>
    <row r="24" spans="3:22" ht="31.5" customHeight="1" thickBot="1" x14ac:dyDescent="0.35">
      <c r="F24" s="42" t="s">
        <v>17</v>
      </c>
      <c r="G24" s="43"/>
      <c r="L24" s="44" t="s">
        <v>38</v>
      </c>
      <c r="M24" s="45"/>
      <c r="R24" s="44"/>
      <c r="S24" s="45"/>
      <c r="U24" s="44"/>
      <c r="V24" s="45"/>
    </row>
    <row r="25" spans="3:22" ht="31.5" customHeight="1" x14ac:dyDescent="0.3">
      <c r="F25" s="42" t="s">
        <v>4</v>
      </c>
      <c r="G25" s="43"/>
    </row>
    <row r="26" spans="3:22" ht="31.5" customHeight="1" thickBot="1" x14ac:dyDescent="0.35">
      <c r="F26" s="44" t="s">
        <v>39</v>
      </c>
      <c r="G26" s="45"/>
    </row>
  </sheetData>
  <mergeCells count="2">
    <mergeCell ref="K5:L5"/>
    <mergeCell ref="N16:N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BD69-0F48-46AC-8D89-DD78A381488F}">
  <dimension ref="A1:T19"/>
  <sheetViews>
    <sheetView topLeftCell="G1" zoomScale="72" workbookViewId="0">
      <selection activeCell="R6" sqref="R6"/>
    </sheetView>
  </sheetViews>
  <sheetFormatPr defaultColWidth="11.5546875" defaultRowHeight="14.4" x14ac:dyDescent="0.3"/>
  <cols>
    <col min="2" max="2" width="13.77734375" bestFit="1" customWidth="1"/>
    <col min="3" max="3" width="15" customWidth="1"/>
    <col min="5" max="6" width="13.77734375" bestFit="1" customWidth="1"/>
    <col min="7" max="7" width="8.88671875" bestFit="1" customWidth="1"/>
    <col min="8" max="8" width="50.21875" customWidth="1"/>
    <col min="9" max="9" width="13.77734375" customWidth="1"/>
    <col min="14" max="14" width="20.21875" bestFit="1" customWidth="1"/>
    <col min="17" max="17" width="14.6640625" customWidth="1"/>
    <col min="18" max="18" width="20" customWidth="1"/>
    <col min="19" max="19" width="13" bestFit="1" customWidth="1"/>
  </cols>
  <sheetData>
    <row r="1" spans="1:19" ht="23.4" x14ac:dyDescent="0.45">
      <c r="A1" s="123" t="s">
        <v>42</v>
      </c>
      <c r="B1" s="123"/>
      <c r="C1" s="123"/>
      <c r="D1" s="123"/>
      <c r="H1" s="123" t="s">
        <v>43</v>
      </c>
      <c r="I1" s="123"/>
      <c r="N1" s="123" t="s">
        <v>44</v>
      </c>
      <c r="O1" s="123"/>
      <c r="P1" s="123"/>
      <c r="Q1" s="123"/>
    </row>
    <row r="2" spans="1:19" x14ac:dyDescent="0.3">
      <c r="H2" t="s">
        <v>45</v>
      </c>
    </row>
    <row r="3" spans="1:19" x14ac:dyDescent="0.3">
      <c r="H3" s="83" t="s">
        <v>46</v>
      </c>
      <c r="I3" s="84">
        <v>150000</v>
      </c>
      <c r="J3" s="85"/>
      <c r="K3" s="85"/>
      <c r="L3" s="85"/>
    </row>
    <row r="4" spans="1:19" ht="18.600000000000001" thickBot="1" x14ac:dyDescent="0.4">
      <c r="A4" s="86" t="s">
        <v>47</v>
      </c>
      <c r="C4" s="86" t="s">
        <v>48</v>
      </c>
      <c r="H4" s="87" t="s">
        <v>49</v>
      </c>
      <c r="I4" s="88">
        <v>50000</v>
      </c>
      <c r="J4" s="89"/>
      <c r="K4" s="89"/>
      <c r="L4" s="89"/>
      <c r="N4" s="86" t="s">
        <v>50</v>
      </c>
      <c r="P4" s="86" t="s">
        <v>48</v>
      </c>
    </row>
    <row r="5" spans="1:19" x14ac:dyDescent="0.3">
      <c r="A5" s="90">
        <v>100000</v>
      </c>
      <c r="B5" s="91"/>
      <c r="C5" s="91">
        <v>0</v>
      </c>
      <c r="D5" s="91"/>
      <c r="H5" t="s">
        <v>51</v>
      </c>
      <c r="I5" s="92">
        <f>I3-I4</f>
        <v>100000</v>
      </c>
      <c r="J5" s="89"/>
      <c r="K5" s="89"/>
      <c r="L5" s="89"/>
      <c r="N5" s="93">
        <v>100000</v>
      </c>
      <c r="O5" s="91"/>
      <c r="P5" s="91"/>
      <c r="Q5" s="91">
        <f>I12</f>
        <v>24000</v>
      </c>
    </row>
    <row r="6" spans="1:19" x14ac:dyDescent="0.3">
      <c r="A6" s="90"/>
      <c r="B6" s="91"/>
      <c r="C6" s="91"/>
      <c r="D6" s="91"/>
      <c r="H6" s="94" t="s">
        <v>52</v>
      </c>
      <c r="I6" s="88">
        <v>10000</v>
      </c>
      <c r="J6" s="89"/>
      <c r="K6" s="89"/>
      <c r="L6" s="89"/>
      <c r="M6" s="94"/>
      <c r="N6" s="95">
        <f>I4</f>
        <v>50000</v>
      </c>
      <c r="O6" s="91"/>
      <c r="P6" s="91"/>
      <c r="Q6" s="91"/>
    </row>
    <row r="7" spans="1:19" ht="15" thickBot="1" x14ac:dyDescent="0.35">
      <c r="H7" s="87" t="s">
        <v>53</v>
      </c>
      <c r="I7" s="88">
        <v>10000</v>
      </c>
      <c r="J7" s="89"/>
      <c r="K7" s="89"/>
      <c r="L7" s="89"/>
      <c r="M7" s="94"/>
      <c r="N7" s="95">
        <f>I8</f>
        <v>20000</v>
      </c>
    </row>
    <row r="8" spans="1:19" ht="18.600000000000001" thickBot="1" x14ac:dyDescent="0.4">
      <c r="C8" s="86" t="s">
        <v>54</v>
      </c>
      <c r="H8" s="96" t="s">
        <v>55</v>
      </c>
      <c r="I8" s="97">
        <f>SUM(I6:I7)</f>
        <v>20000</v>
      </c>
      <c r="J8" s="89"/>
      <c r="K8" s="89"/>
      <c r="L8" s="89"/>
      <c r="N8" s="98">
        <f>N5-SUM(N6:N7)</f>
        <v>30000</v>
      </c>
    </row>
    <row r="9" spans="1:19" ht="18.600000000000001" thickBot="1" x14ac:dyDescent="0.4">
      <c r="C9" s="93">
        <v>100000</v>
      </c>
      <c r="H9" s="99" t="s">
        <v>56</v>
      </c>
      <c r="I9" s="100">
        <f>I5-I8</f>
        <v>80000</v>
      </c>
      <c r="J9" s="89"/>
      <c r="K9" s="89"/>
      <c r="L9" s="89"/>
      <c r="M9" s="101"/>
      <c r="N9" s="102">
        <f>I3</f>
        <v>150000</v>
      </c>
      <c r="P9" s="86" t="s">
        <v>54</v>
      </c>
    </row>
    <row r="10" spans="1:19" x14ac:dyDescent="0.3">
      <c r="H10" s="94" t="s">
        <v>1</v>
      </c>
      <c r="I10" s="88">
        <v>0</v>
      </c>
      <c r="J10" s="89"/>
      <c r="K10" s="89"/>
      <c r="L10" s="89"/>
      <c r="N10" s="103">
        <f>N9+N8</f>
        <v>180000</v>
      </c>
      <c r="P10" s="104"/>
      <c r="Q10" s="93">
        <v>100000</v>
      </c>
    </row>
    <row r="11" spans="1:19" x14ac:dyDescent="0.3">
      <c r="H11" s="105" t="s">
        <v>57</v>
      </c>
      <c r="I11" s="100">
        <f>I9-I10</f>
        <v>80000</v>
      </c>
      <c r="J11" s="89"/>
      <c r="K11" s="89"/>
      <c r="L11" s="89"/>
      <c r="P11" s="2"/>
      <c r="Q11" s="93">
        <f>I15</f>
        <v>50400</v>
      </c>
    </row>
    <row r="12" spans="1:19" ht="18" x14ac:dyDescent="0.35">
      <c r="B12" s="91"/>
      <c r="D12" s="91"/>
      <c r="F12" s="91"/>
      <c r="G12" s="91"/>
      <c r="H12" s="106" t="s">
        <v>4</v>
      </c>
      <c r="I12" s="97">
        <f>I11*0.3</f>
        <v>24000</v>
      </c>
      <c r="J12" s="89"/>
      <c r="K12" s="89"/>
      <c r="L12" s="89"/>
      <c r="N12" s="86" t="s">
        <v>19</v>
      </c>
      <c r="O12" s="91"/>
      <c r="P12" s="2"/>
      <c r="Q12" s="2">
        <f>I14</f>
        <v>5600</v>
      </c>
    </row>
    <row r="13" spans="1:19" ht="15.6" x14ac:dyDescent="0.3">
      <c r="A13" s="107" t="s">
        <v>47</v>
      </c>
      <c r="B13" s="108">
        <f>A5</f>
        <v>100000</v>
      </c>
      <c r="C13" s="107" t="s">
        <v>58</v>
      </c>
      <c r="D13" s="108">
        <f>C5</f>
        <v>0</v>
      </c>
      <c r="E13" s="107" t="s">
        <v>54</v>
      </c>
      <c r="F13" s="108">
        <f>C9</f>
        <v>100000</v>
      </c>
      <c r="G13" s="109" t="b">
        <f>F13=B13</f>
        <v>1</v>
      </c>
      <c r="H13" s="105" t="s">
        <v>59</v>
      </c>
      <c r="I13" s="100">
        <f>I11-I12</f>
        <v>56000</v>
      </c>
      <c r="J13" s="89"/>
      <c r="K13" s="89"/>
      <c r="L13" s="89"/>
      <c r="P13" s="110"/>
      <c r="Q13" s="100">
        <f>SUM(Q10:Q12)</f>
        <v>156000</v>
      </c>
      <c r="S13" s="91"/>
    </row>
    <row r="14" spans="1:19" x14ac:dyDescent="0.3">
      <c r="B14" s="91"/>
      <c r="D14" s="91"/>
      <c r="F14" s="91"/>
      <c r="G14" s="91"/>
      <c r="H14" s="94" t="s">
        <v>60</v>
      </c>
      <c r="I14" s="88">
        <f>I13*0.1</f>
        <v>5600</v>
      </c>
      <c r="J14" s="89"/>
      <c r="K14" s="89"/>
      <c r="L14" s="89"/>
      <c r="N14" s="93">
        <v>0</v>
      </c>
    </row>
    <row r="15" spans="1:19" x14ac:dyDescent="0.3">
      <c r="B15" s="91"/>
      <c r="H15" s="111" t="s">
        <v>61</v>
      </c>
      <c r="I15" s="100">
        <f>I13-I14</f>
        <v>50400</v>
      </c>
      <c r="J15" s="89"/>
      <c r="K15" s="89"/>
      <c r="L15" s="89"/>
      <c r="N15" s="93"/>
    </row>
    <row r="16" spans="1:19" x14ac:dyDescent="0.3">
      <c r="B16" s="124" t="s">
        <v>49</v>
      </c>
      <c r="C16" s="124"/>
      <c r="E16" s="124" t="s">
        <v>62</v>
      </c>
      <c r="F16" s="124"/>
      <c r="G16" s="112"/>
      <c r="H16" s="2"/>
      <c r="I16" s="91"/>
      <c r="N16" s="113"/>
    </row>
    <row r="17" spans="2:20" ht="15.6" x14ac:dyDescent="0.3">
      <c r="B17" s="114" t="s">
        <v>63</v>
      </c>
      <c r="C17" s="115">
        <v>50000</v>
      </c>
      <c r="E17" s="114" t="s">
        <v>63</v>
      </c>
      <c r="F17" s="115">
        <v>50000</v>
      </c>
      <c r="G17" s="116"/>
      <c r="H17" s="2"/>
      <c r="I17" s="91"/>
      <c r="M17" s="107" t="s">
        <v>47</v>
      </c>
      <c r="N17" s="108">
        <f>N10</f>
        <v>180000</v>
      </c>
      <c r="P17" s="107" t="s">
        <v>58</v>
      </c>
      <c r="Q17" s="108">
        <f>Q5</f>
        <v>24000</v>
      </c>
      <c r="R17" s="107" t="s">
        <v>54</v>
      </c>
      <c r="S17" s="108">
        <f>Q13</f>
        <v>156000</v>
      </c>
    </row>
    <row r="18" spans="2:20" x14ac:dyDescent="0.3">
      <c r="B18" s="114" t="s">
        <v>3</v>
      </c>
      <c r="C18" s="1">
        <v>1</v>
      </c>
      <c r="E18" s="114" t="s">
        <v>62</v>
      </c>
      <c r="F18" s="1">
        <v>3</v>
      </c>
      <c r="G18" s="3"/>
      <c r="R18" s="117" t="s">
        <v>64</v>
      </c>
      <c r="S18" s="113">
        <f>S17+Q17</f>
        <v>180000</v>
      </c>
      <c r="T18" s="118" t="b">
        <f>S18=N17</f>
        <v>1</v>
      </c>
    </row>
    <row r="19" spans="2:20" x14ac:dyDescent="0.3">
      <c r="B19" s="114" t="s">
        <v>65</v>
      </c>
      <c r="C19" s="1">
        <f>C18*C17</f>
        <v>50000</v>
      </c>
      <c r="E19" s="114" t="s">
        <v>65</v>
      </c>
      <c r="F19" s="1">
        <f>F18*F17</f>
        <v>150000</v>
      </c>
      <c r="G19" s="3"/>
    </row>
  </sheetData>
  <mergeCells count="5">
    <mergeCell ref="A1:D1"/>
    <mergeCell ref="H1:I1"/>
    <mergeCell ref="N1:Q1"/>
    <mergeCell ref="B16:C16"/>
    <mergeCell ref="E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220C-183C-4E91-B5D4-03D8387823DC}">
  <dimension ref="C4:Z26"/>
  <sheetViews>
    <sheetView tabSelected="1" zoomScale="67" zoomScaleNormal="100" workbookViewId="0">
      <selection activeCell="J21" sqref="J21"/>
    </sheetView>
  </sheetViews>
  <sheetFormatPr defaultColWidth="11.44140625" defaultRowHeight="15.6" x14ac:dyDescent="0.3"/>
  <cols>
    <col min="1" max="1" width="4.44140625" style="21" customWidth="1"/>
    <col min="2" max="2" width="11.44140625" style="21"/>
    <col min="3" max="3" width="7.88671875" style="21" bestFit="1" customWidth="1"/>
    <col min="4" max="4" width="20" style="21" customWidth="1"/>
    <col min="5" max="5" width="11.5546875" style="21" bestFit="1" customWidth="1"/>
    <col min="6" max="6" width="22.44140625" style="21" bestFit="1" customWidth="1"/>
    <col min="7" max="7" width="18.88671875" style="21" customWidth="1"/>
    <col min="8" max="8" width="12.44140625" style="21" bestFit="1" customWidth="1"/>
    <col min="9" max="9" width="23.109375" style="21" customWidth="1"/>
    <col min="10" max="10" width="29.6640625" style="21" customWidth="1"/>
    <col min="11" max="11" width="11.5546875" style="21" bestFit="1" customWidth="1"/>
    <col min="12" max="12" width="20.44140625" style="21" bestFit="1" customWidth="1"/>
    <col min="13" max="13" width="14.109375" style="21" customWidth="1"/>
    <col min="14" max="14" width="9.33203125" style="21" customWidth="1"/>
    <col min="15" max="15" width="9.109375" style="21" customWidth="1"/>
    <col min="16" max="16" width="15.33203125" style="21" bestFit="1" customWidth="1"/>
    <col min="17" max="17" width="5.6640625" style="21" customWidth="1"/>
    <col min="18" max="18" width="21" style="21" bestFit="1" customWidth="1"/>
    <col min="19" max="19" width="15.6640625" style="21" bestFit="1" customWidth="1"/>
    <col min="20" max="20" width="11.44140625" style="21"/>
    <col min="21" max="21" width="28.6640625" style="21" bestFit="1" customWidth="1"/>
    <col min="22" max="22" width="14.109375" style="21" bestFit="1" customWidth="1"/>
    <col min="23" max="23" width="11.44140625" style="21"/>
    <col min="24" max="25" width="13.88671875" style="21" bestFit="1" customWidth="1"/>
    <col min="26" max="16384" width="11.44140625" style="21"/>
  </cols>
  <sheetData>
    <row r="4" spans="3:26" ht="16.2" thickBot="1" x14ac:dyDescent="0.35"/>
    <row r="5" spans="3:26" ht="24" thickBot="1" x14ac:dyDescent="0.35">
      <c r="K5" s="120" t="s">
        <v>5</v>
      </c>
      <c r="L5" s="121"/>
      <c r="M5" s="22">
        <f>P10*H10</f>
        <v>0.56000000000000005</v>
      </c>
      <c r="N5" s="23"/>
      <c r="P5" s="126">
        <f>S13*M5</f>
        <v>56000.000000000007</v>
      </c>
    </row>
    <row r="6" spans="3:26" x14ac:dyDescent="0.3">
      <c r="D6" s="24"/>
      <c r="M6" s="24"/>
    </row>
    <row r="7" spans="3:26" x14ac:dyDescent="0.3">
      <c r="D7" s="24"/>
      <c r="E7" s="25"/>
    </row>
    <row r="9" spans="3:26" ht="16.2" thickBot="1" x14ac:dyDescent="0.35"/>
    <row r="10" spans="3:26" ht="24" thickBot="1" x14ac:dyDescent="0.35">
      <c r="D10" s="59" t="s">
        <v>40</v>
      </c>
      <c r="E10" s="59">
        <v>3</v>
      </c>
      <c r="G10" s="26" t="s">
        <v>6</v>
      </c>
      <c r="H10" s="27">
        <f>E13*K13</f>
        <v>0.31111111111111112</v>
      </c>
      <c r="J10" s="24"/>
      <c r="O10" s="26" t="s">
        <v>8</v>
      </c>
      <c r="P10" s="28">
        <f>V13/S13</f>
        <v>1.8</v>
      </c>
    </row>
    <row r="11" spans="3:26" ht="16.2" thickBot="1" x14ac:dyDescent="0.35">
      <c r="D11" s="59" t="s">
        <v>41</v>
      </c>
      <c r="E11" s="59">
        <f>E10*E13</f>
        <v>1.1200000000000001</v>
      </c>
    </row>
    <row r="12" spans="3:26" ht="16.2" thickBot="1" x14ac:dyDescent="0.35">
      <c r="D12" s="59" t="s">
        <v>3</v>
      </c>
      <c r="E12" s="59">
        <f>E10-E11</f>
        <v>1.88</v>
      </c>
    </row>
    <row r="13" spans="3:26" ht="31.8" thickBot="1" x14ac:dyDescent="0.35">
      <c r="D13" s="55" t="s">
        <v>34</v>
      </c>
      <c r="E13" s="56">
        <f>G16/D16</f>
        <v>0.37333333333333335</v>
      </c>
      <c r="J13" s="55" t="s">
        <v>35</v>
      </c>
      <c r="K13" s="56">
        <f>M16/J16</f>
        <v>0.83333333333333337</v>
      </c>
      <c r="R13" s="81" t="s">
        <v>82</v>
      </c>
      <c r="S13" s="82">
        <v>100000</v>
      </c>
      <c r="U13" s="81" t="s">
        <v>81</v>
      </c>
      <c r="V13" s="82">
        <f>V16+S16</f>
        <v>180000</v>
      </c>
      <c r="Y13" s="33"/>
      <c r="Z13" s="34"/>
    </row>
    <row r="15" spans="3:26" ht="31.5" customHeight="1" thickBot="1" x14ac:dyDescent="0.35">
      <c r="G15" s="24"/>
      <c r="R15" s="34"/>
    </row>
    <row r="16" spans="3:26" ht="31.5" customHeight="1" thickBot="1" x14ac:dyDescent="0.35">
      <c r="C16" s="57" t="s">
        <v>12</v>
      </c>
      <c r="D16" s="58">
        <f>'EDR + BG'!I3</f>
        <v>150000</v>
      </c>
      <c r="F16" s="53" t="s">
        <v>59</v>
      </c>
      <c r="G16" s="54">
        <f>'EDR + BG'!I13</f>
        <v>56000</v>
      </c>
      <c r="I16" s="57" t="s">
        <v>73</v>
      </c>
      <c r="J16" s="58">
        <f>J19+M19</f>
        <v>180000</v>
      </c>
      <c r="L16" s="57" t="s">
        <v>12</v>
      </c>
      <c r="M16" s="58">
        <v>150000</v>
      </c>
      <c r="N16" s="122"/>
      <c r="R16" s="81" t="s">
        <v>79</v>
      </c>
      <c r="S16" s="82">
        <f>S19+V19</f>
        <v>24000</v>
      </c>
      <c r="U16" s="81" t="s">
        <v>80</v>
      </c>
      <c r="V16" s="82">
        <v>156000</v>
      </c>
      <c r="X16" s="34"/>
      <c r="Y16" s="35"/>
    </row>
    <row r="17" spans="3:22" ht="31.5" customHeight="1" x14ac:dyDescent="0.3">
      <c r="D17" s="24"/>
      <c r="G17" s="24"/>
      <c r="J17" s="25"/>
      <c r="M17" s="25"/>
      <c r="N17" s="122"/>
      <c r="P17" s="36"/>
      <c r="Q17" s="23"/>
    </row>
    <row r="18" spans="3:22" ht="31.5" customHeight="1" thickBot="1" x14ac:dyDescent="0.35">
      <c r="Q18" s="23"/>
      <c r="S18" s="34"/>
    </row>
    <row r="19" spans="3:22" ht="31.5" customHeight="1" thickBot="1" x14ac:dyDescent="0.35">
      <c r="C19" s="57" t="s">
        <v>12</v>
      </c>
      <c r="D19" s="58">
        <f>'EDR + BG'!I3</f>
        <v>150000</v>
      </c>
      <c r="F19" s="52" t="s">
        <v>69</v>
      </c>
      <c r="G19" s="119">
        <f>SUM(G21:G26)</f>
        <v>94000</v>
      </c>
      <c r="I19" s="57" t="s">
        <v>72</v>
      </c>
      <c r="J19" s="58">
        <v>0</v>
      </c>
      <c r="L19" s="57" t="s">
        <v>20</v>
      </c>
      <c r="M19" s="58">
        <f>SUM(M21:M24)</f>
        <v>180000</v>
      </c>
      <c r="R19" s="79" t="s">
        <v>77</v>
      </c>
      <c r="S19" s="80">
        <f>SUM(S21:S24)</f>
        <v>24000</v>
      </c>
      <c r="U19" s="79" t="s">
        <v>78</v>
      </c>
      <c r="V19" s="80">
        <f>SUM(V21:V24)</f>
        <v>0</v>
      </c>
    </row>
    <row r="20" spans="3:22" ht="31.5" customHeight="1" thickBot="1" x14ac:dyDescent="0.35">
      <c r="F20" s="37"/>
      <c r="I20" s="38"/>
      <c r="L20" s="39"/>
    </row>
    <row r="21" spans="3:22" ht="31.5" customHeight="1" x14ac:dyDescent="0.3">
      <c r="F21" s="46" t="s">
        <v>66</v>
      </c>
      <c r="G21" s="47">
        <f>'EDR + BG'!I4</f>
        <v>50000</v>
      </c>
      <c r="I21" s="24"/>
      <c r="L21" s="60" t="s">
        <v>70</v>
      </c>
      <c r="M21" s="61">
        <v>180000</v>
      </c>
      <c r="R21" s="73" t="s">
        <v>4</v>
      </c>
      <c r="S21" s="74">
        <v>24000</v>
      </c>
      <c r="U21" s="73" t="s">
        <v>74</v>
      </c>
      <c r="V21" s="74">
        <v>0</v>
      </c>
    </row>
    <row r="22" spans="3:22" ht="31.5" customHeight="1" x14ac:dyDescent="0.3">
      <c r="F22" s="48" t="s">
        <v>67</v>
      </c>
      <c r="G22" s="49">
        <f>'EDR + BG'!I8</f>
        <v>20000</v>
      </c>
      <c r="L22" s="62" t="s">
        <v>71</v>
      </c>
      <c r="M22" s="63">
        <v>0</v>
      </c>
      <c r="R22" s="75" t="s">
        <v>76</v>
      </c>
      <c r="S22" s="76">
        <v>0</v>
      </c>
      <c r="U22" s="75" t="s">
        <v>75</v>
      </c>
      <c r="V22" s="76">
        <v>0</v>
      </c>
    </row>
    <row r="23" spans="3:22" ht="31.5" customHeight="1" x14ac:dyDescent="0.3">
      <c r="F23" s="48" t="s">
        <v>1</v>
      </c>
      <c r="G23" s="49">
        <f>'EDR + BG'!I10</f>
        <v>0</v>
      </c>
      <c r="L23" s="62" t="s">
        <v>38</v>
      </c>
      <c r="M23" s="63">
        <v>0</v>
      </c>
      <c r="R23" s="75"/>
      <c r="S23" s="76"/>
      <c r="U23" s="75"/>
      <c r="V23" s="76"/>
    </row>
    <row r="24" spans="3:22" ht="31.5" customHeight="1" thickBot="1" x14ac:dyDescent="0.35">
      <c r="F24" s="48" t="s">
        <v>68</v>
      </c>
      <c r="G24" s="49">
        <f>0</f>
        <v>0</v>
      </c>
      <c r="L24" s="64"/>
      <c r="M24" s="65"/>
      <c r="R24" s="77"/>
      <c r="S24" s="78"/>
      <c r="U24" s="77"/>
      <c r="V24" s="78"/>
    </row>
    <row r="25" spans="3:22" ht="31.5" customHeight="1" x14ac:dyDescent="0.3">
      <c r="F25" s="48" t="s">
        <v>4</v>
      </c>
      <c r="G25" s="49">
        <f>'EDR + BG'!I12</f>
        <v>24000</v>
      </c>
    </row>
    <row r="26" spans="3:22" ht="31.5" customHeight="1" thickBot="1" x14ac:dyDescent="0.35">
      <c r="F26" s="50" t="s">
        <v>15</v>
      </c>
      <c r="G26" s="51">
        <f>0</f>
        <v>0</v>
      </c>
    </row>
  </sheetData>
  <mergeCells count="2">
    <mergeCell ref="K5:L5"/>
    <mergeCell ref="N16:N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4D74-491C-43F2-86A4-821B9B086CF4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B8AC-2CF9-4484-A707-6D13F6D11FBD}">
  <dimension ref="A1:S26"/>
  <sheetViews>
    <sheetView showGridLines="0" topLeftCell="I4" zoomScale="85" zoomScaleNormal="85" workbookViewId="0">
      <selection activeCell="N10" sqref="N10"/>
    </sheetView>
  </sheetViews>
  <sheetFormatPr defaultColWidth="11.5546875" defaultRowHeight="14.4" x14ac:dyDescent="0.3"/>
  <cols>
    <col min="1" max="1" width="19.44140625" bestFit="1" customWidth="1"/>
    <col min="2" max="2" width="11.5546875" bestFit="1" customWidth="1"/>
    <col min="3" max="3" width="18.33203125" bestFit="1" customWidth="1"/>
    <col min="4" max="4" width="7.109375" bestFit="1" customWidth="1"/>
    <col min="5" max="5" width="16.5546875" bestFit="1" customWidth="1"/>
    <col min="6" max="6" width="12.88671875" customWidth="1"/>
    <col min="7" max="7" width="11.5546875" bestFit="1" customWidth="1"/>
    <col min="8" max="8" width="6.109375" bestFit="1" customWidth="1"/>
    <col min="9" max="9" width="14.33203125" bestFit="1" customWidth="1"/>
    <col min="10" max="10" width="12.5546875" bestFit="1" customWidth="1"/>
    <col min="11" max="11" width="18.44140625" bestFit="1" customWidth="1"/>
    <col min="12" max="12" width="17.88671875" bestFit="1" customWidth="1"/>
    <col min="13" max="13" width="12.5546875" bestFit="1" customWidth="1"/>
    <col min="15" max="15" width="19.5546875" bestFit="1" customWidth="1"/>
    <col min="16" max="16" width="12.5546875" bestFit="1" customWidth="1"/>
    <col min="18" max="18" width="39.33203125" bestFit="1" customWidth="1"/>
    <col min="19" max="19" width="12.5546875" bestFit="1" customWidth="1"/>
  </cols>
  <sheetData>
    <row r="1" spans="1:19" x14ac:dyDescent="0.3">
      <c r="A1" t="s">
        <v>5</v>
      </c>
    </row>
    <row r="2" spans="1:19" x14ac:dyDescent="0.3">
      <c r="A2" t="s">
        <v>6</v>
      </c>
    </row>
    <row r="3" spans="1:19" x14ac:dyDescent="0.3">
      <c r="A3" t="s">
        <v>7</v>
      </c>
      <c r="L3" s="5" t="s">
        <v>5</v>
      </c>
      <c r="M3" s="18" t="e">
        <f>Q7*H7</f>
        <v>#REF!</v>
      </c>
      <c r="O3" s="2"/>
    </row>
    <row r="4" spans="1:19" x14ac:dyDescent="0.3">
      <c r="A4" t="s">
        <v>8</v>
      </c>
    </row>
    <row r="5" spans="1:19" ht="23.4" x14ac:dyDescent="0.3">
      <c r="L5" s="125" t="s">
        <v>11</v>
      </c>
      <c r="M5" s="125"/>
    </row>
    <row r="6" spans="1:19" x14ac:dyDescent="0.3">
      <c r="G6" s="2"/>
    </row>
    <row r="7" spans="1:19" x14ac:dyDescent="0.3">
      <c r="G7" s="5" t="s">
        <v>6</v>
      </c>
      <c r="H7" s="18" t="e">
        <f>D10*L10</f>
        <v>#REF!</v>
      </c>
      <c r="I7" s="3"/>
      <c r="P7" s="5" t="s">
        <v>8</v>
      </c>
      <c r="Q7" s="20" t="e">
        <f>S11/P11</f>
        <v>#REF!</v>
      </c>
    </row>
    <row r="9" spans="1:19" x14ac:dyDescent="0.3">
      <c r="E9" s="4"/>
      <c r="F9" s="4"/>
    </row>
    <row r="10" spans="1:19" ht="23.4" x14ac:dyDescent="0.3">
      <c r="C10" s="13" t="s">
        <v>9</v>
      </c>
      <c r="D10" s="7" t="e">
        <f>B13/F13</f>
        <v>#REF!</v>
      </c>
      <c r="E10" s="14"/>
      <c r="F10" s="15"/>
      <c r="G10" s="125" t="s">
        <v>11</v>
      </c>
      <c r="H10" s="125"/>
      <c r="K10" s="13" t="s">
        <v>10</v>
      </c>
      <c r="L10" s="6" t="e">
        <f>M13/J13</f>
        <v>#REF!</v>
      </c>
      <c r="M10" s="4"/>
    </row>
    <row r="11" spans="1:19" x14ac:dyDescent="0.3">
      <c r="F11" s="2"/>
      <c r="O11" s="5" t="s">
        <v>33</v>
      </c>
      <c r="P11" s="1" t="e">
        <f>#REF!</f>
        <v>#REF!</v>
      </c>
      <c r="R11" s="5" t="s">
        <v>32</v>
      </c>
      <c r="S11" s="1" t="e">
        <f>S13+P13</f>
        <v>#REF!</v>
      </c>
    </row>
    <row r="12" spans="1:19" ht="30" customHeight="1" x14ac:dyDescent="0.3"/>
    <row r="13" spans="1:19" x14ac:dyDescent="0.3">
      <c r="A13" s="5" t="s">
        <v>2</v>
      </c>
      <c r="B13" s="1" t="e">
        <f>F16-B16</f>
        <v>#REF!</v>
      </c>
      <c r="E13" s="5" t="s">
        <v>0</v>
      </c>
      <c r="F13" s="1" t="e">
        <f>F16</f>
        <v>#REF!</v>
      </c>
      <c r="I13" s="5" t="s">
        <v>18</v>
      </c>
      <c r="J13" s="1" t="e">
        <f>J16+M16</f>
        <v>#REF!</v>
      </c>
      <c r="L13" s="5" t="s">
        <v>12</v>
      </c>
      <c r="M13" s="1" t="e">
        <f>#REF!</f>
        <v>#REF!</v>
      </c>
      <c r="O13" s="11" t="s">
        <v>30</v>
      </c>
      <c r="P13" s="1" t="e">
        <f>P16+S16</f>
        <v>#REF!</v>
      </c>
      <c r="R13" s="5" t="s">
        <v>31</v>
      </c>
      <c r="S13" s="1" t="e">
        <f>#REF!</f>
        <v>#REF!</v>
      </c>
    </row>
    <row r="16" spans="1:19" x14ac:dyDescent="0.3">
      <c r="A16" s="11" t="s">
        <v>16</v>
      </c>
      <c r="B16" s="8" t="e">
        <f>SUM(B21:B26)</f>
        <v>#REF!</v>
      </c>
      <c r="E16" s="10" t="s">
        <v>12</v>
      </c>
      <c r="F16" s="9" t="e">
        <f>#REF!</f>
        <v>#REF!</v>
      </c>
      <c r="I16" s="5" t="s">
        <v>19</v>
      </c>
      <c r="J16" s="1" t="e">
        <f>#REF!</f>
        <v>#REF!</v>
      </c>
      <c r="L16" s="5" t="s">
        <v>20</v>
      </c>
      <c r="M16" s="1" t="e">
        <f>SUM(M21:M24)</f>
        <v>#REF!</v>
      </c>
      <c r="O16" s="11" t="s">
        <v>25</v>
      </c>
      <c r="P16" s="1" t="e">
        <f>SUM(P21:P24)</f>
        <v>#REF!</v>
      </c>
      <c r="R16" s="11" t="s">
        <v>26</v>
      </c>
      <c r="S16" s="1">
        <f>SUM(S21:S24)</f>
        <v>0</v>
      </c>
    </row>
    <row r="21" spans="1:19" x14ac:dyDescent="0.3">
      <c r="A21" s="12" t="s">
        <v>13</v>
      </c>
      <c r="B21" s="8" t="e">
        <f>#REF!</f>
        <v>#REF!</v>
      </c>
      <c r="L21" s="16" t="s">
        <v>21</v>
      </c>
      <c r="M21" s="17" t="e">
        <f>#REF!</f>
        <v>#REF!</v>
      </c>
      <c r="O21" s="12" t="s">
        <v>4</v>
      </c>
      <c r="P21" s="19" t="e">
        <f>#REF!</f>
        <v>#REF!</v>
      </c>
      <c r="R21" s="12" t="s">
        <v>28</v>
      </c>
      <c r="S21" s="19">
        <v>0</v>
      </c>
    </row>
    <row r="22" spans="1:19" x14ac:dyDescent="0.3">
      <c r="A22" s="12" t="s">
        <v>14</v>
      </c>
      <c r="B22" s="8" t="e">
        <f>#REF!</f>
        <v>#REF!</v>
      </c>
      <c r="L22" s="16" t="s">
        <v>22</v>
      </c>
      <c r="M22" s="17">
        <v>0</v>
      </c>
      <c r="O22" s="12" t="s">
        <v>27</v>
      </c>
      <c r="P22" s="19">
        <v>0</v>
      </c>
      <c r="R22" s="12" t="s">
        <v>29</v>
      </c>
      <c r="S22" s="19">
        <v>0</v>
      </c>
    </row>
    <row r="23" spans="1:19" x14ac:dyDescent="0.3">
      <c r="A23" s="12" t="s">
        <v>1</v>
      </c>
      <c r="B23" s="8" t="e">
        <f>#REF!</f>
        <v>#REF!</v>
      </c>
      <c r="L23" s="16" t="s">
        <v>23</v>
      </c>
      <c r="M23" s="17">
        <v>0</v>
      </c>
      <c r="O23" s="12"/>
      <c r="P23" s="19">
        <v>0</v>
      </c>
      <c r="R23" s="12"/>
      <c r="S23" s="19">
        <v>0</v>
      </c>
    </row>
    <row r="24" spans="1:19" x14ac:dyDescent="0.3">
      <c r="A24" s="12" t="s">
        <v>17</v>
      </c>
      <c r="B24" s="8">
        <v>0</v>
      </c>
      <c r="L24" s="16" t="s">
        <v>24</v>
      </c>
      <c r="M24" s="17">
        <v>0</v>
      </c>
      <c r="O24" s="12"/>
      <c r="P24" s="19">
        <v>0</v>
      </c>
      <c r="R24" s="12"/>
      <c r="S24" s="19">
        <v>0</v>
      </c>
    </row>
    <row r="25" spans="1:19" x14ac:dyDescent="0.3">
      <c r="A25" s="12" t="s">
        <v>4</v>
      </c>
      <c r="B25" s="8" t="e">
        <f>#REF!</f>
        <v>#REF!</v>
      </c>
    </row>
    <row r="26" spans="1:19" x14ac:dyDescent="0.3">
      <c r="A26" s="12" t="s">
        <v>15</v>
      </c>
      <c r="B26" s="8">
        <v>0</v>
      </c>
    </row>
  </sheetData>
  <mergeCells count="2">
    <mergeCell ref="G10:H10"/>
    <mergeCell ref="L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DP +EDR+BG (2)</vt:lpstr>
      <vt:lpstr>EDR + BG</vt:lpstr>
      <vt:lpstr>DP +EDR+BG</vt:lpstr>
      <vt:lpstr>Hoja1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Solares</dc:creator>
  <cp:lastModifiedBy>Aguilar, José Eddie</cp:lastModifiedBy>
  <dcterms:created xsi:type="dcterms:W3CDTF">2020-08-24T12:20:57Z</dcterms:created>
  <dcterms:modified xsi:type="dcterms:W3CDTF">2023-08-31T14:49:47Z</dcterms:modified>
</cp:coreProperties>
</file>