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Projects\Excel Data Analysis Project\"/>
    </mc:Choice>
  </mc:AlternateContent>
  <xr:revisionPtr revIDLastSave="0" documentId="13_ncr:1_{A036C8ED-8A52-4CAB-AC76-70418118EEF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IN DATA" sheetId="1" r:id="rId1"/>
    <sheet name="Pivot Table" sheetId="5" r:id="rId2"/>
  </sheets>
  <definedNames>
    <definedName name="_xlnm._FilterDatabase" localSheetId="0" hidden="1">'MAIN DATA'!$A$1:$H$1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 s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 s="1"/>
  <c r="K161" i="1" a="1"/>
  <c r="K161" i="1" s="1"/>
  <c r="K162" i="1" a="1"/>
  <c r="K162" i="1" s="1"/>
  <c r="K163" i="1" a="1"/>
  <c r="K163" i="1" s="1"/>
  <c r="K164" i="1" a="1"/>
  <c r="K164" i="1" s="1"/>
  <c r="K165" i="1" a="1"/>
  <c r="K165" i="1" s="1"/>
  <c r="K166" i="1" a="1"/>
  <c r="K166" i="1" s="1"/>
  <c r="K167" i="1" a="1"/>
  <c r="K167" i="1" s="1"/>
  <c r="K168" i="1" a="1"/>
  <c r="K168" i="1" s="1"/>
  <c r="K169" i="1" a="1"/>
  <c r="K169" i="1" s="1"/>
  <c r="K170" i="1" a="1"/>
  <c r="K170" i="1" s="1"/>
  <c r="K171" i="1" a="1"/>
  <c r="K171" i="1" s="1"/>
  <c r="K172" i="1" a="1"/>
  <c r="K172" i="1" s="1"/>
  <c r="K173" i="1" a="1"/>
  <c r="K173" i="1" s="1"/>
  <c r="K174" i="1" a="1"/>
  <c r="K174" i="1" s="1"/>
  <c r="K175" i="1" a="1"/>
  <c r="K175" i="1" s="1"/>
  <c r="K176" i="1" a="1"/>
  <c r="K176" i="1" s="1"/>
  <c r="K177" i="1" a="1"/>
  <c r="K177" i="1" s="1"/>
  <c r="K178" i="1" a="1"/>
  <c r="K178" i="1" s="1"/>
  <c r="K179" i="1" a="1"/>
  <c r="K179" i="1" s="1"/>
  <c r="K180" i="1" a="1"/>
  <c r="K180" i="1" s="1"/>
  <c r="K181" i="1" a="1"/>
  <c r="K181" i="1" s="1"/>
  <c r="K182" i="1" a="1"/>
  <c r="K182" i="1" s="1"/>
  <c r="K183" i="1" a="1"/>
  <c r="K183" i="1" s="1"/>
  <c r="K184" i="1" a="1"/>
  <c r="K184" i="1" s="1"/>
  <c r="K185" i="1" a="1"/>
  <c r="K185" i="1" s="1"/>
  <c r="K186" i="1" a="1"/>
  <c r="K186" i="1" s="1"/>
  <c r="K187" i="1" a="1"/>
  <c r="K187" i="1" s="1"/>
  <c r="K188" i="1" a="1"/>
  <c r="K188" i="1" s="1"/>
  <c r="K189" i="1" a="1"/>
  <c r="K189" i="1" s="1"/>
  <c r="K190" i="1" a="1"/>
  <c r="K190" i="1" s="1"/>
  <c r="K191" i="1" a="1"/>
  <c r="K191" i="1"/>
  <c r="K192" i="1" a="1"/>
  <c r="K192" i="1" s="1"/>
  <c r="K193" i="1" a="1"/>
  <c r="K193" i="1" s="1"/>
  <c r="K194" i="1" a="1"/>
  <c r="K194" i="1" s="1"/>
  <c r="K195" i="1" a="1"/>
  <c r="K195" i="1" s="1"/>
  <c r="K196" i="1" a="1"/>
  <c r="K196" i="1" s="1"/>
  <c r="K197" i="1" a="1"/>
  <c r="K197" i="1" s="1"/>
  <c r="K198" i="1" a="1"/>
  <c r="K198" i="1" s="1"/>
  <c r="K199" i="1" a="1"/>
  <c r="K199" i="1" s="1"/>
  <c r="K200" i="1" a="1"/>
  <c r="K200" i="1" s="1"/>
  <c r="K201" i="1" a="1"/>
  <c r="K201" i="1" s="1"/>
  <c r="K202" i="1" a="1"/>
  <c r="K202" i="1" s="1"/>
  <c r="K203" i="1" a="1"/>
  <c r="K203" i="1" s="1"/>
  <c r="K204" i="1" a="1"/>
  <c r="K204" i="1" s="1"/>
  <c r="K205" i="1" a="1"/>
  <c r="K205" i="1" s="1"/>
  <c r="K206" i="1" a="1"/>
  <c r="K206" i="1" s="1"/>
  <c r="K207" i="1" a="1"/>
  <c r="K207" i="1" s="1"/>
  <c r="K208" i="1" a="1"/>
  <c r="K208" i="1" s="1"/>
  <c r="K209" i="1" a="1"/>
  <c r="K209" i="1" s="1"/>
  <c r="K210" i="1" a="1"/>
  <c r="K210" i="1" s="1"/>
  <c r="K211" i="1" a="1"/>
  <c r="K211" i="1" s="1"/>
  <c r="K212" i="1" a="1"/>
  <c r="K212" i="1" s="1"/>
  <c r="K213" i="1" a="1"/>
  <c r="K213" i="1" s="1"/>
  <c r="K214" i="1" a="1"/>
  <c r="K214" i="1" s="1"/>
  <c r="K215" i="1" a="1"/>
  <c r="K215" i="1" s="1"/>
  <c r="K216" i="1" a="1"/>
  <c r="K216" i="1" s="1"/>
  <c r="K217" i="1" a="1"/>
  <c r="K217" i="1" s="1"/>
  <c r="K218" i="1" a="1"/>
  <c r="K218" i="1" s="1"/>
  <c r="K219" i="1" a="1"/>
  <c r="K219" i="1" s="1"/>
  <c r="K220" i="1" a="1"/>
  <c r="K220" i="1" s="1"/>
  <c r="K221" i="1" a="1"/>
  <c r="K221" i="1" s="1"/>
  <c r="K222" i="1" a="1"/>
  <c r="K222" i="1" s="1"/>
  <c r="K223" i="1" a="1"/>
  <c r="K223" i="1" s="1"/>
  <c r="K224" i="1" a="1"/>
  <c r="K224" i="1" s="1"/>
  <c r="K225" i="1" a="1"/>
  <c r="K225" i="1" s="1"/>
  <c r="K226" i="1" a="1"/>
  <c r="K226" i="1" s="1"/>
  <c r="K227" i="1" a="1"/>
  <c r="K227" i="1" s="1"/>
  <c r="K228" i="1" a="1"/>
  <c r="K228" i="1" s="1"/>
  <c r="K229" i="1" a="1"/>
  <c r="K229" i="1" s="1"/>
  <c r="K230" i="1" a="1"/>
  <c r="K230" i="1" s="1"/>
  <c r="K231" i="1" a="1"/>
  <c r="K231" i="1" s="1"/>
  <c r="K232" i="1" a="1"/>
  <c r="K232" i="1" s="1"/>
  <c r="K233" i="1" a="1"/>
  <c r="K233" i="1" s="1"/>
  <c r="K234" i="1" a="1"/>
  <c r="K234" i="1" s="1"/>
  <c r="K235" i="1" a="1"/>
  <c r="K235" i="1" s="1"/>
  <c r="K236" i="1" a="1"/>
  <c r="K236" i="1" s="1"/>
  <c r="K237" i="1" a="1"/>
  <c r="K237" i="1" s="1"/>
  <c r="K238" i="1" a="1"/>
  <c r="K238" i="1" s="1"/>
  <c r="K239" i="1" a="1"/>
  <c r="K239" i="1" s="1"/>
  <c r="K240" i="1" a="1"/>
  <c r="K240" i="1" s="1"/>
  <c r="K241" i="1" a="1"/>
  <c r="K241" i="1" s="1"/>
  <c r="K242" i="1" a="1"/>
  <c r="K242" i="1" s="1"/>
  <c r="K243" i="1" a="1"/>
  <c r="K243" i="1" s="1"/>
  <c r="K244" i="1" a="1"/>
  <c r="K244" i="1" s="1"/>
  <c r="K245" i="1" a="1"/>
  <c r="K245" i="1" s="1"/>
  <c r="K246" i="1" a="1"/>
  <c r="K246" i="1" s="1"/>
  <c r="K247" i="1" a="1"/>
  <c r="K247" i="1" s="1"/>
  <c r="K248" i="1" a="1"/>
  <c r="K248" i="1" s="1"/>
  <c r="K249" i="1" a="1"/>
  <c r="K249" i="1" s="1"/>
  <c r="K250" i="1" a="1"/>
  <c r="K250" i="1" s="1"/>
  <c r="K251" i="1" a="1"/>
  <c r="K251" i="1" s="1"/>
  <c r="K252" i="1" a="1"/>
  <c r="K252" i="1" s="1"/>
  <c r="K253" i="1" a="1"/>
  <c r="K253" i="1" s="1"/>
  <c r="K254" i="1" a="1"/>
  <c r="K254" i="1" s="1"/>
  <c r="K255" i="1" a="1"/>
  <c r="K255" i="1" s="1"/>
  <c r="K256" i="1" a="1"/>
  <c r="K256" i="1" s="1"/>
  <c r="K257" i="1" a="1"/>
  <c r="K257" i="1" s="1"/>
  <c r="K258" i="1" a="1"/>
  <c r="K258" i="1" s="1"/>
  <c r="K259" i="1" a="1"/>
  <c r="K259" i="1" s="1"/>
  <c r="K260" i="1" a="1"/>
  <c r="K260" i="1" s="1"/>
  <c r="K261" i="1" a="1"/>
  <c r="K261" i="1" s="1"/>
  <c r="K262" i="1" a="1"/>
  <c r="K262" i="1" s="1"/>
  <c r="K263" i="1" a="1"/>
  <c r="K263" i="1" s="1"/>
  <c r="K264" i="1" a="1"/>
  <c r="K264" i="1" s="1"/>
  <c r="K265" i="1" a="1"/>
  <c r="K265" i="1" s="1"/>
  <c r="K266" i="1" a="1"/>
  <c r="K266" i="1" s="1"/>
  <c r="K267" i="1" a="1"/>
  <c r="K267" i="1" s="1"/>
  <c r="K268" i="1" a="1"/>
  <c r="K268" i="1" s="1"/>
  <c r="K269" i="1" a="1"/>
  <c r="K269" i="1" s="1"/>
  <c r="K270" i="1" a="1"/>
  <c r="K270" i="1" s="1"/>
  <c r="K271" i="1" a="1"/>
  <c r="K271" i="1" s="1"/>
  <c r="K272" i="1" a="1"/>
  <c r="K272" i="1" s="1"/>
  <c r="K273" i="1" a="1"/>
  <c r="K273" i="1" s="1"/>
  <c r="K274" i="1" a="1"/>
  <c r="K274" i="1" s="1"/>
  <c r="K275" i="1" a="1"/>
  <c r="K275" i="1" s="1"/>
  <c r="K276" i="1" a="1"/>
  <c r="K276" i="1" s="1"/>
  <c r="K277" i="1" a="1"/>
  <c r="K277" i="1" s="1"/>
  <c r="K278" i="1" a="1"/>
  <c r="K278" i="1" s="1"/>
  <c r="K279" i="1" a="1"/>
  <c r="K279" i="1" s="1"/>
  <c r="K280" i="1" a="1"/>
  <c r="K280" i="1" s="1"/>
  <c r="K281" i="1" a="1"/>
  <c r="K281" i="1" s="1"/>
  <c r="K282" i="1" a="1"/>
  <c r="K282" i="1" s="1"/>
  <c r="K283" i="1" a="1"/>
  <c r="K283" i="1" s="1"/>
  <c r="K284" i="1" a="1"/>
  <c r="K284" i="1" s="1"/>
  <c r="K285" i="1" a="1"/>
  <c r="K285" i="1" s="1"/>
  <c r="K286" i="1" a="1"/>
  <c r="K286" i="1" s="1"/>
  <c r="K287" i="1" a="1"/>
  <c r="K287" i="1" s="1"/>
  <c r="K288" i="1" a="1"/>
  <c r="K288" i="1" s="1"/>
  <c r="K289" i="1" a="1"/>
  <c r="K289" i="1" s="1"/>
  <c r="K290" i="1" a="1"/>
  <c r="K290" i="1" s="1"/>
  <c r="K291" i="1" a="1"/>
  <c r="K291" i="1" s="1"/>
  <c r="K292" i="1" a="1"/>
  <c r="K292" i="1" s="1"/>
  <c r="K293" i="1" a="1"/>
  <c r="K293" i="1" s="1"/>
  <c r="K294" i="1" a="1"/>
  <c r="K294" i="1" s="1"/>
  <c r="K295" i="1" a="1"/>
  <c r="K295" i="1" s="1"/>
  <c r="K296" i="1" a="1"/>
  <c r="K296" i="1" s="1"/>
  <c r="K297" i="1" a="1"/>
  <c r="K297" i="1" s="1"/>
  <c r="K298" i="1" a="1"/>
  <c r="K298" i="1" s="1"/>
  <c r="K299" i="1" a="1"/>
  <c r="K299" i="1" s="1"/>
  <c r="K300" i="1" a="1"/>
  <c r="K300" i="1" s="1"/>
  <c r="K301" i="1" a="1"/>
  <c r="K301" i="1" s="1"/>
  <c r="K302" i="1" a="1"/>
  <c r="K302" i="1" s="1"/>
  <c r="K303" i="1" a="1"/>
  <c r="K303" i="1" s="1"/>
  <c r="K304" i="1" a="1"/>
  <c r="K304" i="1" s="1"/>
  <c r="K305" i="1" a="1"/>
  <c r="K305" i="1" s="1"/>
  <c r="K306" i="1" a="1"/>
  <c r="K306" i="1" s="1"/>
  <c r="K307" i="1" a="1"/>
  <c r="K307" i="1" s="1"/>
  <c r="K308" i="1" a="1"/>
  <c r="K308" i="1" s="1"/>
  <c r="K309" i="1" a="1"/>
  <c r="K309" i="1" s="1"/>
  <c r="K310" i="1" a="1"/>
  <c r="K310" i="1" s="1"/>
  <c r="K311" i="1" a="1"/>
  <c r="K311" i="1" s="1"/>
  <c r="K312" i="1" a="1"/>
  <c r="K312" i="1" s="1"/>
  <c r="K313" i="1" a="1"/>
  <c r="K313" i="1" s="1"/>
  <c r="K314" i="1" a="1"/>
  <c r="K314" i="1" s="1"/>
  <c r="K315" i="1" a="1"/>
  <c r="K315" i="1" s="1"/>
  <c r="K316" i="1" a="1"/>
  <c r="K316" i="1" s="1"/>
  <c r="K317" i="1" a="1"/>
  <c r="K317" i="1" s="1"/>
  <c r="K318" i="1" a="1"/>
  <c r="K318" i="1" s="1"/>
  <c r="K319" i="1" a="1"/>
  <c r="K319" i="1" s="1"/>
  <c r="K320" i="1" a="1"/>
  <c r="K320" i="1" s="1"/>
  <c r="K321" i="1" a="1"/>
  <c r="K321" i="1" s="1"/>
  <c r="K322" i="1" a="1"/>
  <c r="K322" i="1" s="1"/>
  <c r="K323" i="1" a="1"/>
  <c r="K323" i="1" s="1"/>
  <c r="K324" i="1" a="1"/>
  <c r="K324" i="1" s="1"/>
  <c r="K325" i="1" a="1"/>
  <c r="K325" i="1" s="1"/>
  <c r="K326" i="1" a="1"/>
  <c r="K326" i="1" s="1"/>
  <c r="K327" i="1" a="1"/>
  <c r="K327" i="1" s="1"/>
  <c r="K328" i="1" a="1"/>
  <c r="K328" i="1" s="1"/>
  <c r="K329" i="1" a="1"/>
  <c r="K329" i="1" s="1"/>
  <c r="K330" i="1" a="1"/>
  <c r="K330" i="1" s="1"/>
  <c r="K331" i="1" a="1"/>
  <c r="K331" i="1" s="1"/>
  <c r="K332" i="1" a="1"/>
  <c r="K332" i="1" s="1"/>
  <c r="K333" i="1" a="1"/>
  <c r="K333" i="1" s="1"/>
  <c r="K334" i="1" a="1"/>
  <c r="K334" i="1" s="1"/>
  <c r="K335" i="1" a="1"/>
  <c r="K335" i="1" s="1"/>
  <c r="K336" i="1" a="1"/>
  <c r="K336" i="1" s="1"/>
  <c r="K337" i="1" a="1"/>
  <c r="K337" i="1" s="1"/>
  <c r="K338" i="1" a="1"/>
  <c r="K338" i="1" s="1"/>
  <c r="K339" i="1" a="1"/>
  <c r="K339" i="1" s="1"/>
  <c r="K340" i="1" a="1"/>
  <c r="K340" i="1" s="1"/>
  <c r="K341" i="1" a="1"/>
  <c r="K341" i="1" s="1"/>
  <c r="K342" i="1" a="1"/>
  <c r="K342" i="1" s="1"/>
  <c r="K343" i="1" a="1"/>
  <c r="K343" i="1" s="1"/>
  <c r="K344" i="1" a="1"/>
  <c r="K344" i="1" s="1"/>
  <c r="K345" i="1" a="1"/>
  <c r="K345" i="1" s="1"/>
  <c r="K346" i="1" a="1"/>
  <c r="K346" i="1" s="1"/>
  <c r="K347" i="1" a="1"/>
  <c r="K347" i="1" s="1"/>
  <c r="K348" i="1" a="1"/>
  <c r="K348" i="1" s="1"/>
  <c r="K349" i="1" a="1"/>
  <c r="K349" i="1" s="1"/>
  <c r="K350" i="1" a="1"/>
  <c r="K350" i="1" s="1"/>
  <c r="K351" i="1" a="1"/>
  <c r="K351" i="1" s="1"/>
  <c r="K352" i="1" a="1"/>
  <c r="K352" i="1" s="1"/>
  <c r="K353" i="1" a="1"/>
  <c r="K353" i="1" s="1"/>
  <c r="K354" i="1" a="1"/>
  <c r="K354" i="1" s="1"/>
  <c r="K355" i="1" a="1"/>
  <c r="K355" i="1" s="1"/>
  <c r="K356" i="1" a="1"/>
  <c r="K356" i="1" s="1"/>
  <c r="K357" i="1" a="1"/>
  <c r="K357" i="1" s="1"/>
  <c r="K358" i="1" a="1"/>
  <c r="K358" i="1" s="1"/>
  <c r="K359" i="1" a="1"/>
  <c r="K359" i="1" s="1"/>
  <c r="K360" i="1" a="1"/>
  <c r="K360" i="1" s="1"/>
  <c r="K361" i="1" a="1"/>
  <c r="K361" i="1" s="1"/>
  <c r="K362" i="1" a="1"/>
  <c r="K362" i="1" s="1"/>
  <c r="K363" i="1" a="1"/>
  <c r="K363" i="1" s="1"/>
  <c r="K364" i="1" a="1"/>
  <c r="K364" i="1" s="1"/>
  <c r="K365" i="1" a="1"/>
  <c r="K365" i="1" s="1"/>
  <c r="K366" i="1" a="1"/>
  <c r="K366" i="1" s="1"/>
  <c r="K367" i="1" a="1"/>
  <c r="K367" i="1" s="1"/>
  <c r="K368" i="1" a="1"/>
  <c r="K368" i="1" s="1"/>
  <c r="K369" i="1" a="1"/>
  <c r="K369" i="1" s="1"/>
  <c r="K370" i="1" a="1"/>
  <c r="K370" i="1" s="1"/>
  <c r="K371" i="1" a="1"/>
  <c r="K371" i="1" s="1"/>
  <c r="K372" i="1" a="1"/>
  <c r="K372" i="1" s="1"/>
  <c r="K373" i="1" a="1"/>
  <c r="K373" i="1" s="1"/>
  <c r="K374" i="1" a="1"/>
  <c r="K374" i="1" s="1"/>
  <c r="K375" i="1" a="1"/>
  <c r="K375" i="1" s="1"/>
  <c r="K376" i="1" a="1"/>
  <c r="K376" i="1" s="1"/>
  <c r="K377" i="1" a="1"/>
  <c r="K377" i="1" s="1"/>
  <c r="K378" i="1" a="1"/>
  <c r="K378" i="1" s="1"/>
  <c r="K379" i="1" a="1"/>
  <c r="K379" i="1" s="1"/>
  <c r="K380" i="1" a="1"/>
  <c r="K380" i="1" s="1"/>
  <c r="K381" i="1" a="1"/>
  <c r="K381" i="1" s="1"/>
  <c r="K382" i="1" a="1"/>
  <c r="K382" i="1" s="1"/>
  <c r="K383" i="1" a="1"/>
  <c r="K383" i="1" s="1"/>
  <c r="K384" i="1" a="1"/>
  <c r="K384" i="1" s="1"/>
  <c r="K385" i="1" a="1"/>
  <c r="K385" i="1" s="1"/>
  <c r="K386" i="1" a="1"/>
  <c r="K386" i="1" s="1"/>
  <c r="K387" i="1" a="1"/>
  <c r="K387" i="1" s="1"/>
  <c r="K388" i="1" a="1"/>
  <c r="K388" i="1" s="1"/>
  <c r="K389" i="1" a="1"/>
  <c r="K389" i="1" s="1"/>
  <c r="K390" i="1" a="1"/>
  <c r="K390" i="1" s="1"/>
  <c r="K391" i="1" a="1"/>
  <c r="K391" i="1" s="1"/>
  <c r="K392" i="1" a="1"/>
  <c r="K392" i="1" s="1"/>
  <c r="K393" i="1" a="1"/>
  <c r="K393" i="1" s="1"/>
  <c r="K394" i="1" a="1"/>
  <c r="K394" i="1" s="1"/>
  <c r="K395" i="1" a="1"/>
  <c r="K395" i="1" s="1"/>
  <c r="K396" i="1" a="1"/>
  <c r="K396" i="1" s="1"/>
  <c r="K397" i="1" a="1"/>
  <c r="K397" i="1" s="1"/>
  <c r="K398" i="1" a="1"/>
  <c r="K398" i="1" s="1"/>
  <c r="K399" i="1" a="1"/>
  <c r="K399" i="1" s="1"/>
  <c r="K400" i="1" a="1"/>
  <c r="K400" i="1" s="1"/>
  <c r="K401" i="1" a="1"/>
  <c r="K401" i="1" s="1"/>
  <c r="K402" i="1" a="1"/>
  <c r="K402" i="1" s="1"/>
  <c r="K403" i="1" a="1"/>
  <c r="K403" i="1" s="1"/>
  <c r="K404" i="1" a="1"/>
  <c r="K404" i="1" s="1"/>
  <c r="K405" i="1" a="1"/>
  <c r="K405" i="1" s="1"/>
  <c r="K406" i="1" a="1"/>
  <c r="K406" i="1" s="1"/>
  <c r="K407" i="1" a="1"/>
  <c r="K407" i="1" s="1"/>
  <c r="K408" i="1" a="1"/>
  <c r="K408" i="1" s="1"/>
  <c r="K409" i="1" a="1"/>
  <c r="K409" i="1" s="1"/>
  <c r="K410" i="1" a="1"/>
  <c r="K410" i="1" s="1"/>
  <c r="K411" i="1" a="1"/>
  <c r="K411" i="1" s="1"/>
  <c r="K412" i="1" a="1"/>
  <c r="K412" i="1" s="1"/>
  <c r="K413" i="1" a="1"/>
  <c r="K413" i="1" s="1"/>
  <c r="K414" i="1" a="1"/>
  <c r="K414" i="1" s="1"/>
  <c r="K415" i="1" a="1"/>
  <c r="K415" i="1" s="1"/>
  <c r="K416" i="1" a="1"/>
  <c r="K416" i="1" s="1"/>
  <c r="K417" i="1" a="1"/>
  <c r="K417" i="1" s="1"/>
  <c r="K418" i="1" a="1"/>
  <c r="K418" i="1" s="1"/>
  <c r="K419" i="1" a="1"/>
  <c r="K419" i="1" s="1"/>
  <c r="K420" i="1" a="1"/>
  <c r="K420" i="1"/>
  <c r="K421" i="1" a="1"/>
  <c r="K421" i="1" s="1"/>
  <c r="K422" i="1" a="1"/>
  <c r="K422" i="1" s="1"/>
  <c r="K423" i="1" a="1"/>
  <c r="K423" i="1" s="1"/>
  <c r="K424" i="1" a="1"/>
  <c r="K424" i="1" s="1"/>
  <c r="K425" i="1" a="1"/>
  <c r="K425" i="1" s="1"/>
  <c r="K426" i="1" a="1"/>
  <c r="K426" i="1" s="1"/>
  <c r="K427" i="1" a="1"/>
  <c r="K427" i="1" s="1"/>
  <c r="K428" i="1" a="1"/>
  <c r="K428" i="1" s="1"/>
  <c r="K429" i="1" a="1"/>
  <c r="K429" i="1" s="1"/>
  <c r="K430" i="1" a="1"/>
  <c r="K430" i="1" s="1"/>
  <c r="K431" i="1" a="1"/>
  <c r="K431" i="1" s="1"/>
  <c r="K432" i="1" a="1"/>
  <c r="K432" i="1" s="1"/>
  <c r="K433" i="1" a="1"/>
  <c r="K433" i="1" s="1"/>
  <c r="K434" i="1" a="1"/>
  <c r="K434" i="1" s="1"/>
  <c r="K435" i="1" a="1"/>
  <c r="K435" i="1" s="1"/>
  <c r="K436" i="1" a="1"/>
  <c r="K436" i="1" s="1"/>
  <c r="K437" i="1" a="1"/>
  <c r="K437" i="1" s="1"/>
  <c r="K438" i="1" a="1"/>
  <c r="K438" i="1" s="1"/>
  <c r="K439" i="1" a="1"/>
  <c r="K439" i="1" s="1"/>
  <c r="K440" i="1" a="1"/>
  <c r="K440" i="1" s="1"/>
  <c r="K441" i="1" a="1"/>
  <c r="K441" i="1" s="1"/>
  <c r="K442" i="1" a="1"/>
  <c r="K442" i="1" s="1"/>
  <c r="K443" i="1" a="1"/>
  <c r="K443" i="1" s="1"/>
  <c r="K444" i="1" a="1"/>
  <c r="K444" i="1" s="1"/>
  <c r="K445" i="1" a="1"/>
  <c r="K445" i="1" s="1"/>
  <c r="K446" i="1" a="1"/>
  <c r="K446" i="1" s="1"/>
  <c r="K447" i="1" a="1"/>
  <c r="K447" i="1" s="1"/>
  <c r="K448" i="1" a="1"/>
  <c r="K448" i="1" s="1"/>
  <c r="K449" i="1" a="1"/>
  <c r="K449" i="1" s="1"/>
  <c r="K450" i="1" a="1"/>
  <c r="K450" i="1" s="1"/>
  <c r="K451" i="1" a="1"/>
  <c r="K451" i="1" s="1"/>
  <c r="K452" i="1" a="1"/>
  <c r="K452" i="1" s="1"/>
  <c r="K453" i="1" a="1"/>
  <c r="K453" i="1" s="1"/>
  <c r="K454" i="1" a="1"/>
  <c r="K454" i="1" s="1"/>
  <c r="K455" i="1" a="1"/>
  <c r="K455" i="1" s="1"/>
  <c r="K456" i="1" a="1"/>
  <c r="K456" i="1" s="1"/>
  <c r="K457" i="1" a="1"/>
  <c r="K457" i="1" s="1"/>
  <c r="K458" i="1" a="1"/>
  <c r="K458" i="1" s="1"/>
  <c r="K459" i="1" a="1"/>
  <c r="K459" i="1" s="1"/>
  <c r="K460" i="1" a="1"/>
  <c r="K460" i="1" s="1"/>
  <c r="K461" i="1" a="1"/>
  <c r="K461" i="1" s="1"/>
  <c r="K462" i="1" a="1"/>
  <c r="K462" i="1" s="1"/>
  <c r="K463" i="1" a="1"/>
  <c r="K463" i="1" s="1"/>
  <c r="K464" i="1" a="1"/>
  <c r="K464" i="1" s="1"/>
  <c r="K465" i="1" a="1"/>
  <c r="K465" i="1" s="1"/>
  <c r="K466" i="1" a="1"/>
  <c r="K466" i="1" s="1"/>
  <c r="K467" i="1" a="1"/>
  <c r="K467" i="1" s="1"/>
  <c r="K468" i="1" a="1"/>
  <c r="K468" i="1" s="1"/>
  <c r="K469" i="1" a="1"/>
  <c r="K469" i="1" s="1"/>
  <c r="K470" i="1" a="1"/>
  <c r="K470" i="1" s="1"/>
  <c r="K471" i="1" a="1"/>
  <c r="K471" i="1" s="1"/>
  <c r="K472" i="1" a="1"/>
  <c r="K472" i="1" s="1"/>
  <c r="K473" i="1" a="1"/>
  <c r="K473" i="1" s="1"/>
  <c r="K474" i="1" a="1"/>
  <c r="K474" i="1" s="1"/>
  <c r="K475" i="1" a="1"/>
  <c r="K475" i="1" s="1"/>
  <c r="K476" i="1" a="1"/>
  <c r="K476" i="1" s="1"/>
  <c r="K477" i="1" a="1"/>
  <c r="K477" i="1" s="1"/>
  <c r="K478" i="1" a="1"/>
  <c r="K478" i="1" s="1"/>
  <c r="K479" i="1" a="1"/>
  <c r="K479" i="1" s="1"/>
  <c r="K480" i="1" a="1"/>
  <c r="K480" i="1" s="1"/>
  <c r="K481" i="1" a="1"/>
  <c r="K481" i="1" s="1"/>
  <c r="K482" i="1" a="1"/>
  <c r="K482" i="1" s="1"/>
  <c r="K483" i="1" a="1"/>
  <c r="K483" i="1" s="1"/>
  <c r="K484" i="1" a="1"/>
  <c r="K484" i="1" s="1"/>
  <c r="K485" i="1" a="1"/>
  <c r="K485" i="1" s="1"/>
  <c r="K486" i="1" a="1"/>
  <c r="K486" i="1" s="1"/>
  <c r="K487" i="1" a="1"/>
  <c r="K487" i="1" s="1"/>
  <c r="K488" i="1" a="1"/>
  <c r="K488" i="1" s="1"/>
  <c r="K489" i="1" a="1"/>
  <c r="K489" i="1" s="1"/>
  <c r="K490" i="1" a="1"/>
  <c r="K490" i="1" s="1"/>
  <c r="K491" i="1" a="1"/>
  <c r="K491" i="1" s="1"/>
  <c r="K492" i="1" a="1"/>
  <c r="K492" i="1"/>
  <c r="K493" i="1" a="1"/>
  <c r="K493" i="1" s="1"/>
  <c r="K494" i="1" a="1"/>
  <c r="K494" i="1" s="1"/>
  <c r="K495" i="1" a="1"/>
  <c r="K495" i="1" s="1"/>
  <c r="K496" i="1" a="1"/>
  <c r="K496" i="1" s="1"/>
  <c r="K497" i="1" a="1"/>
  <c r="K497" i="1" s="1"/>
  <c r="K498" i="1" a="1"/>
  <c r="K498" i="1" s="1"/>
  <c r="K499" i="1" a="1"/>
  <c r="K499" i="1" s="1"/>
  <c r="K500" i="1" a="1"/>
  <c r="K500" i="1" s="1"/>
  <c r="K501" i="1" a="1"/>
  <c r="K501" i="1" s="1"/>
  <c r="K502" i="1" a="1"/>
  <c r="K502" i="1" s="1"/>
  <c r="K503" i="1" a="1"/>
  <c r="K503" i="1" s="1"/>
  <c r="K504" i="1" a="1"/>
  <c r="K504" i="1" s="1"/>
  <c r="K505" i="1" a="1"/>
  <c r="K505" i="1" s="1"/>
  <c r="K506" i="1" a="1"/>
  <c r="K506" i="1" s="1"/>
  <c r="K507" i="1" a="1"/>
  <c r="K507" i="1" s="1"/>
  <c r="K508" i="1" a="1"/>
  <c r="K508" i="1" s="1"/>
  <c r="K509" i="1" a="1"/>
  <c r="K509" i="1" s="1"/>
  <c r="K510" i="1" a="1"/>
  <c r="K510" i="1" s="1"/>
  <c r="K511" i="1" a="1"/>
  <c r="K511" i="1" s="1"/>
  <c r="K512" i="1" a="1"/>
  <c r="K512" i="1" s="1"/>
  <c r="K513" i="1" a="1"/>
  <c r="K513" i="1" s="1"/>
  <c r="K514" i="1" a="1"/>
  <c r="K514" i="1" s="1"/>
  <c r="K515" i="1" a="1"/>
  <c r="K515" i="1" s="1"/>
  <c r="K516" i="1" a="1"/>
  <c r="K516" i="1" s="1"/>
  <c r="K517" i="1" a="1"/>
  <c r="K517" i="1" s="1"/>
  <c r="K518" i="1" a="1"/>
  <c r="K518" i="1" s="1"/>
  <c r="K519" i="1" a="1"/>
  <c r="K519" i="1" s="1"/>
  <c r="K520" i="1" a="1"/>
  <c r="K520" i="1" s="1"/>
  <c r="K521" i="1" a="1"/>
  <c r="K521" i="1" s="1"/>
  <c r="K522" i="1" a="1"/>
  <c r="K522" i="1" s="1"/>
  <c r="K523" i="1" a="1"/>
  <c r="K523" i="1" s="1"/>
  <c r="K524" i="1" a="1"/>
  <c r="K524" i="1" s="1"/>
  <c r="K525" i="1" a="1"/>
  <c r="K525" i="1" s="1"/>
  <c r="K526" i="1" a="1"/>
  <c r="K526" i="1" s="1"/>
  <c r="K527" i="1" a="1"/>
  <c r="K527" i="1" s="1"/>
  <c r="K528" i="1" a="1"/>
  <c r="K528" i="1" s="1"/>
  <c r="K529" i="1" a="1"/>
  <c r="K529" i="1" s="1"/>
  <c r="K530" i="1" a="1"/>
  <c r="K530" i="1" s="1"/>
  <c r="K531" i="1" a="1"/>
  <c r="K531" i="1" s="1"/>
  <c r="K532" i="1" a="1"/>
  <c r="K532" i="1" s="1"/>
  <c r="K533" i="1" a="1"/>
  <c r="K533" i="1" s="1"/>
  <c r="K534" i="1" a="1"/>
  <c r="K534" i="1" s="1"/>
  <c r="K535" i="1" a="1"/>
  <c r="K535" i="1" s="1"/>
  <c r="K536" i="1" a="1"/>
  <c r="K536" i="1" s="1"/>
  <c r="K537" i="1" a="1"/>
  <c r="K537" i="1" s="1"/>
  <c r="K538" i="1" a="1"/>
  <c r="K538" i="1" s="1"/>
  <c r="K539" i="1" a="1"/>
  <c r="K539" i="1" s="1"/>
  <c r="K540" i="1" a="1"/>
  <c r="K540" i="1" s="1"/>
  <c r="K541" i="1" a="1"/>
  <c r="K541" i="1" s="1"/>
  <c r="K542" i="1" a="1"/>
  <c r="K542" i="1" s="1"/>
  <c r="K543" i="1" a="1"/>
  <c r="K543" i="1" s="1"/>
  <c r="K544" i="1" a="1"/>
  <c r="K544" i="1" s="1"/>
  <c r="K545" i="1" a="1"/>
  <c r="K545" i="1" s="1"/>
  <c r="K546" i="1" a="1"/>
  <c r="K546" i="1" s="1"/>
  <c r="K547" i="1" a="1"/>
  <c r="K547" i="1" s="1"/>
  <c r="K548" i="1" a="1"/>
  <c r="K548" i="1" s="1"/>
  <c r="K549" i="1" a="1"/>
  <c r="K549" i="1" s="1"/>
  <c r="K550" i="1" a="1"/>
  <c r="K550" i="1" s="1"/>
  <c r="K551" i="1" a="1"/>
  <c r="K551" i="1" s="1"/>
  <c r="K552" i="1" a="1"/>
  <c r="K552" i="1" s="1"/>
  <c r="K553" i="1" a="1"/>
  <c r="K553" i="1" s="1"/>
  <c r="K554" i="1" a="1"/>
  <c r="K554" i="1" s="1"/>
  <c r="K555" i="1" a="1"/>
  <c r="K555" i="1" s="1"/>
  <c r="K556" i="1" a="1"/>
  <c r="K556" i="1" s="1"/>
  <c r="K557" i="1" a="1"/>
  <c r="K557" i="1" s="1"/>
  <c r="K558" i="1" a="1"/>
  <c r="K558" i="1" s="1"/>
  <c r="K559" i="1" a="1"/>
  <c r="K559" i="1" s="1"/>
  <c r="K560" i="1" a="1"/>
  <c r="K560" i="1" s="1"/>
  <c r="K561" i="1" a="1"/>
  <c r="K561" i="1" s="1"/>
  <c r="K562" i="1" a="1"/>
  <c r="K562" i="1" s="1"/>
  <c r="K563" i="1" a="1"/>
  <c r="K563" i="1" s="1"/>
  <c r="K564" i="1" a="1"/>
  <c r="K564" i="1" s="1"/>
  <c r="K565" i="1" a="1"/>
  <c r="K565" i="1" s="1"/>
  <c r="K566" i="1" a="1"/>
  <c r="K566" i="1" s="1"/>
  <c r="K567" i="1" a="1"/>
  <c r="K567" i="1" s="1"/>
  <c r="K568" i="1" a="1"/>
  <c r="K568" i="1" s="1"/>
  <c r="K569" i="1" a="1"/>
  <c r="K569" i="1" s="1"/>
  <c r="K570" i="1" a="1"/>
  <c r="K570" i="1" s="1"/>
  <c r="K571" i="1" a="1"/>
  <c r="K571" i="1" s="1"/>
  <c r="K572" i="1" a="1"/>
  <c r="K572" i="1" s="1"/>
  <c r="K573" i="1" a="1"/>
  <c r="K573" i="1" s="1"/>
  <c r="K574" i="1" a="1"/>
  <c r="K574" i="1" s="1"/>
  <c r="K575" i="1" a="1"/>
  <c r="K575" i="1" s="1"/>
  <c r="K576" i="1" a="1"/>
  <c r="K576" i="1" s="1"/>
  <c r="K577" i="1" a="1"/>
  <c r="K577" i="1" s="1"/>
  <c r="K578" i="1" a="1"/>
  <c r="K578" i="1" s="1"/>
  <c r="K579" i="1" a="1"/>
  <c r="K579" i="1" s="1"/>
  <c r="K580" i="1" a="1"/>
  <c r="K580" i="1" s="1"/>
  <c r="K581" i="1" a="1"/>
  <c r="K581" i="1" s="1"/>
  <c r="K582" i="1" a="1"/>
  <c r="K582" i="1" s="1"/>
  <c r="K583" i="1" a="1"/>
  <c r="K583" i="1" s="1"/>
  <c r="I68" i="1" a="1"/>
  <c r="I68" i="1" s="1"/>
  <c r="H2" i="1" a="1"/>
  <c r="H2" i="1" s="1"/>
  <c r="H3" i="1" a="1"/>
  <c r="H3" i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/>
  <c r="H170" i="1" a="1"/>
  <c r="H170" i="1" s="1"/>
  <c r="H171" i="1" a="1"/>
  <c r="H171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 s="1"/>
  <c r="H178" i="1" a="1"/>
  <c r="H178" i="1" s="1"/>
  <c r="H179" i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 s="1"/>
  <c r="H186" i="1" a="1"/>
  <c r="H186" i="1" s="1"/>
  <c r="H187" i="1" a="1"/>
  <c r="H187" i="1" s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a="1"/>
  <c r="H201" i="1" s="1"/>
  <c r="H202" i="1" a="1"/>
  <c r="H202" i="1" s="1"/>
  <c r="H203" i="1" a="1"/>
  <c r="H203" i="1" s="1"/>
  <c r="H204" i="1" a="1"/>
  <c r="H204" i="1" s="1"/>
  <c r="H205" i="1" a="1"/>
  <c r="H205" i="1" s="1"/>
  <c r="H206" i="1" a="1"/>
  <c r="H206" i="1" s="1"/>
  <c r="H207" i="1" a="1"/>
  <c r="H207" i="1" s="1"/>
  <c r="H208" i="1" a="1"/>
  <c r="H208" i="1" s="1"/>
  <c r="H209" i="1" a="1"/>
  <c r="H209" i="1" s="1"/>
  <c r="H210" i="1" a="1"/>
  <c r="H210" i="1" s="1"/>
  <c r="H211" i="1" a="1"/>
  <c r="H211" i="1" s="1"/>
  <c r="H212" i="1" a="1"/>
  <c r="H212" i="1" s="1"/>
  <c r="H213" i="1" a="1"/>
  <c r="H213" i="1" s="1"/>
  <c r="H214" i="1" a="1"/>
  <c r="H214" i="1" s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 s="1"/>
  <c r="H221" i="1" a="1"/>
  <c r="H221" i="1" s="1"/>
  <c r="H222" i="1" a="1"/>
  <c r="H222" i="1" s="1"/>
  <c r="H223" i="1" a="1"/>
  <c r="H223" i="1" s="1"/>
  <c r="H224" i="1" a="1"/>
  <c r="H224" i="1" s="1"/>
  <c r="H225" i="1" a="1"/>
  <c r="H225" i="1" s="1"/>
  <c r="H226" i="1" a="1"/>
  <c r="H226" i="1" s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 s="1"/>
  <c r="H233" i="1" a="1"/>
  <c r="H233" i="1" s="1"/>
  <c r="H234" i="1" a="1"/>
  <c r="H234" i="1" s="1"/>
  <c r="H235" i="1" a="1"/>
  <c r="H235" i="1" s="1"/>
  <c r="H236" i="1" a="1"/>
  <c r="H236" i="1" s="1"/>
  <c r="H237" i="1" a="1"/>
  <c r="H237" i="1" s="1"/>
  <c r="H238" i="1" a="1"/>
  <c r="H238" i="1" s="1"/>
  <c r="H239" i="1" a="1"/>
  <c r="H239" i="1" s="1"/>
  <c r="H240" i="1" a="1"/>
  <c r="H240" i="1" s="1"/>
  <c r="H241" i="1" a="1"/>
  <c r="H241" i="1" s="1"/>
  <c r="H242" i="1" a="1"/>
  <c r="H242" i="1" s="1"/>
  <c r="H243" i="1" a="1"/>
  <c r="H243" i="1" s="1"/>
  <c r="H244" i="1" a="1"/>
  <c r="H244" i="1" s="1"/>
  <c r="H245" i="1" a="1"/>
  <c r="H245" i="1" s="1"/>
  <c r="H246" i="1" a="1"/>
  <c r="H246" i="1" s="1"/>
  <c r="H247" i="1" a="1"/>
  <c r="H247" i="1" s="1"/>
  <c r="H248" i="1" a="1"/>
  <c r="H248" i="1" s="1"/>
  <c r="H249" i="1" a="1"/>
  <c r="H249" i="1" s="1"/>
  <c r="H250" i="1" a="1"/>
  <c r="H250" i="1" s="1"/>
  <c r="H251" i="1" a="1"/>
  <c r="H251" i="1" s="1"/>
  <c r="H252" i="1" a="1"/>
  <c r="H252" i="1" s="1"/>
  <c r="H253" i="1" a="1"/>
  <c r="H253" i="1" s="1"/>
  <c r="H254" i="1" a="1"/>
  <c r="H254" i="1" s="1"/>
  <c r="H255" i="1" a="1"/>
  <c r="H255" i="1" s="1"/>
  <c r="H256" i="1" a="1"/>
  <c r="H256" i="1" s="1"/>
  <c r="H257" i="1" a="1"/>
  <c r="H257" i="1" s="1"/>
  <c r="H258" i="1" a="1"/>
  <c r="H258" i="1" s="1"/>
  <c r="H259" i="1" a="1"/>
  <c r="H259" i="1" s="1"/>
  <c r="H260" i="1" a="1"/>
  <c r="H260" i="1" s="1"/>
  <c r="H261" i="1" a="1"/>
  <c r="H261" i="1" s="1"/>
  <c r="H262" i="1" a="1"/>
  <c r="H262" i="1" s="1"/>
  <c r="H263" i="1" a="1"/>
  <c r="H263" i="1" s="1"/>
  <c r="H264" i="1" a="1"/>
  <c r="H264" i="1" s="1"/>
  <c r="H265" i="1" a="1"/>
  <c r="H265" i="1" s="1"/>
  <c r="H266" i="1" a="1"/>
  <c r="H266" i="1" s="1"/>
  <c r="H267" i="1" a="1"/>
  <c r="H267" i="1" s="1"/>
  <c r="H268" i="1" a="1"/>
  <c r="H268" i="1" s="1"/>
  <c r="H269" i="1" a="1"/>
  <c r="H269" i="1" s="1"/>
  <c r="H270" i="1" a="1"/>
  <c r="H270" i="1" s="1"/>
  <c r="H271" i="1" a="1"/>
  <c r="H271" i="1" s="1"/>
  <c r="H272" i="1" a="1"/>
  <c r="H272" i="1" s="1"/>
  <c r="H273" i="1" a="1"/>
  <c r="H273" i="1" s="1"/>
  <c r="H274" i="1" a="1"/>
  <c r="H274" i="1" s="1"/>
  <c r="H275" i="1" a="1"/>
  <c r="H275" i="1" s="1"/>
  <c r="H276" i="1" a="1"/>
  <c r="H276" i="1" s="1"/>
  <c r="H277" i="1" a="1"/>
  <c r="H277" i="1" s="1"/>
  <c r="H278" i="1" a="1"/>
  <c r="H278" i="1" s="1"/>
  <c r="H279" i="1" a="1"/>
  <c r="H279" i="1" s="1"/>
  <c r="H280" i="1" a="1"/>
  <c r="H280" i="1" s="1"/>
  <c r="H281" i="1" a="1"/>
  <c r="H281" i="1" s="1"/>
  <c r="H282" i="1" a="1"/>
  <c r="H282" i="1" s="1"/>
  <c r="H283" i="1" a="1"/>
  <c r="H283" i="1" s="1"/>
  <c r="H284" i="1" a="1"/>
  <c r="H284" i="1" s="1"/>
  <c r="H285" i="1" a="1"/>
  <c r="H285" i="1" s="1"/>
  <c r="H286" i="1" a="1"/>
  <c r="H286" i="1" s="1"/>
  <c r="H287" i="1" a="1"/>
  <c r="H287" i="1" s="1"/>
  <c r="H288" i="1" a="1"/>
  <c r="H288" i="1" s="1"/>
  <c r="H289" i="1" a="1"/>
  <c r="H289" i="1" s="1"/>
  <c r="H290" i="1" a="1"/>
  <c r="H290" i="1" s="1"/>
  <c r="H291" i="1" a="1"/>
  <c r="H291" i="1" s="1"/>
  <c r="H292" i="1" a="1"/>
  <c r="H292" i="1" s="1"/>
  <c r="H293" i="1" a="1"/>
  <c r="H293" i="1" s="1"/>
  <c r="H294" i="1" a="1"/>
  <c r="H294" i="1" s="1"/>
  <c r="H295" i="1" a="1"/>
  <c r="H295" i="1" s="1"/>
  <c r="H296" i="1" a="1"/>
  <c r="H296" i="1" s="1"/>
  <c r="H297" i="1" a="1"/>
  <c r="H297" i="1" s="1"/>
  <c r="H298" i="1" a="1"/>
  <c r="H298" i="1" s="1"/>
  <c r="H299" i="1" a="1"/>
  <c r="H299" i="1" s="1"/>
  <c r="H300" i="1" a="1"/>
  <c r="H300" i="1" s="1"/>
  <c r="H301" i="1" a="1"/>
  <c r="H301" i="1" s="1"/>
  <c r="H302" i="1" a="1"/>
  <c r="H302" i="1" s="1"/>
  <c r="H303" i="1" a="1"/>
  <c r="H303" i="1" s="1"/>
  <c r="H304" i="1" a="1"/>
  <c r="H304" i="1" s="1"/>
  <c r="H305" i="1" a="1"/>
  <c r="H305" i="1" s="1"/>
  <c r="H306" i="1" a="1"/>
  <c r="H306" i="1" s="1"/>
  <c r="H307" i="1" a="1"/>
  <c r="H307" i="1" s="1"/>
  <c r="H308" i="1" a="1"/>
  <c r="H308" i="1" s="1"/>
  <c r="H309" i="1" a="1"/>
  <c r="H309" i="1" s="1"/>
  <c r="H310" i="1" a="1"/>
  <c r="H310" i="1" s="1"/>
  <c r="H311" i="1" a="1"/>
  <c r="H311" i="1" s="1"/>
  <c r="H312" i="1" a="1"/>
  <c r="H312" i="1" s="1"/>
  <c r="H313" i="1" a="1"/>
  <c r="H313" i="1" s="1"/>
  <c r="H314" i="1" a="1"/>
  <c r="H314" i="1" s="1"/>
  <c r="H315" i="1" a="1"/>
  <c r="H315" i="1" s="1"/>
  <c r="H316" i="1" a="1"/>
  <c r="H316" i="1" s="1"/>
  <c r="H317" i="1" a="1"/>
  <c r="H317" i="1" s="1"/>
  <c r="H318" i="1" a="1"/>
  <c r="H318" i="1" s="1"/>
  <c r="H319" i="1" a="1"/>
  <c r="H319" i="1" s="1"/>
  <c r="H320" i="1" a="1"/>
  <c r="H320" i="1" s="1"/>
  <c r="H321" i="1" a="1"/>
  <c r="H321" i="1" s="1"/>
  <c r="H322" i="1" a="1"/>
  <c r="H322" i="1" s="1"/>
  <c r="H323" i="1" a="1"/>
  <c r="H323" i="1" s="1"/>
  <c r="H324" i="1" a="1"/>
  <c r="H324" i="1" s="1"/>
  <c r="H325" i="1" a="1"/>
  <c r="H325" i="1" s="1"/>
  <c r="H326" i="1" a="1"/>
  <c r="H326" i="1" s="1"/>
  <c r="H327" i="1" a="1"/>
  <c r="H327" i="1" s="1"/>
  <c r="H328" i="1" a="1"/>
  <c r="H328" i="1" s="1"/>
  <c r="H329" i="1" a="1"/>
  <c r="H329" i="1" s="1"/>
  <c r="H330" i="1" a="1"/>
  <c r="H330" i="1" s="1"/>
  <c r="H331" i="1" a="1"/>
  <c r="H331" i="1" s="1"/>
  <c r="H332" i="1" a="1"/>
  <c r="H332" i="1" s="1"/>
  <c r="H333" i="1" a="1"/>
  <c r="H333" i="1" s="1"/>
  <c r="H334" i="1" a="1"/>
  <c r="H334" i="1" s="1"/>
  <c r="H335" i="1" a="1"/>
  <c r="H335" i="1" s="1"/>
  <c r="H336" i="1" a="1"/>
  <c r="H336" i="1" s="1"/>
  <c r="H337" i="1" a="1"/>
  <c r="H337" i="1" s="1"/>
  <c r="H338" i="1" a="1"/>
  <c r="H338" i="1" s="1"/>
  <c r="H339" i="1" a="1"/>
  <c r="H339" i="1" s="1"/>
  <c r="H340" i="1" a="1"/>
  <c r="H340" i="1" s="1"/>
  <c r="H341" i="1" a="1"/>
  <c r="H341" i="1" s="1"/>
  <c r="H342" i="1" a="1"/>
  <c r="H342" i="1" s="1"/>
  <c r="H343" i="1" a="1"/>
  <c r="H343" i="1" s="1"/>
  <c r="H344" i="1" a="1"/>
  <c r="H344" i="1" s="1"/>
  <c r="H345" i="1" a="1"/>
  <c r="H345" i="1" s="1"/>
  <c r="H346" i="1" a="1"/>
  <c r="H346" i="1" s="1"/>
  <c r="H347" i="1" a="1"/>
  <c r="H347" i="1" s="1"/>
  <c r="H348" i="1" a="1"/>
  <c r="H348" i="1" s="1"/>
  <c r="H349" i="1" a="1"/>
  <c r="H349" i="1" s="1"/>
  <c r="H350" i="1" a="1"/>
  <c r="H350" i="1"/>
  <c r="H351" i="1" a="1"/>
  <c r="H351" i="1" s="1"/>
  <c r="H352" i="1" a="1"/>
  <c r="H352" i="1" s="1"/>
  <c r="H353" i="1" a="1"/>
  <c r="H353" i="1" s="1"/>
  <c r="H354" i="1" a="1"/>
  <c r="H354" i="1" s="1"/>
  <c r="H355" i="1" a="1"/>
  <c r="H355" i="1" s="1"/>
  <c r="H356" i="1" a="1"/>
  <c r="H356" i="1" s="1"/>
  <c r="H357" i="1" a="1"/>
  <c r="H357" i="1" s="1"/>
  <c r="H358" i="1" a="1"/>
  <c r="H358" i="1" s="1"/>
  <c r="H359" i="1" a="1"/>
  <c r="H359" i="1" s="1"/>
  <c r="H360" i="1" a="1"/>
  <c r="H360" i="1" s="1"/>
  <c r="H361" i="1" a="1"/>
  <c r="H361" i="1" s="1"/>
  <c r="H362" i="1" a="1"/>
  <c r="H362" i="1" s="1"/>
  <c r="H363" i="1" a="1"/>
  <c r="H363" i="1" s="1"/>
  <c r="H364" i="1" a="1"/>
  <c r="H364" i="1" s="1"/>
  <c r="H365" i="1" a="1"/>
  <c r="H365" i="1" s="1"/>
  <c r="H366" i="1" a="1"/>
  <c r="H366" i="1" s="1"/>
  <c r="H367" i="1" a="1"/>
  <c r="H367" i="1" s="1"/>
  <c r="H368" i="1" a="1"/>
  <c r="H368" i="1" s="1"/>
  <c r="H369" i="1" a="1"/>
  <c r="H369" i="1" s="1"/>
  <c r="H370" i="1" a="1"/>
  <c r="H370" i="1" s="1"/>
  <c r="H371" i="1" a="1"/>
  <c r="H371" i="1" s="1"/>
  <c r="H372" i="1" a="1"/>
  <c r="H372" i="1" s="1"/>
  <c r="H373" i="1" a="1"/>
  <c r="H373" i="1" s="1"/>
  <c r="H374" i="1" a="1"/>
  <c r="H374" i="1" s="1"/>
  <c r="H375" i="1" a="1"/>
  <c r="H375" i="1" s="1"/>
  <c r="H376" i="1" a="1"/>
  <c r="H376" i="1" s="1"/>
  <c r="H377" i="1" a="1"/>
  <c r="H377" i="1" s="1"/>
  <c r="H378" i="1" a="1"/>
  <c r="H378" i="1" s="1"/>
  <c r="H379" i="1" a="1"/>
  <c r="H379" i="1" s="1"/>
  <c r="H380" i="1" a="1"/>
  <c r="H380" i="1" s="1"/>
  <c r="H381" i="1" a="1"/>
  <c r="H381" i="1" s="1"/>
  <c r="H382" i="1" a="1"/>
  <c r="H382" i="1" s="1"/>
  <c r="H383" i="1" a="1"/>
  <c r="H383" i="1" s="1"/>
  <c r="H384" i="1" a="1"/>
  <c r="H384" i="1" s="1"/>
  <c r="H385" i="1" a="1"/>
  <c r="H385" i="1" s="1"/>
  <c r="H386" i="1" a="1"/>
  <c r="H386" i="1" s="1"/>
  <c r="H387" i="1" a="1"/>
  <c r="H387" i="1" s="1"/>
  <c r="H388" i="1" a="1"/>
  <c r="H388" i="1" s="1"/>
  <c r="H389" i="1" a="1"/>
  <c r="H389" i="1" s="1"/>
  <c r="H390" i="1" a="1"/>
  <c r="H390" i="1" s="1"/>
  <c r="H391" i="1" a="1"/>
  <c r="H391" i="1" s="1"/>
  <c r="H392" i="1" a="1"/>
  <c r="H392" i="1" s="1"/>
  <c r="H393" i="1" a="1"/>
  <c r="H393" i="1" s="1"/>
  <c r="H394" i="1" a="1"/>
  <c r="H394" i="1" s="1"/>
  <c r="H395" i="1" a="1"/>
  <c r="H395" i="1" s="1"/>
  <c r="H396" i="1" a="1"/>
  <c r="H396" i="1" s="1"/>
  <c r="H397" i="1" a="1"/>
  <c r="H397" i="1" s="1"/>
  <c r="H398" i="1" a="1"/>
  <c r="H398" i="1" s="1"/>
  <c r="H399" i="1" a="1"/>
  <c r="H399" i="1" s="1"/>
  <c r="H400" i="1" a="1"/>
  <c r="H400" i="1" s="1"/>
  <c r="H401" i="1" a="1"/>
  <c r="H401" i="1" s="1"/>
  <c r="H402" i="1" a="1"/>
  <c r="H402" i="1" s="1"/>
  <c r="H403" i="1" a="1"/>
  <c r="H403" i="1" s="1"/>
  <c r="H404" i="1" a="1"/>
  <c r="H404" i="1" s="1"/>
  <c r="H405" i="1" a="1"/>
  <c r="H405" i="1" s="1"/>
  <c r="H406" i="1" a="1"/>
  <c r="H406" i="1" s="1"/>
  <c r="H407" i="1" a="1"/>
  <c r="H407" i="1" s="1"/>
  <c r="H408" i="1" a="1"/>
  <c r="H408" i="1" s="1"/>
  <c r="H409" i="1" a="1"/>
  <c r="H409" i="1" s="1"/>
  <c r="H410" i="1" a="1"/>
  <c r="H410" i="1" s="1"/>
  <c r="H411" i="1" a="1"/>
  <c r="H411" i="1" s="1"/>
  <c r="H412" i="1" a="1"/>
  <c r="H412" i="1" s="1"/>
  <c r="H413" i="1" a="1"/>
  <c r="H413" i="1" s="1"/>
  <c r="H414" i="1" a="1"/>
  <c r="H414" i="1" s="1"/>
  <c r="H415" i="1" a="1"/>
  <c r="H415" i="1" s="1"/>
  <c r="H416" i="1" a="1"/>
  <c r="H416" i="1" s="1"/>
  <c r="H417" i="1" a="1"/>
  <c r="H417" i="1" s="1"/>
  <c r="H418" i="1" a="1"/>
  <c r="H418" i="1" s="1"/>
  <c r="H419" i="1" a="1"/>
  <c r="H419" i="1" s="1"/>
  <c r="H420" i="1" a="1"/>
  <c r="H420" i="1" s="1"/>
  <c r="H421" i="1" a="1"/>
  <c r="H421" i="1" s="1"/>
  <c r="H422" i="1" a="1"/>
  <c r="H422" i="1" s="1"/>
  <c r="H423" i="1" a="1"/>
  <c r="H423" i="1" s="1"/>
  <c r="H424" i="1" a="1"/>
  <c r="H424" i="1" s="1"/>
  <c r="H425" i="1" a="1"/>
  <c r="H425" i="1" s="1"/>
  <c r="H426" i="1" a="1"/>
  <c r="H426" i="1" s="1"/>
  <c r="H427" i="1" a="1"/>
  <c r="H427" i="1" s="1"/>
  <c r="H428" i="1" a="1"/>
  <c r="H428" i="1" s="1"/>
  <c r="H429" i="1" a="1"/>
  <c r="H429" i="1" s="1"/>
  <c r="H430" i="1" a="1"/>
  <c r="H430" i="1" s="1"/>
  <c r="H431" i="1" a="1"/>
  <c r="H431" i="1" s="1"/>
  <c r="H432" i="1" a="1"/>
  <c r="H432" i="1" s="1"/>
  <c r="H433" i="1" a="1"/>
  <c r="H433" i="1" s="1"/>
  <c r="H434" i="1" a="1"/>
  <c r="H434" i="1" s="1"/>
  <c r="H435" i="1" a="1"/>
  <c r="H435" i="1" s="1"/>
  <c r="H436" i="1" a="1"/>
  <c r="H436" i="1" s="1"/>
  <c r="H437" i="1" a="1"/>
  <c r="H437" i="1" s="1"/>
  <c r="H438" i="1" a="1"/>
  <c r="H438" i="1" s="1"/>
  <c r="H439" i="1" a="1"/>
  <c r="H439" i="1" s="1"/>
  <c r="H440" i="1" a="1"/>
  <c r="H440" i="1" s="1"/>
  <c r="H441" i="1" a="1"/>
  <c r="H441" i="1" s="1"/>
  <c r="H442" i="1" a="1"/>
  <c r="H442" i="1" s="1"/>
  <c r="H443" i="1" a="1"/>
  <c r="H443" i="1" s="1"/>
  <c r="H444" i="1" a="1"/>
  <c r="H444" i="1" s="1"/>
  <c r="H445" i="1" a="1"/>
  <c r="H445" i="1" s="1"/>
  <c r="H446" i="1" a="1"/>
  <c r="H446" i="1" s="1"/>
  <c r="H447" i="1" a="1"/>
  <c r="H447" i="1" s="1"/>
  <c r="H448" i="1" a="1"/>
  <c r="H448" i="1" s="1"/>
  <c r="H449" i="1" a="1"/>
  <c r="H449" i="1" s="1"/>
  <c r="H450" i="1" a="1"/>
  <c r="H450" i="1" s="1"/>
  <c r="H451" i="1" a="1"/>
  <c r="H451" i="1" s="1"/>
  <c r="H452" i="1" a="1"/>
  <c r="H452" i="1" s="1"/>
  <c r="H453" i="1" a="1"/>
  <c r="H453" i="1" s="1"/>
  <c r="H454" i="1" a="1"/>
  <c r="H454" i="1" s="1"/>
  <c r="H455" i="1" a="1"/>
  <c r="H455" i="1" s="1"/>
  <c r="H456" i="1" a="1"/>
  <c r="H456" i="1" s="1"/>
  <c r="H457" i="1" a="1"/>
  <c r="H457" i="1" s="1"/>
  <c r="H458" i="1" a="1"/>
  <c r="H458" i="1" s="1"/>
  <c r="H459" i="1" a="1"/>
  <c r="H459" i="1" s="1"/>
  <c r="H460" i="1" a="1"/>
  <c r="H460" i="1" s="1"/>
  <c r="H461" i="1" a="1"/>
  <c r="H461" i="1" s="1"/>
  <c r="H462" i="1" a="1"/>
  <c r="H462" i="1" s="1"/>
  <c r="H463" i="1" a="1"/>
  <c r="H463" i="1" s="1"/>
  <c r="H464" i="1" a="1"/>
  <c r="H464" i="1" s="1"/>
  <c r="H465" i="1" a="1"/>
  <c r="H465" i="1" s="1"/>
  <c r="H466" i="1" a="1"/>
  <c r="H466" i="1" s="1"/>
  <c r="H467" i="1" a="1"/>
  <c r="H467" i="1" s="1"/>
  <c r="H468" i="1" a="1"/>
  <c r="H468" i="1" s="1"/>
  <c r="H469" i="1" a="1"/>
  <c r="H469" i="1" s="1"/>
  <c r="H470" i="1" a="1"/>
  <c r="H470" i="1" s="1"/>
  <c r="H471" i="1" a="1"/>
  <c r="H471" i="1" s="1"/>
  <c r="H472" i="1" a="1"/>
  <c r="H472" i="1" s="1"/>
  <c r="H473" i="1" a="1"/>
  <c r="H473" i="1" s="1"/>
  <c r="H474" i="1" a="1"/>
  <c r="H474" i="1" s="1"/>
  <c r="H475" i="1" a="1"/>
  <c r="H475" i="1" s="1"/>
  <c r="H476" i="1" a="1"/>
  <c r="H476" i="1" s="1"/>
  <c r="H477" i="1" a="1"/>
  <c r="H477" i="1" s="1"/>
  <c r="H478" i="1" a="1"/>
  <c r="H478" i="1" s="1"/>
  <c r="H479" i="1" a="1"/>
  <c r="H479" i="1" s="1"/>
  <c r="H480" i="1" a="1"/>
  <c r="H480" i="1" s="1"/>
  <c r="H481" i="1" a="1"/>
  <c r="H481" i="1" s="1"/>
  <c r="H482" i="1" a="1"/>
  <c r="H482" i="1" s="1"/>
  <c r="H483" i="1" a="1"/>
  <c r="H483" i="1" s="1"/>
  <c r="H484" i="1" a="1"/>
  <c r="H484" i="1" s="1"/>
  <c r="H485" i="1" a="1"/>
  <c r="H485" i="1" s="1"/>
  <c r="H486" i="1" a="1"/>
  <c r="H486" i="1" s="1"/>
  <c r="H487" i="1" a="1"/>
  <c r="H487" i="1" s="1"/>
  <c r="H488" i="1" a="1"/>
  <c r="H488" i="1" s="1"/>
  <c r="H489" i="1" a="1"/>
  <c r="H489" i="1" s="1"/>
  <c r="H490" i="1" a="1"/>
  <c r="H490" i="1" s="1"/>
  <c r="H491" i="1" a="1"/>
  <c r="H491" i="1" s="1"/>
  <c r="H492" i="1" a="1"/>
  <c r="H492" i="1" s="1"/>
  <c r="H493" i="1" a="1"/>
  <c r="H493" i="1" s="1"/>
  <c r="H494" i="1" a="1"/>
  <c r="H494" i="1" s="1"/>
  <c r="H495" i="1" a="1"/>
  <c r="H495" i="1" s="1"/>
  <c r="H496" i="1" a="1"/>
  <c r="H496" i="1" s="1"/>
  <c r="H497" i="1" a="1"/>
  <c r="H497" i="1" s="1"/>
  <c r="H498" i="1" a="1"/>
  <c r="H498" i="1" s="1"/>
  <c r="H499" i="1" a="1"/>
  <c r="H499" i="1" s="1"/>
  <c r="H500" i="1" a="1"/>
  <c r="H500" i="1" s="1"/>
  <c r="H501" i="1" a="1"/>
  <c r="H501" i="1" s="1"/>
  <c r="H502" i="1" a="1"/>
  <c r="H502" i="1" s="1"/>
  <c r="H503" i="1" a="1"/>
  <c r="H503" i="1" s="1"/>
  <c r="H504" i="1" a="1"/>
  <c r="H504" i="1" s="1"/>
  <c r="H505" i="1" a="1"/>
  <c r="H505" i="1" s="1"/>
  <c r="H506" i="1" a="1"/>
  <c r="H506" i="1" s="1"/>
  <c r="H507" i="1" a="1"/>
  <c r="H507" i="1" s="1"/>
  <c r="H508" i="1" a="1"/>
  <c r="H508" i="1" s="1"/>
  <c r="H509" i="1" a="1"/>
  <c r="H509" i="1" s="1"/>
  <c r="H510" i="1" a="1"/>
  <c r="H510" i="1" s="1"/>
  <c r="H511" i="1" a="1"/>
  <c r="H511" i="1" s="1"/>
  <c r="H512" i="1" a="1"/>
  <c r="H512" i="1" s="1"/>
  <c r="H513" i="1" a="1"/>
  <c r="H513" i="1" s="1"/>
  <c r="H514" i="1" a="1"/>
  <c r="H514" i="1" s="1"/>
  <c r="H515" i="1" a="1"/>
  <c r="H515" i="1" s="1"/>
  <c r="H516" i="1" a="1"/>
  <c r="H516" i="1" s="1"/>
  <c r="H517" i="1" a="1"/>
  <c r="H517" i="1" s="1"/>
  <c r="H518" i="1" a="1"/>
  <c r="H518" i="1" s="1"/>
  <c r="H519" i="1" a="1"/>
  <c r="H519" i="1" s="1"/>
  <c r="H520" i="1" a="1"/>
  <c r="H520" i="1" s="1"/>
  <c r="H521" i="1" a="1"/>
  <c r="H521" i="1" s="1"/>
  <c r="H522" i="1" a="1"/>
  <c r="H522" i="1" s="1"/>
  <c r="H523" i="1" a="1"/>
  <c r="H523" i="1" s="1"/>
  <c r="H524" i="1" a="1"/>
  <c r="H524" i="1" s="1"/>
  <c r="H525" i="1" a="1"/>
  <c r="H525" i="1" s="1"/>
  <c r="H526" i="1" a="1"/>
  <c r="H526" i="1" s="1"/>
  <c r="H527" i="1" a="1"/>
  <c r="H527" i="1" s="1"/>
  <c r="H528" i="1" a="1"/>
  <c r="H528" i="1" s="1"/>
  <c r="H529" i="1" a="1"/>
  <c r="H529" i="1" s="1"/>
  <c r="H530" i="1" a="1"/>
  <c r="H530" i="1" s="1"/>
  <c r="H531" i="1" a="1"/>
  <c r="H531" i="1" s="1"/>
  <c r="H532" i="1" a="1"/>
  <c r="H532" i="1" s="1"/>
  <c r="H533" i="1" a="1"/>
  <c r="H533" i="1" s="1"/>
  <c r="H534" i="1" a="1"/>
  <c r="H534" i="1" s="1"/>
  <c r="H535" i="1" a="1"/>
  <c r="H535" i="1" s="1"/>
  <c r="H536" i="1" a="1"/>
  <c r="H536" i="1" s="1"/>
  <c r="H537" i="1" a="1"/>
  <c r="H537" i="1" s="1"/>
  <c r="H538" i="1" a="1"/>
  <c r="H538" i="1" s="1"/>
  <c r="H539" i="1" a="1"/>
  <c r="H539" i="1" s="1"/>
  <c r="H540" i="1" a="1"/>
  <c r="H540" i="1" s="1"/>
  <c r="H541" i="1" a="1"/>
  <c r="H541" i="1" s="1"/>
  <c r="H542" i="1" a="1"/>
  <c r="H542" i="1" s="1"/>
  <c r="H543" i="1" a="1"/>
  <c r="H543" i="1" s="1"/>
  <c r="H544" i="1" a="1"/>
  <c r="H544" i="1" s="1"/>
  <c r="H545" i="1" a="1"/>
  <c r="H545" i="1" s="1"/>
  <c r="H546" i="1" a="1"/>
  <c r="H546" i="1" s="1"/>
  <c r="H547" i="1" a="1"/>
  <c r="H547" i="1" s="1"/>
  <c r="H548" i="1" a="1"/>
  <c r="H548" i="1" s="1"/>
  <c r="H549" i="1" a="1"/>
  <c r="H549" i="1" s="1"/>
  <c r="H550" i="1" a="1"/>
  <c r="H550" i="1" s="1"/>
  <c r="H551" i="1" a="1"/>
  <c r="H551" i="1" s="1"/>
  <c r="H552" i="1" a="1"/>
  <c r="H552" i="1" s="1"/>
  <c r="H553" i="1" a="1"/>
  <c r="H553" i="1" s="1"/>
  <c r="H554" i="1" a="1"/>
  <c r="H554" i="1" s="1"/>
  <c r="H555" i="1" a="1"/>
  <c r="H555" i="1" s="1"/>
  <c r="H556" i="1" a="1"/>
  <c r="H556" i="1" s="1"/>
  <c r="H557" i="1" a="1"/>
  <c r="H557" i="1" s="1"/>
  <c r="H558" i="1" a="1"/>
  <c r="H558" i="1" s="1"/>
  <c r="H559" i="1" a="1"/>
  <c r="H559" i="1" s="1"/>
  <c r="H560" i="1" a="1"/>
  <c r="H560" i="1" s="1"/>
  <c r="H561" i="1" a="1"/>
  <c r="H561" i="1" s="1"/>
  <c r="H562" i="1" a="1"/>
  <c r="H562" i="1" s="1"/>
  <c r="H563" i="1" a="1"/>
  <c r="H563" i="1" s="1"/>
  <c r="H564" i="1" a="1"/>
  <c r="H564" i="1" s="1"/>
  <c r="H565" i="1" a="1"/>
  <c r="H565" i="1" s="1"/>
  <c r="H566" i="1" a="1"/>
  <c r="H566" i="1" s="1"/>
  <c r="H567" i="1" a="1"/>
  <c r="H567" i="1" s="1"/>
  <c r="H568" i="1" a="1"/>
  <c r="H568" i="1" s="1"/>
  <c r="H569" i="1" a="1"/>
  <c r="H569" i="1" s="1"/>
  <c r="H570" i="1" a="1"/>
  <c r="H570" i="1" s="1"/>
  <c r="H571" i="1" a="1"/>
  <c r="H571" i="1" s="1"/>
  <c r="H572" i="1" a="1"/>
  <c r="H572" i="1" s="1"/>
  <c r="H573" i="1" a="1"/>
  <c r="H573" i="1" s="1"/>
  <c r="H574" i="1" a="1"/>
  <c r="H574" i="1" s="1"/>
  <c r="H575" i="1" a="1"/>
  <c r="H575" i="1" s="1"/>
  <c r="H576" i="1" a="1"/>
  <c r="H576" i="1" s="1"/>
  <c r="H577" i="1" a="1"/>
  <c r="H577" i="1" s="1"/>
  <c r="H578" i="1" a="1"/>
  <c r="H578" i="1" s="1"/>
  <c r="H579" i="1" a="1"/>
  <c r="H579" i="1" s="1"/>
  <c r="H580" i="1" a="1"/>
  <c r="H580" i="1" s="1"/>
  <c r="H581" i="1" a="1"/>
  <c r="H581" i="1" s="1"/>
  <c r="H582" i="1" a="1"/>
  <c r="H582" i="1" s="1"/>
  <c r="H583" i="1" a="1"/>
  <c r="H583" i="1" s="1"/>
  <c r="F2" i="1" a="1"/>
  <c r="F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G2" i="1" a="1"/>
  <c r="G2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I2" i="1" l="1" a="1"/>
  <c r="I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 s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81" i="1" a="1"/>
  <c r="I181" i="1" s="1"/>
  <c r="I182" i="1" a="1"/>
  <c r="I182" i="1" s="1"/>
  <c r="I183" i="1" a="1"/>
  <c r="I183" i="1" s="1"/>
  <c r="I184" i="1" a="1"/>
  <c r="I184" i="1" s="1"/>
  <c r="I185" i="1" a="1"/>
  <c r="I185" i="1" s="1"/>
  <c r="I186" i="1" a="1"/>
  <c r="I186" i="1" s="1"/>
  <c r="I187" i="1" a="1"/>
  <c r="I187" i="1" s="1"/>
  <c r="I188" i="1" a="1"/>
  <c r="I188" i="1" s="1"/>
  <c r="I189" i="1" a="1"/>
  <c r="I189" i="1" s="1"/>
  <c r="I190" i="1" a="1"/>
  <c r="I190" i="1" s="1"/>
  <c r="I191" i="1" a="1"/>
  <c r="I191" i="1" s="1"/>
  <c r="I192" i="1" a="1"/>
  <c r="I192" i="1" s="1"/>
  <c r="I193" i="1" a="1"/>
  <c r="I193" i="1" s="1"/>
  <c r="I194" i="1" a="1"/>
  <c r="I194" i="1" s="1"/>
  <c r="I195" i="1" a="1"/>
  <c r="I195" i="1" s="1"/>
  <c r="I196" i="1" a="1"/>
  <c r="I196" i="1" s="1"/>
  <c r="I197" i="1" a="1"/>
  <c r="I197" i="1" s="1"/>
  <c r="I198" i="1" a="1"/>
  <c r="I198" i="1" s="1"/>
  <c r="I199" i="1" a="1"/>
  <c r="I199" i="1" s="1"/>
  <c r="I200" i="1" a="1"/>
  <c r="I200" i="1" s="1"/>
  <c r="I201" i="1" a="1"/>
  <c r="I201" i="1" s="1"/>
  <c r="I202" i="1" a="1"/>
  <c r="I202" i="1" s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 s="1"/>
  <c r="I210" i="1" a="1"/>
  <c r="I210" i="1" s="1"/>
  <c r="I211" i="1" a="1"/>
  <c r="I211" i="1" s="1"/>
  <c r="I212" i="1" a="1"/>
  <c r="I212" i="1" s="1"/>
  <c r="I213" i="1" a="1"/>
  <c r="I213" i="1" s="1"/>
  <c r="I214" i="1" a="1"/>
  <c r="I214" i="1" s="1"/>
  <c r="I215" i="1" a="1"/>
  <c r="I215" i="1" s="1"/>
  <c r="I216" i="1" a="1"/>
  <c r="I216" i="1" s="1"/>
  <c r="I217" i="1" a="1"/>
  <c r="I217" i="1" s="1"/>
  <c r="I218" i="1" a="1"/>
  <c r="I218" i="1" s="1"/>
  <c r="I219" i="1" a="1"/>
  <c r="I219" i="1" s="1"/>
  <c r="I220" i="1" a="1"/>
  <c r="I220" i="1" s="1"/>
  <c r="I221" i="1" a="1"/>
  <c r="I221" i="1" s="1"/>
  <c r="I222" i="1" a="1"/>
  <c r="I222" i="1" s="1"/>
  <c r="I223" i="1" a="1"/>
  <c r="I223" i="1" s="1"/>
  <c r="I224" i="1" a="1"/>
  <c r="I224" i="1" s="1"/>
  <c r="I225" i="1" a="1"/>
  <c r="I225" i="1" s="1"/>
  <c r="I226" i="1" a="1"/>
  <c r="I226" i="1" s="1"/>
  <c r="I227" i="1" a="1"/>
  <c r="I227" i="1" s="1"/>
  <c r="I228" i="1" a="1"/>
  <c r="I228" i="1" s="1"/>
  <c r="I229" i="1" a="1"/>
  <c r="I229" i="1" s="1"/>
  <c r="I230" i="1" a="1"/>
  <c r="I230" i="1" s="1"/>
  <c r="I231" i="1" a="1"/>
  <c r="I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 s="1"/>
  <c r="I237" i="1" a="1"/>
  <c r="I237" i="1" s="1"/>
  <c r="I238" i="1" a="1"/>
  <c r="I238" i="1" s="1"/>
  <c r="I239" i="1" a="1"/>
  <c r="I239" i="1" s="1"/>
  <c r="I240" i="1" a="1"/>
  <c r="I240" i="1" s="1"/>
  <c r="I241" i="1" a="1"/>
  <c r="I241" i="1" s="1"/>
  <c r="I242" i="1" a="1"/>
  <c r="I242" i="1" s="1"/>
  <c r="I243" i="1" a="1"/>
  <c r="I243" i="1" s="1"/>
  <c r="I244" i="1" a="1"/>
  <c r="I244" i="1" s="1"/>
  <c r="I245" i="1" a="1"/>
  <c r="I245" i="1" s="1"/>
  <c r="I246" i="1" a="1"/>
  <c r="I246" i="1" s="1"/>
  <c r="I247" i="1" a="1"/>
  <c r="I247" i="1" s="1"/>
  <c r="I248" i="1" a="1"/>
  <c r="I248" i="1" s="1"/>
  <c r="I249" i="1" a="1"/>
  <c r="I249" i="1" s="1"/>
  <c r="I250" i="1" a="1"/>
  <c r="I250" i="1" s="1"/>
  <c r="I251" i="1" a="1"/>
  <c r="I251" i="1" s="1"/>
  <c r="I252" i="1" a="1"/>
  <c r="I252" i="1" s="1"/>
  <c r="I253" i="1" a="1"/>
  <c r="I253" i="1" s="1"/>
  <c r="I254" i="1" a="1"/>
  <c r="I254" i="1" s="1"/>
  <c r="I255" i="1" a="1"/>
  <c r="I255" i="1" s="1"/>
  <c r="I256" i="1" a="1"/>
  <c r="I256" i="1" s="1"/>
  <c r="I257" i="1" a="1"/>
  <c r="I257" i="1" s="1"/>
  <c r="I258" i="1" a="1"/>
  <c r="I258" i="1" s="1"/>
  <c r="I259" i="1" a="1"/>
  <c r="I259" i="1" s="1"/>
  <c r="I260" i="1" a="1"/>
  <c r="I260" i="1" s="1"/>
  <c r="I261" i="1" a="1"/>
  <c r="I261" i="1" s="1"/>
  <c r="I262" i="1" a="1"/>
  <c r="I262" i="1" s="1"/>
  <c r="I263" i="1" a="1"/>
  <c r="I263" i="1" s="1"/>
  <c r="I264" i="1" a="1"/>
  <c r="I264" i="1" s="1"/>
  <c r="I265" i="1" a="1"/>
  <c r="I265" i="1" s="1"/>
  <c r="I266" i="1" a="1"/>
  <c r="I266" i="1" s="1"/>
  <c r="I267" i="1" a="1"/>
  <c r="I267" i="1" s="1"/>
  <c r="I268" i="1" a="1"/>
  <c r="I268" i="1" s="1"/>
  <c r="I269" i="1" a="1"/>
  <c r="I269" i="1" s="1"/>
  <c r="I270" i="1" a="1"/>
  <c r="I270" i="1" s="1"/>
  <c r="I271" i="1" a="1"/>
  <c r="I271" i="1" s="1"/>
  <c r="I272" i="1" a="1"/>
  <c r="I272" i="1" s="1"/>
  <c r="I273" i="1" a="1"/>
  <c r="I273" i="1" s="1"/>
  <c r="I274" i="1" a="1"/>
  <c r="I274" i="1" s="1"/>
  <c r="I275" i="1" a="1"/>
  <c r="I275" i="1" s="1"/>
  <c r="I276" i="1" a="1"/>
  <c r="I276" i="1" s="1"/>
  <c r="I277" i="1" a="1"/>
  <c r="I277" i="1" s="1"/>
  <c r="I278" i="1" a="1"/>
  <c r="I278" i="1" s="1"/>
  <c r="I279" i="1" a="1"/>
  <c r="I279" i="1" s="1"/>
  <c r="I280" i="1" a="1"/>
  <c r="I280" i="1" s="1"/>
  <c r="I281" i="1" a="1"/>
  <c r="I281" i="1" s="1"/>
  <c r="I282" i="1" a="1"/>
  <c r="I282" i="1" s="1"/>
  <c r="I283" i="1" a="1"/>
  <c r="I283" i="1" s="1"/>
  <c r="I284" i="1" a="1"/>
  <c r="I284" i="1" s="1"/>
  <c r="I285" i="1" a="1"/>
  <c r="I285" i="1" s="1"/>
  <c r="I286" i="1" a="1"/>
  <c r="I286" i="1" s="1"/>
  <c r="I287" i="1" a="1"/>
  <c r="I287" i="1" s="1"/>
  <c r="I288" i="1" a="1"/>
  <c r="I288" i="1" s="1"/>
  <c r="I289" i="1" a="1"/>
  <c r="I289" i="1" s="1"/>
  <c r="I290" i="1" a="1"/>
  <c r="I290" i="1" s="1"/>
  <c r="I291" i="1" a="1"/>
  <c r="I291" i="1" s="1"/>
  <c r="I292" i="1" a="1"/>
  <c r="I292" i="1" s="1"/>
  <c r="I293" i="1" a="1"/>
  <c r="I293" i="1" s="1"/>
  <c r="I294" i="1" a="1"/>
  <c r="I294" i="1" s="1"/>
  <c r="I295" i="1" a="1"/>
  <c r="I295" i="1" s="1"/>
  <c r="I296" i="1" a="1"/>
  <c r="I296" i="1" s="1"/>
  <c r="I297" i="1" a="1"/>
  <c r="I297" i="1" s="1"/>
  <c r="I298" i="1" a="1"/>
  <c r="I298" i="1" s="1"/>
  <c r="I299" i="1" a="1"/>
  <c r="I299" i="1" s="1"/>
  <c r="I300" i="1" a="1"/>
  <c r="I300" i="1" s="1"/>
  <c r="I301" i="1" a="1"/>
  <c r="I301" i="1" s="1"/>
  <c r="I302" i="1" a="1"/>
  <c r="I302" i="1" s="1"/>
  <c r="I303" i="1" a="1"/>
  <c r="I303" i="1" s="1"/>
  <c r="I304" i="1" a="1"/>
  <c r="I304" i="1" s="1"/>
  <c r="I305" i="1" a="1"/>
  <c r="I305" i="1" s="1"/>
  <c r="I306" i="1" a="1"/>
  <c r="I306" i="1" s="1"/>
  <c r="I307" i="1" a="1"/>
  <c r="I307" i="1" s="1"/>
  <c r="I308" i="1" a="1"/>
  <c r="I308" i="1" s="1"/>
  <c r="I309" i="1" a="1"/>
  <c r="I309" i="1" s="1"/>
  <c r="I310" i="1" a="1"/>
  <c r="I310" i="1" s="1"/>
  <c r="I311" i="1" a="1"/>
  <c r="I311" i="1" s="1"/>
  <c r="I312" i="1" a="1"/>
  <c r="I312" i="1" s="1"/>
  <c r="I313" i="1" a="1"/>
  <c r="I313" i="1" s="1"/>
  <c r="I314" i="1" a="1"/>
  <c r="I314" i="1" s="1"/>
  <c r="I315" i="1" a="1"/>
  <c r="I315" i="1" s="1"/>
  <c r="I316" i="1" a="1"/>
  <c r="I316" i="1" s="1"/>
  <c r="I317" i="1" a="1"/>
  <c r="I317" i="1" s="1"/>
  <c r="I318" i="1" a="1"/>
  <c r="I318" i="1" s="1"/>
  <c r="I319" i="1" a="1"/>
  <c r="I319" i="1" s="1"/>
  <c r="I320" i="1" a="1"/>
  <c r="I320" i="1" s="1"/>
  <c r="I321" i="1" a="1"/>
  <c r="I321" i="1" s="1"/>
  <c r="I322" i="1" a="1"/>
  <c r="I322" i="1" s="1"/>
  <c r="I323" i="1" a="1"/>
  <c r="I323" i="1" s="1"/>
  <c r="I324" i="1" a="1"/>
  <c r="I324" i="1" s="1"/>
  <c r="I325" i="1" a="1"/>
  <c r="I325" i="1" s="1"/>
  <c r="I326" i="1" a="1"/>
  <c r="I326" i="1" s="1"/>
  <c r="I327" i="1" a="1"/>
  <c r="I327" i="1" s="1"/>
  <c r="I328" i="1" a="1"/>
  <c r="I328" i="1" s="1"/>
  <c r="I329" i="1" a="1"/>
  <c r="I329" i="1" s="1"/>
  <c r="I330" i="1" a="1"/>
  <c r="I330" i="1" s="1"/>
  <c r="I331" i="1" a="1"/>
  <c r="I331" i="1" s="1"/>
  <c r="I332" i="1" a="1"/>
  <c r="I332" i="1" s="1"/>
  <c r="I333" i="1" a="1"/>
  <c r="I333" i="1" s="1"/>
  <c r="I334" i="1" a="1"/>
  <c r="I334" i="1" s="1"/>
  <c r="I335" i="1" a="1"/>
  <c r="I335" i="1" s="1"/>
  <c r="I336" i="1" a="1"/>
  <c r="I336" i="1" s="1"/>
  <c r="I337" i="1" a="1"/>
  <c r="I337" i="1" s="1"/>
  <c r="I338" i="1" a="1"/>
  <c r="I338" i="1" s="1"/>
  <c r="I339" i="1" a="1"/>
  <c r="I339" i="1" s="1"/>
  <c r="I340" i="1" a="1"/>
  <c r="I340" i="1" s="1"/>
  <c r="I341" i="1" a="1"/>
  <c r="I341" i="1" s="1"/>
  <c r="I342" i="1" a="1"/>
  <c r="I342" i="1" s="1"/>
  <c r="I343" i="1" a="1"/>
  <c r="I343" i="1" s="1"/>
  <c r="I344" i="1" a="1"/>
  <c r="I344" i="1" s="1"/>
  <c r="I345" i="1" a="1"/>
  <c r="I345" i="1" s="1"/>
  <c r="I346" i="1" a="1"/>
  <c r="I346" i="1" s="1"/>
  <c r="I347" i="1" a="1"/>
  <c r="I347" i="1" s="1"/>
  <c r="I348" i="1" a="1"/>
  <c r="I348" i="1" s="1"/>
  <c r="I349" i="1" a="1"/>
  <c r="I349" i="1" s="1"/>
  <c r="I350" i="1" a="1"/>
  <c r="I350" i="1" s="1"/>
  <c r="I351" i="1" a="1"/>
  <c r="I351" i="1" s="1"/>
  <c r="I352" i="1" a="1"/>
  <c r="I352" i="1" s="1"/>
  <c r="I353" i="1" a="1"/>
  <c r="I353" i="1" s="1"/>
  <c r="I354" i="1" a="1"/>
  <c r="I354" i="1" s="1"/>
  <c r="I355" i="1" a="1"/>
  <c r="I355" i="1" s="1"/>
  <c r="I356" i="1" a="1"/>
  <c r="I356" i="1" s="1"/>
  <c r="I357" i="1" a="1"/>
  <c r="I357" i="1" s="1"/>
  <c r="I358" i="1" a="1"/>
  <c r="I358" i="1" s="1"/>
  <c r="I359" i="1" a="1"/>
  <c r="I359" i="1" s="1"/>
  <c r="I360" i="1" a="1"/>
  <c r="I360" i="1" s="1"/>
  <c r="I361" i="1" a="1"/>
  <c r="I361" i="1" s="1"/>
  <c r="I362" i="1" a="1"/>
  <c r="I362" i="1" s="1"/>
  <c r="I363" i="1" a="1"/>
  <c r="I363" i="1" s="1"/>
  <c r="I364" i="1" a="1"/>
  <c r="I364" i="1" s="1"/>
  <c r="I365" i="1" a="1"/>
  <c r="I365" i="1" s="1"/>
  <c r="I366" i="1" a="1"/>
  <c r="I366" i="1" s="1"/>
  <c r="I367" i="1" a="1"/>
  <c r="I367" i="1" s="1"/>
  <c r="I368" i="1" a="1"/>
  <c r="I368" i="1" s="1"/>
  <c r="I369" i="1" a="1"/>
  <c r="I369" i="1" s="1"/>
  <c r="I370" i="1" a="1"/>
  <c r="I370" i="1" s="1"/>
  <c r="I371" i="1" a="1"/>
  <c r="I371" i="1" s="1"/>
  <c r="I372" i="1" a="1"/>
  <c r="I372" i="1" s="1"/>
  <c r="I373" i="1" a="1"/>
  <c r="I373" i="1" s="1"/>
  <c r="I374" i="1" a="1"/>
  <c r="I374" i="1" s="1"/>
  <c r="I375" i="1" a="1"/>
  <c r="I375" i="1" s="1"/>
  <c r="I376" i="1" a="1"/>
  <c r="I376" i="1" s="1"/>
  <c r="I377" i="1" a="1"/>
  <c r="I377" i="1" s="1"/>
  <c r="I378" i="1" a="1"/>
  <c r="I378" i="1" s="1"/>
  <c r="I379" i="1" a="1"/>
  <c r="I379" i="1" s="1"/>
  <c r="I380" i="1" a="1"/>
  <c r="I380" i="1" s="1"/>
  <c r="I381" i="1" a="1"/>
  <c r="I381" i="1" s="1"/>
  <c r="I382" i="1" a="1"/>
  <c r="I382" i="1" s="1"/>
  <c r="I383" i="1" a="1"/>
  <c r="I383" i="1" s="1"/>
  <c r="I384" i="1" a="1"/>
  <c r="I384" i="1" s="1"/>
  <c r="I385" i="1" a="1"/>
  <c r="I385" i="1" s="1"/>
  <c r="I386" i="1" a="1"/>
  <c r="I386" i="1" s="1"/>
  <c r="I387" i="1" a="1"/>
  <c r="I387" i="1" s="1"/>
  <c r="I388" i="1" a="1"/>
  <c r="I388" i="1" s="1"/>
  <c r="I389" i="1" a="1"/>
  <c r="I389" i="1" s="1"/>
  <c r="I390" i="1" a="1"/>
  <c r="I390" i="1" s="1"/>
  <c r="I391" i="1" a="1"/>
  <c r="I391" i="1" s="1"/>
  <c r="I392" i="1" a="1"/>
  <c r="I392" i="1" s="1"/>
  <c r="I393" i="1" a="1"/>
  <c r="I393" i="1" s="1"/>
  <c r="I394" i="1" a="1"/>
  <c r="I394" i="1" s="1"/>
  <c r="I395" i="1" a="1"/>
  <c r="I395" i="1" s="1"/>
  <c r="I396" i="1" a="1"/>
  <c r="I396" i="1" s="1"/>
  <c r="I397" i="1" a="1"/>
  <c r="I397" i="1" s="1"/>
  <c r="I398" i="1" a="1"/>
  <c r="I398" i="1" s="1"/>
  <c r="I399" i="1" a="1"/>
  <c r="I399" i="1" s="1"/>
  <c r="I400" i="1" a="1"/>
  <c r="I400" i="1" s="1"/>
  <c r="I401" i="1" a="1"/>
  <c r="I401" i="1" s="1"/>
  <c r="I402" i="1" a="1"/>
  <c r="I402" i="1" s="1"/>
  <c r="I403" i="1" a="1"/>
  <c r="I403" i="1" s="1"/>
  <c r="I404" i="1" a="1"/>
  <c r="I404" i="1" s="1"/>
  <c r="I405" i="1" a="1"/>
  <c r="I405" i="1" s="1"/>
  <c r="I406" i="1" a="1"/>
  <c r="I406" i="1" s="1"/>
  <c r="I407" i="1" a="1"/>
  <c r="I407" i="1" s="1"/>
  <c r="I408" i="1" a="1"/>
  <c r="I408" i="1" s="1"/>
  <c r="I409" i="1" a="1"/>
  <c r="I409" i="1" s="1"/>
  <c r="I410" i="1" a="1"/>
  <c r="I410" i="1" s="1"/>
  <c r="I411" i="1" a="1"/>
  <c r="I411" i="1" s="1"/>
  <c r="I412" i="1" a="1"/>
  <c r="I412" i="1" s="1"/>
  <c r="I413" i="1" a="1"/>
  <c r="I413" i="1" s="1"/>
  <c r="I414" i="1" a="1"/>
  <c r="I414" i="1" s="1"/>
  <c r="I415" i="1" a="1"/>
  <c r="I415" i="1" s="1"/>
  <c r="I416" i="1" a="1"/>
  <c r="I416" i="1" s="1"/>
  <c r="I417" i="1" a="1"/>
  <c r="I417" i="1" s="1"/>
  <c r="I418" i="1" a="1"/>
  <c r="I418" i="1" s="1"/>
  <c r="I419" i="1" a="1"/>
  <c r="I419" i="1" s="1"/>
  <c r="I420" i="1" a="1"/>
  <c r="I420" i="1" s="1"/>
  <c r="I421" i="1" a="1"/>
  <c r="I421" i="1" s="1"/>
  <c r="I422" i="1" a="1"/>
  <c r="I422" i="1" s="1"/>
  <c r="I423" i="1" a="1"/>
  <c r="I423" i="1" s="1"/>
  <c r="I424" i="1" a="1"/>
  <c r="I424" i="1" s="1"/>
  <c r="I425" i="1" a="1"/>
  <c r="I425" i="1" s="1"/>
  <c r="I426" i="1" a="1"/>
  <c r="I426" i="1" s="1"/>
  <c r="I427" i="1" a="1"/>
  <c r="I427" i="1" s="1"/>
  <c r="I428" i="1" a="1"/>
  <c r="I428" i="1" s="1"/>
  <c r="I429" i="1" a="1"/>
  <c r="I429" i="1" s="1"/>
  <c r="I430" i="1" a="1"/>
  <c r="I430" i="1" s="1"/>
  <c r="I431" i="1" a="1"/>
  <c r="I431" i="1" s="1"/>
  <c r="I432" i="1" a="1"/>
  <c r="I432" i="1" s="1"/>
  <c r="I433" i="1" a="1"/>
  <c r="I433" i="1" s="1"/>
  <c r="I434" i="1" a="1"/>
  <c r="I434" i="1" s="1"/>
  <c r="I435" i="1" a="1"/>
  <c r="I435" i="1" s="1"/>
  <c r="I436" i="1" a="1"/>
  <c r="I436" i="1" s="1"/>
  <c r="I437" i="1" a="1"/>
  <c r="I437" i="1" s="1"/>
  <c r="I438" i="1" a="1"/>
  <c r="I438" i="1" s="1"/>
  <c r="I439" i="1" a="1"/>
  <c r="I439" i="1" s="1"/>
  <c r="I440" i="1" a="1"/>
  <c r="I440" i="1" s="1"/>
  <c r="I441" i="1" a="1"/>
  <c r="I441" i="1" s="1"/>
  <c r="I442" i="1" a="1"/>
  <c r="I442" i="1" s="1"/>
  <c r="I443" i="1" a="1"/>
  <c r="I443" i="1" s="1"/>
  <c r="I444" i="1" a="1"/>
  <c r="I444" i="1" s="1"/>
  <c r="I445" i="1" a="1"/>
  <c r="I445" i="1" s="1"/>
  <c r="I446" i="1" a="1"/>
  <c r="I446" i="1" s="1"/>
  <c r="I447" i="1" a="1"/>
  <c r="I447" i="1" s="1"/>
  <c r="I448" i="1" a="1"/>
  <c r="I448" i="1" s="1"/>
  <c r="I449" i="1" a="1"/>
  <c r="I449" i="1" s="1"/>
  <c r="I450" i="1" a="1"/>
  <c r="I450" i="1" s="1"/>
  <c r="I451" i="1" a="1"/>
  <c r="I451" i="1" s="1"/>
  <c r="I452" i="1" a="1"/>
  <c r="I452" i="1" s="1"/>
  <c r="I453" i="1" a="1"/>
  <c r="I453" i="1" s="1"/>
  <c r="I454" i="1" a="1"/>
  <c r="I454" i="1" s="1"/>
  <c r="I455" i="1" a="1"/>
  <c r="I455" i="1" s="1"/>
  <c r="I456" i="1" a="1"/>
  <c r="I456" i="1" s="1"/>
  <c r="I457" i="1" a="1"/>
  <c r="I457" i="1" s="1"/>
  <c r="I458" i="1" a="1"/>
  <c r="I458" i="1" s="1"/>
  <c r="I459" i="1" a="1"/>
  <c r="I459" i="1" s="1"/>
  <c r="I460" i="1" a="1"/>
  <c r="I460" i="1" s="1"/>
  <c r="I461" i="1" a="1"/>
  <c r="I461" i="1" s="1"/>
  <c r="I462" i="1" a="1"/>
  <c r="I462" i="1" s="1"/>
  <c r="I463" i="1" a="1"/>
  <c r="I463" i="1" s="1"/>
  <c r="I464" i="1" a="1"/>
  <c r="I464" i="1" s="1"/>
  <c r="I465" i="1" a="1"/>
  <c r="I465" i="1" s="1"/>
  <c r="I466" i="1" a="1"/>
  <c r="I466" i="1" s="1"/>
  <c r="I467" i="1" a="1"/>
  <c r="I467" i="1" s="1"/>
  <c r="I468" i="1" a="1"/>
  <c r="I468" i="1" s="1"/>
  <c r="I469" i="1" a="1"/>
  <c r="I469" i="1" s="1"/>
  <c r="I470" i="1" a="1"/>
  <c r="I470" i="1" s="1"/>
  <c r="I471" i="1" a="1"/>
  <c r="I471" i="1" s="1"/>
  <c r="I472" i="1" a="1"/>
  <c r="I472" i="1" s="1"/>
  <c r="I473" i="1" a="1"/>
  <c r="I473" i="1" s="1"/>
  <c r="I474" i="1" a="1"/>
  <c r="I474" i="1" s="1"/>
  <c r="I475" i="1" a="1"/>
  <c r="I475" i="1" s="1"/>
  <c r="I476" i="1" a="1"/>
  <c r="I476" i="1" s="1"/>
  <c r="I477" i="1" a="1"/>
  <c r="I477" i="1" s="1"/>
  <c r="I478" i="1" a="1"/>
  <c r="I478" i="1" s="1"/>
  <c r="I479" i="1" a="1"/>
  <c r="I479" i="1" s="1"/>
  <c r="I480" i="1" a="1"/>
  <c r="I480" i="1" s="1"/>
  <c r="I481" i="1" a="1"/>
  <c r="I481" i="1" s="1"/>
  <c r="I482" i="1" a="1"/>
  <c r="I482" i="1" s="1"/>
  <c r="I483" i="1" a="1"/>
  <c r="I483" i="1" s="1"/>
  <c r="I484" i="1" a="1"/>
  <c r="I484" i="1" s="1"/>
  <c r="I485" i="1" a="1"/>
  <c r="I485" i="1" s="1"/>
  <c r="I486" i="1" a="1"/>
  <c r="I486" i="1" s="1"/>
  <c r="I487" i="1" a="1"/>
  <c r="I487" i="1" s="1"/>
  <c r="I488" i="1" a="1"/>
  <c r="I488" i="1" s="1"/>
  <c r="I489" i="1" a="1"/>
  <c r="I489" i="1" s="1"/>
  <c r="I490" i="1" a="1"/>
  <c r="I490" i="1" s="1"/>
  <c r="I491" i="1" a="1"/>
  <c r="I491" i="1" s="1"/>
  <c r="I492" i="1" a="1"/>
  <c r="I492" i="1" s="1"/>
  <c r="I493" i="1" a="1"/>
  <c r="I493" i="1" s="1"/>
  <c r="I494" i="1" a="1"/>
  <c r="I494" i="1" s="1"/>
  <c r="I495" i="1" a="1"/>
  <c r="I495" i="1" s="1"/>
  <c r="I496" i="1" a="1"/>
  <c r="I496" i="1" s="1"/>
  <c r="I497" i="1" a="1"/>
  <c r="I497" i="1" s="1"/>
  <c r="I498" i="1" a="1"/>
  <c r="I498" i="1" s="1"/>
  <c r="I499" i="1" a="1"/>
  <c r="I499" i="1" s="1"/>
  <c r="I500" i="1" a="1"/>
  <c r="I500" i="1" s="1"/>
  <c r="I501" i="1" a="1"/>
  <c r="I501" i="1" s="1"/>
  <c r="I502" i="1" a="1"/>
  <c r="I502" i="1" s="1"/>
  <c r="I503" i="1" a="1"/>
  <c r="I503" i="1" s="1"/>
  <c r="I504" i="1" a="1"/>
  <c r="I504" i="1" s="1"/>
  <c r="I505" i="1" a="1"/>
  <c r="I505" i="1" s="1"/>
  <c r="I506" i="1" a="1"/>
  <c r="I506" i="1" s="1"/>
  <c r="I507" i="1" a="1"/>
  <c r="I507" i="1" s="1"/>
  <c r="I508" i="1" a="1"/>
  <c r="I508" i="1" s="1"/>
  <c r="I509" i="1" a="1"/>
  <c r="I509" i="1" s="1"/>
  <c r="I510" i="1" a="1"/>
  <c r="I510" i="1" s="1"/>
  <c r="I511" i="1" a="1"/>
  <c r="I511" i="1" s="1"/>
  <c r="I512" i="1" a="1"/>
  <c r="I512" i="1" s="1"/>
  <c r="I513" i="1" a="1"/>
  <c r="I513" i="1" s="1"/>
  <c r="I514" i="1" a="1"/>
  <c r="I514" i="1" s="1"/>
  <c r="I515" i="1" a="1"/>
  <c r="I515" i="1" s="1"/>
  <c r="I516" i="1" a="1"/>
  <c r="I516" i="1" s="1"/>
  <c r="I517" i="1" a="1"/>
  <c r="I517" i="1" s="1"/>
  <c r="I518" i="1" a="1"/>
  <c r="I518" i="1" s="1"/>
  <c r="I519" i="1" a="1"/>
  <c r="I519" i="1" s="1"/>
  <c r="I520" i="1" a="1"/>
  <c r="I520" i="1" s="1"/>
  <c r="I521" i="1" a="1"/>
  <c r="I521" i="1" s="1"/>
  <c r="I522" i="1" a="1"/>
  <c r="I522" i="1" s="1"/>
  <c r="I523" i="1" a="1"/>
  <c r="I523" i="1" s="1"/>
  <c r="I524" i="1" a="1"/>
  <c r="I524" i="1" s="1"/>
  <c r="I525" i="1" a="1"/>
  <c r="I525" i="1" s="1"/>
  <c r="I526" i="1" a="1"/>
  <c r="I526" i="1" s="1"/>
  <c r="I527" i="1" a="1"/>
  <c r="I527" i="1" s="1"/>
  <c r="I528" i="1" a="1"/>
  <c r="I528" i="1" s="1"/>
  <c r="I529" i="1" a="1"/>
  <c r="I529" i="1" s="1"/>
  <c r="I530" i="1" a="1"/>
  <c r="I530" i="1" s="1"/>
  <c r="I531" i="1" a="1"/>
  <c r="I531" i="1" s="1"/>
  <c r="I532" i="1" a="1"/>
  <c r="I532" i="1" s="1"/>
  <c r="I533" i="1" a="1"/>
  <c r="I533" i="1" s="1"/>
  <c r="I534" i="1" a="1"/>
  <c r="I534" i="1" s="1"/>
  <c r="I535" i="1" a="1"/>
  <c r="I535" i="1" s="1"/>
  <c r="I536" i="1" a="1"/>
  <c r="I536" i="1" s="1"/>
  <c r="I537" i="1" a="1"/>
  <c r="I537" i="1" s="1"/>
  <c r="I538" i="1" a="1"/>
  <c r="I538" i="1" s="1"/>
  <c r="I539" i="1" a="1"/>
  <c r="I539" i="1" s="1"/>
  <c r="I540" i="1" a="1"/>
  <c r="I540" i="1" s="1"/>
  <c r="I541" i="1" a="1"/>
  <c r="I541" i="1" s="1"/>
  <c r="I542" i="1" a="1"/>
  <c r="I542" i="1" s="1"/>
  <c r="I543" i="1" a="1"/>
  <c r="I543" i="1" s="1"/>
  <c r="I544" i="1" a="1"/>
  <c r="I544" i="1" s="1"/>
  <c r="I545" i="1" a="1"/>
  <c r="I545" i="1" s="1"/>
  <c r="I546" i="1" a="1"/>
  <c r="I546" i="1" s="1"/>
  <c r="I547" i="1" a="1"/>
  <c r="I547" i="1" s="1"/>
  <c r="I548" i="1" a="1"/>
  <c r="I548" i="1" s="1"/>
  <c r="I549" i="1" a="1"/>
  <c r="I549" i="1" s="1"/>
  <c r="I550" i="1" a="1"/>
  <c r="I550" i="1" s="1"/>
  <c r="I551" i="1" a="1"/>
  <c r="I551" i="1" s="1"/>
  <c r="I552" i="1" a="1"/>
  <c r="I552" i="1" s="1"/>
  <c r="I553" i="1" a="1"/>
  <c r="I553" i="1" s="1"/>
  <c r="I554" i="1" a="1"/>
  <c r="I554" i="1" s="1"/>
  <c r="I555" i="1" a="1"/>
  <c r="I555" i="1" s="1"/>
  <c r="I556" i="1" a="1"/>
  <c r="I556" i="1" s="1"/>
  <c r="I557" i="1" a="1"/>
  <c r="I557" i="1" s="1"/>
  <c r="I558" i="1" a="1"/>
  <c r="I558" i="1" s="1"/>
  <c r="I559" i="1" a="1"/>
  <c r="I559" i="1" s="1"/>
  <c r="I560" i="1" a="1"/>
  <c r="I560" i="1" s="1"/>
  <c r="I561" i="1" a="1"/>
  <c r="I561" i="1" s="1"/>
  <c r="I562" i="1" a="1"/>
  <c r="I562" i="1" s="1"/>
  <c r="I563" i="1" a="1"/>
  <c r="I563" i="1" s="1"/>
  <c r="I564" i="1" a="1"/>
  <c r="I564" i="1" s="1"/>
  <c r="I565" i="1" a="1"/>
  <c r="I565" i="1" s="1"/>
  <c r="I566" i="1" a="1"/>
  <c r="I566" i="1" s="1"/>
  <c r="I567" i="1" a="1"/>
  <c r="I567" i="1" s="1"/>
  <c r="I568" i="1" a="1"/>
  <c r="I568" i="1" s="1"/>
  <c r="I569" i="1" a="1"/>
  <c r="I569" i="1" s="1"/>
  <c r="I570" i="1" a="1"/>
  <c r="I570" i="1" s="1"/>
  <c r="I571" i="1" a="1"/>
  <c r="I571" i="1" s="1"/>
  <c r="I572" i="1" a="1"/>
  <c r="I572" i="1" s="1"/>
  <c r="I573" i="1" a="1"/>
  <c r="I573" i="1" s="1"/>
  <c r="I574" i="1" a="1"/>
  <c r="I574" i="1" s="1"/>
  <c r="I575" i="1" a="1"/>
  <c r="I575" i="1" s="1"/>
  <c r="I576" i="1" a="1"/>
  <c r="I576" i="1" s="1"/>
  <c r="I577" i="1" a="1"/>
  <c r="I577" i="1" s="1"/>
  <c r="I578" i="1" a="1"/>
  <c r="I578" i="1" s="1"/>
  <c r="I579" i="1" a="1"/>
  <c r="I579" i="1" s="1"/>
  <c r="I580" i="1" a="1"/>
  <c r="I580" i="1" s="1"/>
  <c r="I581" i="1" a="1"/>
  <c r="I581" i="1" s="1"/>
  <c r="I582" i="1" a="1"/>
  <c r="I582" i="1" s="1"/>
  <c r="I583" i="1" a="1"/>
  <c r="I583" i="1" s="1"/>
  <c r="E2" i="1" a="1"/>
  <c r="E2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M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M38" i="1" s="1"/>
  <c r="E39" i="1" a="1"/>
  <c r="E39" i="1" s="1"/>
  <c r="M39" i="1" s="1"/>
  <c r="E40" i="1" a="1"/>
  <c r="E40" i="1" s="1"/>
  <c r="E41" i="1" a="1"/>
  <c r="E41" i="1" s="1"/>
  <c r="M41" i="1" s="1"/>
  <c r="E42" i="1" a="1"/>
  <c r="E42" i="1" s="1"/>
  <c r="E43" i="1" a="1"/>
  <c r="E43" i="1" s="1"/>
  <c r="M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M48" i="1" s="1"/>
  <c r="E49" i="1" a="1"/>
  <c r="E49" i="1" s="1"/>
  <c r="E50" i="1" a="1"/>
  <c r="E50" i="1" s="1"/>
  <c r="M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M93" i="1" s="1"/>
  <c r="E94" i="1" a="1"/>
  <c r="E94" i="1" s="1"/>
  <c r="E95" i="1" a="1"/>
  <c r="E95" i="1" s="1"/>
  <c r="E96" i="1" a="1"/>
  <c r="E96" i="1" s="1"/>
  <c r="E97" i="1" a="1"/>
  <c r="E97" i="1" s="1"/>
  <c r="M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M106" i="1" s="1"/>
  <c r="E107" i="1" a="1"/>
  <c r="E107" i="1" s="1"/>
  <c r="E108" i="1" a="1"/>
  <c r="E108" i="1" s="1"/>
  <c r="E109" i="1" a="1"/>
  <c r="E109" i="1" s="1"/>
  <c r="M109" i="1" s="1"/>
  <c r="E110" i="1" a="1"/>
  <c r="E110" i="1" s="1"/>
  <c r="E111" i="1" a="1"/>
  <c r="E111" i="1" s="1"/>
  <c r="E112" i="1" a="1"/>
  <c r="E112" i="1" s="1"/>
  <c r="E113" i="1" a="1"/>
  <c r="E113" i="1" s="1"/>
  <c r="M113" i="1" s="1"/>
  <c r="E114" i="1" a="1"/>
  <c r="E114" i="1" s="1"/>
  <c r="E115" i="1" a="1"/>
  <c r="E115" i="1" s="1"/>
  <c r="M115" i="1" s="1"/>
  <c r="E116" i="1" a="1"/>
  <c r="E116" i="1" s="1"/>
  <c r="E117" i="1" a="1"/>
  <c r="E117" i="1" s="1"/>
  <c r="E118" i="1" a="1"/>
  <c r="E118" i="1" s="1"/>
  <c r="M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M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M138" i="1" s="1"/>
  <c r="E139" i="1" a="1"/>
  <c r="E139" i="1" s="1"/>
  <c r="E140" i="1" a="1"/>
  <c r="E140" i="1" s="1"/>
  <c r="M140" i="1" s="1"/>
  <c r="E141" i="1" a="1"/>
  <c r="E141" i="1" s="1"/>
  <c r="E142" i="1" a="1"/>
  <c r="E142" i="1" s="1"/>
  <c r="E143" i="1" a="1"/>
  <c r="E143" i="1" s="1"/>
  <c r="E144" i="1" a="1"/>
  <c r="E144" i="1" s="1"/>
  <c r="M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M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M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M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M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M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M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M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M286" i="1" s="1"/>
  <c r="E287" i="1" a="1"/>
  <c r="E287" i="1" s="1"/>
  <c r="M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M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M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M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M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M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M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M462" i="1" s="1"/>
  <c r="E463" i="1" a="1"/>
  <c r="E463" i="1" s="1"/>
  <c r="M463" i="1" s="1"/>
  <c r="E464" i="1" a="1"/>
  <c r="E464" i="1" s="1"/>
  <c r="E465" i="1" a="1"/>
  <c r="E465" i="1" s="1"/>
  <c r="E466" i="1" a="1"/>
  <c r="E466" i="1" s="1"/>
  <c r="M466" i="1" s="1"/>
  <c r="E467" i="1" a="1"/>
  <c r="E467" i="1" s="1"/>
  <c r="E468" i="1" a="1"/>
  <c r="E468" i="1" s="1"/>
  <c r="E469" i="1" a="1"/>
  <c r="E469" i="1" s="1"/>
  <c r="M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M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M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M543" i="1" s="1"/>
  <c r="E544" i="1" a="1"/>
  <c r="E544" i="1" s="1"/>
  <c r="M544" i="1" s="1"/>
  <c r="E545" i="1" a="1"/>
  <c r="E545" i="1" s="1"/>
  <c r="E546" i="1" a="1"/>
  <c r="E546" i="1" s="1"/>
  <c r="E547" i="1" a="1"/>
  <c r="E547" i="1" s="1"/>
  <c r="M547" i="1" s="1"/>
  <c r="E548" i="1" a="1"/>
  <c r="E548" i="1" s="1"/>
  <c r="M548" i="1" s="1"/>
  <c r="E549" i="1" a="1"/>
  <c r="E549" i="1" s="1"/>
  <c r="M549" i="1" s="1"/>
  <c r="E550" i="1" a="1"/>
  <c r="E550" i="1" s="1"/>
  <c r="M550" i="1" s="1"/>
  <c r="E551" i="1" a="1"/>
  <c r="E551" i="1" s="1"/>
  <c r="M551" i="1" s="1"/>
  <c r="E552" i="1" a="1"/>
  <c r="E552" i="1" s="1"/>
  <c r="M552" i="1" s="1"/>
  <c r="E553" i="1" a="1"/>
  <c r="E553" i="1" s="1"/>
  <c r="M553" i="1" s="1"/>
  <c r="E554" i="1" a="1"/>
  <c r="E554" i="1" s="1"/>
  <c r="M554" i="1" s="1"/>
  <c r="E555" i="1" a="1"/>
  <c r="E555" i="1" s="1"/>
  <c r="M555" i="1" s="1"/>
  <c r="E556" i="1" a="1"/>
  <c r="E556" i="1" s="1"/>
  <c r="M556" i="1" s="1"/>
  <c r="E557" i="1" a="1"/>
  <c r="E557" i="1" s="1"/>
  <c r="M557" i="1" s="1"/>
  <c r="E558" i="1" a="1"/>
  <c r="E558" i="1" s="1"/>
  <c r="M558" i="1" s="1"/>
  <c r="E559" i="1" a="1"/>
  <c r="E559" i="1" s="1"/>
  <c r="E560" i="1" a="1"/>
  <c r="E560" i="1" s="1"/>
  <c r="E561" i="1" a="1"/>
  <c r="E561" i="1" s="1"/>
  <c r="E562" i="1" a="1"/>
  <c r="E562" i="1" s="1"/>
  <c r="M562" i="1" s="1"/>
  <c r="E563" i="1" a="1"/>
  <c r="E563" i="1" s="1"/>
  <c r="M563" i="1" s="1"/>
  <c r="E564" i="1" a="1"/>
  <c r="E564" i="1" s="1"/>
  <c r="E565" i="1" a="1"/>
  <c r="E565" i="1" s="1"/>
  <c r="M565" i="1" s="1"/>
  <c r="E566" i="1" a="1"/>
  <c r="E566" i="1" s="1"/>
  <c r="M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M572" i="1" s="1"/>
  <c r="E573" i="1" a="1"/>
  <c r="E573" i="1" s="1"/>
  <c r="M573" i="1" s="1"/>
  <c r="E574" i="1" a="1"/>
  <c r="E574" i="1" s="1"/>
  <c r="M574" i="1" s="1"/>
  <c r="E575" i="1" a="1"/>
  <c r="E575" i="1" s="1"/>
  <c r="M575" i="1" s="1"/>
  <c r="E576" i="1" a="1"/>
  <c r="E576" i="1" s="1"/>
  <c r="M576" i="1" s="1"/>
  <c r="E577" i="1" a="1"/>
  <c r="E577" i="1" s="1"/>
  <c r="M577" i="1" s="1"/>
  <c r="E578" i="1" a="1"/>
  <c r="E578" i="1" s="1"/>
  <c r="M578" i="1" s="1"/>
  <c r="E579" i="1" a="1"/>
  <c r="E579" i="1" s="1"/>
  <c r="M579" i="1" s="1"/>
  <c r="E580" i="1" a="1"/>
  <c r="E580" i="1" s="1"/>
  <c r="M580" i="1" s="1"/>
  <c r="E581" i="1" a="1"/>
  <c r="E581" i="1" s="1"/>
  <c r="M581" i="1" s="1"/>
  <c r="E582" i="1" a="1"/>
  <c r="E582" i="1" s="1"/>
  <c r="M582" i="1" s="1"/>
  <c r="E583" i="1" a="1"/>
  <c r="E583" i="1" s="1"/>
  <c r="M583" i="1" s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 s="1"/>
  <c r="J170" i="1" a="1"/>
  <c r="J170" i="1" s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 s="1"/>
  <c r="J177" i="1" a="1"/>
  <c r="J177" i="1" s="1"/>
  <c r="J178" i="1" a="1"/>
  <c r="J178" i="1" s="1"/>
  <c r="J179" i="1" a="1"/>
  <c r="J179" i="1" s="1"/>
  <c r="J180" i="1" a="1"/>
  <c r="J180" i="1" s="1"/>
  <c r="J181" i="1" a="1"/>
  <c r="J181" i="1" s="1"/>
  <c r="J182" i="1" a="1"/>
  <c r="J182" i="1" s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 s="1"/>
  <c r="J194" i="1" a="1"/>
  <c r="J194" i="1" s="1"/>
  <c r="J195" i="1" a="1"/>
  <c r="J195" i="1" s="1"/>
  <c r="J196" i="1" a="1"/>
  <c r="J196" i="1" s="1"/>
  <c r="J197" i="1" a="1"/>
  <c r="J197" i="1" s="1"/>
  <c r="J198" i="1" a="1"/>
  <c r="J198" i="1" s="1"/>
  <c r="J199" i="1" a="1"/>
  <c r="J199" i="1" s="1"/>
  <c r="J200" i="1" a="1"/>
  <c r="J200" i="1" s="1"/>
  <c r="J201" i="1" a="1"/>
  <c r="J201" i="1" s="1"/>
  <c r="J202" i="1" a="1"/>
  <c r="J202" i="1" s="1"/>
  <c r="J203" i="1" a="1"/>
  <c r="J203" i="1" s="1"/>
  <c r="J204" i="1" a="1"/>
  <c r="J204" i="1" s="1"/>
  <c r="J205" i="1" a="1"/>
  <c r="J205" i="1" s="1"/>
  <c r="J206" i="1" a="1"/>
  <c r="J206" i="1" s="1"/>
  <c r="J207" i="1" a="1"/>
  <c r="J207" i="1" s="1"/>
  <c r="J208" i="1" a="1"/>
  <c r="J208" i="1" s="1"/>
  <c r="J209" i="1" a="1"/>
  <c r="J209" i="1" s="1"/>
  <c r="J210" i="1" a="1"/>
  <c r="J210" i="1" s="1"/>
  <c r="J211" i="1" a="1"/>
  <c r="J211" i="1" s="1"/>
  <c r="J212" i="1" a="1"/>
  <c r="J212" i="1" s="1"/>
  <c r="J213" i="1" a="1"/>
  <c r="J213" i="1" s="1"/>
  <c r="J214" i="1" a="1"/>
  <c r="J214" i="1" s="1"/>
  <c r="J215" i="1" a="1"/>
  <c r="J215" i="1" s="1"/>
  <c r="J216" i="1" a="1"/>
  <c r="J216" i="1" s="1"/>
  <c r="J217" i="1" a="1"/>
  <c r="J217" i="1" s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 s="1"/>
  <c r="J229" i="1" a="1"/>
  <c r="J229" i="1" s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J236" i="1" a="1"/>
  <c r="J236" i="1" s="1"/>
  <c r="J237" i="1" a="1"/>
  <c r="J237" i="1" s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 s="1"/>
  <c r="J251" i="1" a="1"/>
  <c r="J251" i="1" s="1"/>
  <c r="J252" i="1" a="1"/>
  <c r="J252" i="1" s="1"/>
  <c r="J253" i="1" a="1"/>
  <c r="J253" i="1" s="1"/>
  <c r="J254" i="1" a="1"/>
  <c r="J254" i="1" s="1"/>
  <c r="J255" i="1" a="1"/>
  <c r="J255" i="1" s="1"/>
  <c r="J256" i="1" a="1"/>
  <c r="J256" i="1" s="1"/>
  <c r="J257" i="1" a="1"/>
  <c r="J257" i="1" s="1"/>
  <c r="J258" i="1" a="1"/>
  <c r="J258" i="1" s="1"/>
  <c r="J259" i="1" a="1"/>
  <c r="J259" i="1" s="1"/>
  <c r="J260" i="1" a="1"/>
  <c r="J260" i="1" s="1"/>
  <c r="J261" i="1" a="1"/>
  <c r="J261" i="1" s="1"/>
  <c r="J262" i="1" a="1"/>
  <c r="J262" i="1" s="1"/>
  <c r="J263" i="1" a="1"/>
  <c r="J263" i="1" s="1"/>
  <c r="J264" i="1" a="1"/>
  <c r="J264" i="1" s="1"/>
  <c r="J265" i="1" a="1"/>
  <c r="J265" i="1" s="1"/>
  <c r="J266" i="1" a="1"/>
  <c r="J266" i="1" s="1"/>
  <c r="J267" i="1" a="1"/>
  <c r="J267" i="1" s="1"/>
  <c r="J268" i="1" a="1"/>
  <c r="J268" i="1" s="1"/>
  <c r="J269" i="1" a="1"/>
  <c r="J269" i="1" s="1"/>
  <c r="J270" i="1" a="1"/>
  <c r="J270" i="1" s="1"/>
  <c r="J271" i="1" a="1"/>
  <c r="J271" i="1" s="1"/>
  <c r="J272" i="1" a="1"/>
  <c r="J272" i="1" s="1"/>
  <c r="J273" i="1" a="1"/>
  <c r="J273" i="1" s="1"/>
  <c r="J274" i="1" a="1"/>
  <c r="J274" i="1" s="1"/>
  <c r="J275" i="1" a="1"/>
  <c r="J275" i="1" s="1"/>
  <c r="J276" i="1" a="1"/>
  <c r="J276" i="1" s="1"/>
  <c r="J277" i="1" a="1"/>
  <c r="J277" i="1" s="1"/>
  <c r="J278" i="1" a="1"/>
  <c r="J278" i="1" s="1"/>
  <c r="J279" i="1" a="1"/>
  <c r="J279" i="1" s="1"/>
  <c r="J280" i="1" a="1"/>
  <c r="J280" i="1" s="1"/>
  <c r="J281" i="1" a="1"/>
  <c r="J281" i="1" s="1"/>
  <c r="J282" i="1" a="1"/>
  <c r="J282" i="1" s="1"/>
  <c r="J283" i="1" a="1"/>
  <c r="J283" i="1" s="1"/>
  <c r="J284" i="1" a="1"/>
  <c r="J284" i="1" s="1"/>
  <c r="J285" i="1" a="1"/>
  <c r="J285" i="1" s="1"/>
  <c r="J286" i="1" a="1"/>
  <c r="J286" i="1" s="1"/>
  <c r="J287" i="1" a="1"/>
  <c r="J287" i="1" s="1"/>
  <c r="J288" i="1" a="1"/>
  <c r="J288" i="1" s="1"/>
  <c r="J289" i="1" a="1"/>
  <c r="J289" i="1" s="1"/>
  <c r="J290" i="1" a="1"/>
  <c r="J290" i="1" s="1"/>
  <c r="J291" i="1" a="1"/>
  <c r="J291" i="1" s="1"/>
  <c r="J292" i="1" a="1"/>
  <c r="J292" i="1" s="1"/>
  <c r="J293" i="1" a="1"/>
  <c r="J293" i="1" s="1"/>
  <c r="J294" i="1" a="1"/>
  <c r="J294" i="1" s="1"/>
  <c r="J295" i="1" a="1"/>
  <c r="J295" i="1" s="1"/>
  <c r="J296" i="1" a="1"/>
  <c r="J296" i="1" s="1"/>
  <c r="J297" i="1" a="1"/>
  <c r="J297" i="1" s="1"/>
  <c r="J298" i="1" a="1"/>
  <c r="J298" i="1" s="1"/>
  <c r="J299" i="1" a="1"/>
  <c r="J299" i="1" s="1"/>
  <c r="J300" i="1" a="1"/>
  <c r="J300" i="1" s="1"/>
  <c r="J301" i="1" a="1"/>
  <c r="J301" i="1" s="1"/>
  <c r="J302" i="1" a="1"/>
  <c r="J302" i="1" s="1"/>
  <c r="J303" i="1" a="1"/>
  <c r="J303" i="1" s="1"/>
  <c r="J304" i="1" a="1"/>
  <c r="J304" i="1" s="1"/>
  <c r="J305" i="1" a="1"/>
  <c r="J305" i="1" s="1"/>
  <c r="J306" i="1" a="1"/>
  <c r="J306" i="1" s="1"/>
  <c r="J307" i="1" a="1"/>
  <c r="J307" i="1" s="1"/>
  <c r="J308" i="1" a="1"/>
  <c r="J308" i="1" s="1"/>
  <c r="J309" i="1" a="1"/>
  <c r="J309" i="1" s="1"/>
  <c r="J310" i="1" a="1"/>
  <c r="J310" i="1" s="1"/>
  <c r="J311" i="1" a="1"/>
  <c r="J311" i="1" s="1"/>
  <c r="J312" i="1" a="1"/>
  <c r="J312" i="1" s="1"/>
  <c r="J313" i="1" a="1"/>
  <c r="J313" i="1" s="1"/>
  <c r="J314" i="1" a="1"/>
  <c r="J314" i="1" s="1"/>
  <c r="J315" i="1" a="1"/>
  <c r="J315" i="1" s="1"/>
  <c r="J316" i="1" a="1"/>
  <c r="J316" i="1" s="1"/>
  <c r="J317" i="1" a="1"/>
  <c r="J317" i="1" s="1"/>
  <c r="J318" i="1" a="1"/>
  <c r="J318" i="1" s="1"/>
  <c r="J319" i="1" a="1"/>
  <c r="J319" i="1" s="1"/>
  <c r="J320" i="1" a="1"/>
  <c r="J320" i="1" s="1"/>
  <c r="J321" i="1" a="1"/>
  <c r="J321" i="1" s="1"/>
  <c r="J322" i="1" a="1"/>
  <c r="J322" i="1" s="1"/>
  <c r="J323" i="1" a="1"/>
  <c r="J323" i="1" s="1"/>
  <c r="J324" i="1" a="1"/>
  <c r="J324" i="1" s="1"/>
  <c r="J325" i="1" a="1"/>
  <c r="J325" i="1" s="1"/>
  <c r="J326" i="1" a="1"/>
  <c r="J326" i="1" s="1"/>
  <c r="J327" i="1" a="1"/>
  <c r="J327" i="1" s="1"/>
  <c r="J328" i="1" a="1"/>
  <c r="J328" i="1" s="1"/>
  <c r="J329" i="1" a="1"/>
  <c r="J329" i="1" s="1"/>
  <c r="J330" i="1" a="1"/>
  <c r="J330" i="1" s="1"/>
  <c r="J331" i="1" a="1"/>
  <c r="J331" i="1" s="1"/>
  <c r="J332" i="1" a="1"/>
  <c r="J332" i="1" s="1"/>
  <c r="J333" i="1" a="1"/>
  <c r="J333" i="1" s="1"/>
  <c r="J334" i="1" a="1"/>
  <c r="J334" i="1" s="1"/>
  <c r="J335" i="1" a="1"/>
  <c r="J335" i="1" s="1"/>
  <c r="J336" i="1" a="1"/>
  <c r="J336" i="1" s="1"/>
  <c r="J337" i="1" a="1"/>
  <c r="J337" i="1" s="1"/>
  <c r="J338" i="1" a="1"/>
  <c r="J338" i="1" s="1"/>
  <c r="J339" i="1" a="1"/>
  <c r="J339" i="1" s="1"/>
  <c r="J340" i="1" a="1"/>
  <c r="J340" i="1" s="1"/>
  <c r="J341" i="1" a="1"/>
  <c r="J341" i="1" s="1"/>
  <c r="J342" i="1" a="1"/>
  <c r="J342" i="1" s="1"/>
  <c r="J343" i="1" a="1"/>
  <c r="J343" i="1" s="1"/>
  <c r="J344" i="1" a="1"/>
  <c r="J344" i="1" s="1"/>
  <c r="J345" i="1" a="1"/>
  <c r="J345" i="1" s="1"/>
  <c r="J346" i="1" a="1"/>
  <c r="J346" i="1" s="1"/>
  <c r="J347" i="1" a="1"/>
  <c r="J347" i="1" s="1"/>
  <c r="J348" i="1" a="1"/>
  <c r="J348" i="1" s="1"/>
  <c r="J349" i="1" a="1"/>
  <c r="J349" i="1" s="1"/>
  <c r="J350" i="1" a="1"/>
  <c r="J350" i="1" s="1"/>
  <c r="J351" i="1" a="1"/>
  <c r="J351" i="1" s="1"/>
  <c r="J352" i="1" a="1"/>
  <c r="J352" i="1" s="1"/>
  <c r="J353" i="1" a="1"/>
  <c r="J353" i="1" s="1"/>
  <c r="J354" i="1" a="1"/>
  <c r="J354" i="1" s="1"/>
  <c r="J355" i="1" a="1"/>
  <c r="J355" i="1" s="1"/>
  <c r="J356" i="1" a="1"/>
  <c r="J356" i="1" s="1"/>
  <c r="J357" i="1" a="1"/>
  <c r="J357" i="1" s="1"/>
  <c r="J358" i="1" a="1"/>
  <c r="J358" i="1" s="1"/>
  <c r="J359" i="1" a="1"/>
  <c r="J359" i="1" s="1"/>
  <c r="J360" i="1" a="1"/>
  <c r="J360" i="1" s="1"/>
  <c r="J361" i="1" a="1"/>
  <c r="J361" i="1" s="1"/>
  <c r="J362" i="1" a="1"/>
  <c r="J362" i="1" s="1"/>
  <c r="J363" i="1" a="1"/>
  <c r="J363" i="1" s="1"/>
  <c r="J364" i="1" a="1"/>
  <c r="J364" i="1" s="1"/>
  <c r="J365" i="1" a="1"/>
  <c r="J365" i="1" s="1"/>
  <c r="J366" i="1" a="1"/>
  <c r="J366" i="1" s="1"/>
  <c r="J367" i="1" a="1"/>
  <c r="J367" i="1" s="1"/>
  <c r="J368" i="1" a="1"/>
  <c r="J368" i="1" s="1"/>
  <c r="J369" i="1" a="1"/>
  <c r="J369" i="1" s="1"/>
  <c r="J370" i="1" a="1"/>
  <c r="J370" i="1" s="1"/>
  <c r="J371" i="1" a="1"/>
  <c r="J371" i="1" s="1"/>
  <c r="J372" i="1" a="1"/>
  <c r="J372" i="1" s="1"/>
  <c r="J373" i="1" a="1"/>
  <c r="J373" i="1" s="1"/>
  <c r="J374" i="1" a="1"/>
  <c r="J374" i="1" s="1"/>
  <c r="J375" i="1" a="1"/>
  <c r="J375" i="1" s="1"/>
  <c r="J376" i="1" a="1"/>
  <c r="J376" i="1" s="1"/>
  <c r="J377" i="1" a="1"/>
  <c r="J377" i="1" s="1"/>
  <c r="J378" i="1" a="1"/>
  <c r="J378" i="1" s="1"/>
  <c r="J379" i="1" a="1"/>
  <c r="J379" i="1" s="1"/>
  <c r="J380" i="1" a="1"/>
  <c r="J380" i="1" s="1"/>
  <c r="J381" i="1" a="1"/>
  <c r="J381" i="1" s="1"/>
  <c r="J382" i="1" a="1"/>
  <c r="J382" i="1" s="1"/>
  <c r="J383" i="1" a="1"/>
  <c r="J383" i="1" s="1"/>
  <c r="J384" i="1" a="1"/>
  <c r="J384" i="1" s="1"/>
  <c r="J385" i="1" a="1"/>
  <c r="J385" i="1" s="1"/>
  <c r="J386" i="1" a="1"/>
  <c r="J386" i="1" s="1"/>
  <c r="J387" i="1" a="1"/>
  <c r="J387" i="1" s="1"/>
  <c r="J388" i="1" a="1"/>
  <c r="J388" i="1" s="1"/>
  <c r="J389" i="1" a="1"/>
  <c r="J389" i="1" s="1"/>
  <c r="J390" i="1" a="1"/>
  <c r="J390" i="1" s="1"/>
  <c r="J391" i="1" a="1"/>
  <c r="J391" i="1" s="1"/>
  <c r="J392" i="1" a="1"/>
  <c r="J392" i="1" s="1"/>
  <c r="J393" i="1" a="1"/>
  <c r="J393" i="1" s="1"/>
  <c r="J394" i="1" a="1"/>
  <c r="J394" i="1" s="1"/>
  <c r="J395" i="1" a="1"/>
  <c r="J395" i="1" s="1"/>
  <c r="J396" i="1" a="1"/>
  <c r="J396" i="1" s="1"/>
  <c r="J397" i="1" a="1"/>
  <c r="J397" i="1" s="1"/>
  <c r="J398" i="1" a="1"/>
  <c r="J398" i="1" s="1"/>
  <c r="J399" i="1" a="1"/>
  <c r="J399" i="1" s="1"/>
  <c r="J400" i="1" a="1"/>
  <c r="J400" i="1" s="1"/>
  <c r="J401" i="1" a="1"/>
  <c r="J401" i="1" s="1"/>
  <c r="J402" i="1" a="1"/>
  <c r="J402" i="1" s="1"/>
  <c r="J403" i="1" a="1"/>
  <c r="J403" i="1" s="1"/>
  <c r="J404" i="1" a="1"/>
  <c r="J404" i="1" s="1"/>
  <c r="J405" i="1" a="1"/>
  <c r="J405" i="1" s="1"/>
  <c r="J406" i="1" a="1"/>
  <c r="J406" i="1" s="1"/>
  <c r="J407" i="1" a="1"/>
  <c r="J407" i="1" s="1"/>
  <c r="J408" i="1" a="1"/>
  <c r="J408" i="1" s="1"/>
  <c r="J409" i="1" a="1"/>
  <c r="J409" i="1" s="1"/>
  <c r="J410" i="1" a="1"/>
  <c r="J410" i="1" s="1"/>
  <c r="J411" i="1" a="1"/>
  <c r="J411" i="1" s="1"/>
  <c r="J412" i="1" a="1"/>
  <c r="J412" i="1" s="1"/>
  <c r="J413" i="1" a="1"/>
  <c r="J413" i="1" s="1"/>
  <c r="J414" i="1" a="1"/>
  <c r="J414" i="1" s="1"/>
  <c r="J415" i="1" a="1"/>
  <c r="J415" i="1" s="1"/>
  <c r="J416" i="1" a="1"/>
  <c r="J416" i="1" s="1"/>
  <c r="J417" i="1" a="1"/>
  <c r="J417" i="1" s="1"/>
  <c r="J418" i="1" a="1"/>
  <c r="J418" i="1" s="1"/>
  <c r="J419" i="1" a="1"/>
  <c r="J419" i="1" s="1"/>
  <c r="J420" i="1" a="1"/>
  <c r="J420" i="1" s="1"/>
  <c r="J421" i="1" a="1"/>
  <c r="J421" i="1" s="1"/>
  <c r="J422" i="1" a="1"/>
  <c r="J422" i="1" s="1"/>
  <c r="J423" i="1" a="1"/>
  <c r="J423" i="1" s="1"/>
  <c r="J424" i="1" a="1"/>
  <c r="J424" i="1" s="1"/>
  <c r="J425" i="1" a="1"/>
  <c r="J425" i="1" s="1"/>
  <c r="J426" i="1" a="1"/>
  <c r="J426" i="1" s="1"/>
  <c r="J427" i="1" a="1"/>
  <c r="J427" i="1" s="1"/>
  <c r="J428" i="1" a="1"/>
  <c r="J428" i="1" s="1"/>
  <c r="J429" i="1" a="1"/>
  <c r="J429" i="1" s="1"/>
  <c r="J430" i="1" a="1"/>
  <c r="J430" i="1" s="1"/>
  <c r="J431" i="1" a="1"/>
  <c r="J431" i="1" s="1"/>
  <c r="J432" i="1" a="1"/>
  <c r="J432" i="1" s="1"/>
  <c r="J433" i="1" a="1"/>
  <c r="J433" i="1" s="1"/>
  <c r="J434" i="1" a="1"/>
  <c r="J434" i="1" s="1"/>
  <c r="J435" i="1" a="1"/>
  <c r="J435" i="1" s="1"/>
  <c r="J436" i="1" a="1"/>
  <c r="J436" i="1" s="1"/>
  <c r="J437" i="1" a="1"/>
  <c r="J437" i="1" s="1"/>
  <c r="J438" i="1" a="1"/>
  <c r="J438" i="1" s="1"/>
  <c r="J439" i="1" a="1"/>
  <c r="J439" i="1" s="1"/>
  <c r="J440" i="1" a="1"/>
  <c r="J440" i="1" s="1"/>
  <c r="J441" i="1" a="1"/>
  <c r="J441" i="1" s="1"/>
  <c r="J442" i="1" a="1"/>
  <c r="J442" i="1" s="1"/>
  <c r="J443" i="1" a="1"/>
  <c r="J443" i="1" s="1"/>
  <c r="J444" i="1" a="1"/>
  <c r="J444" i="1" s="1"/>
  <c r="J445" i="1" a="1"/>
  <c r="J445" i="1" s="1"/>
  <c r="J446" i="1" a="1"/>
  <c r="J446" i="1" s="1"/>
  <c r="J447" i="1" a="1"/>
  <c r="J447" i="1" s="1"/>
  <c r="J448" i="1" a="1"/>
  <c r="J448" i="1" s="1"/>
  <c r="J449" i="1" a="1"/>
  <c r="J449" i="1" s="1"/>
  <c r="J450" i="1" a="1"/>
  <c r="J450" i="1" s="1"/>
  <c r="J451" i="1" a="1"/>
  <c r="J451" i="1" s="1"/>
  <c r="J452" i="1" a="1"/>
  <c r="J452" i="1" s="1"/>
  <c r="J453" i="1" a="1"/>
  <c r="J453" i="1" s="1"/>
  <c r="J454" i="1" a="1"/>
  <c r="J454" i="1" s="1"/>
  <c r="J455" i="1" a="1"/>
  <c r="J455" i="1" s="1"/>
  <c r="J456" i="1" a="1"/>
  <c r="J456" i="1" s="1"/>
  <c r="J457" i="1" a="1"/>
  <c r="J457" i="1" s="1"/>
  <c r="J458" i="1" a="1"/>
  <c r="J458" i="1" s="1"/>
  <c r="J459" i="1" a="1"/>
  <c r="J459" i="1" s="1"/>
  <c r="J460" i="1" a="1"/>
  <c r="J460" i="1" s="1"/>
  <c r="J461" i="1" a="1"/>
  <c r="J461" i="1" s="1"/>
  <c r="J462" i="1" a="1"/>
  <c r="J462" i="1" s="1"/>
  <c r="J463" i="1" a="1"/>
  <c r="J463" i="1" s="1"/>
  <c r="J464" i="1" a="1"/>
  <c r="J464" i="1" s="1"/>
  <c r="J465" i="1" a="1"/>
  <c r="J465" i="1" s="1"/>
  <c r="J466" i="1" a="1"/>
  <c r="J466" i="1" s="1"/>
  <c r="J467" i="1" a="1"/>
  <c r="J467" i="1" s="1"/>
  <c r="J468" i="1" a="1"/>
  <c r="J468" i="1" s="1"/>
  <c r="J469" i="1" a="1"/>
  <c r="J469" i="1" s="1"/>
  <c r="J470" i="1" a="1"/>
  <c r="J470" i="1" s="1"/>
  <c r="J471" i="1" a="1"/>
  <c r="J471" i="1" s="1"/>
  <c r="J472" i="1" a="1"/>
  <c r="J472" i="1" s="1"/>
  <c r="J473" i="1" a="1"/>
  <c r="J473" i="1" s="1"/>
  <c r="J474" i="1" a="1"/>
  <c r="J474" i="1" s="1"/>
  <c r="J475" i="1" a="1"/>
  <c r="J475" i="1" s="1"/>
  <c r="J476" i="1" a="1"/>
  <c r="J476" i="1" s="1"/>
  <c r="J477" i="1" a="1"/>
  <c r="J477" i="1" s="1"/>
  <c r="J478" i="1" a="1"/>
  <c r="J478" i="1" s="1"/>
  <c r="J479" i="1" a="1"/>
  <c r="J479" i="1" s="1"/>
  <c r="J480" i="1" a="1"/>
  <c r="J480" i="1" s="1"/>
  <c r="J481" i="1" a="1"/>
  <c r="J481" i="1" s="1"/>
  <c r="J482" i="1" a="1"/>
  <c r="J482" i="1" s="1"/>
  <c r="J483" i="1" a="1"/>
  <c r="J483" i="1" s="1"/>
  <c r="J484" i="1" a="1"/>
  <c r="J484" i="1" s="1"/>
  <c r="J485" i="1" a="1"/>
  <c r="J485" i="1" s="1"/>
  <c r="J486" i="1" a="1"/>
  <c r="J486" i="1" s="1"/>
  <c r="J487" i="1" a="1"/>
  <c r="J487" i="1" s="1"/>
  <c r="J488" i="1" a="1"/>
  <c r="J488" i="1" s="1"/>
  <c r="J489" i="1" a="1"/>
  <c r="J489" i="1" s="1"/>
  <c r="J490" i="1" a="1"/>
  <c r="J490" i="1" s="1"/>
  <c r="J491" i="1" a="1"/>
  <c r="J491" i="1" s="1"/>
  <c r="J492" i="1" a="1"/>
  <c r="J492" i="1" s="1"/>
  <c r="J493" i="1" a="1"/>
  <c r="J493" i="1" s="1"/>
  <c r="J494" i="1" a="1"/>
  <c r="J494" i="1" s="1"/>
  <c r="J495" i="1" a="1"/>
  <c r="J495" i="1" s="1"/>
  <c r="J496" i="1" a="1"/>
  <c r="J496" i="1" s="1"/>
  <c r="J497" i="1" a="1"/>
  <c r="J497" i="1" s="1"/>
  <c r="J498" i="1" a="1"/>
  <c r="J498" i="1" s="1"/>
  <c r="J499" i="1" a="1"/>
  <c r="J499" i="1" s="1"/>
  <c r="J500" i="1" a="1"/>
  <c r="J500" i="1" s="1"/>
  <c r="J501" i="1" a="1"/>
  <c r="J501" i="1" s="1"/>
  <c r="J502" i="1" a="1"/>
  <c r="J502" i="1" s="1"/>
  <c r="J503" i="1" a="1"/>
  <c r="J503" i="1" s="1"/>
  <c r="J504" i="1" a="1"/>
  <c r="J504" i="1" s="1"/>
  <c r="J505" i="1" a="1"/>
  <c r="J505" i="1" s="1"/>
  <c r="J506" i="1" a="1"/>
  <c r="J506" i="1" s="1"/>
  <c r="J507" i="1" a="1"/>
  <c r="J507" i="1" s="1"/>
  <c r="J508" i="1" a="1"/>
  <c r="J508" i="1" s="1"/>
  <c r="J509" i="1" a="1"/>
  <c r="J509" i="1" s="1"/>
  <c r="J510" i="1" a="1"/>
  <c r="J510" i="1" s="1"/>
  <c r="J511" i="1" a="1"/>
  <c r="J511" i="1" s="1"/>
  <c r="J512" i="1" a="1"/>
  <c r="J512" i="1" s="1"/>
  <c r="J513" i="1" a="1"/>
  <c r="J513" i="1" s="1"/>
  <c r="J514" i="1" a="1"/>
  <c r="J514" i="1" s="1"/>
  <c r="J515" i="1" a="1"/>
  <c r="J515" i="1" s="1"/>
  <c r="J516" i="1" a="1"/>
  <c r="J516" i="1" s="1"/>
  <c r="J517" i="1" a="1"/>
  <c r="J517" i="1" s="1"/>
  <c r="J518" i="1" a="1"/>
  <c r="J518" i="1" s="1"/>
  <c r="J519" i="1" a="1"/>
  <c r="J519" i="1" s="1"/>
  <c r="J520" i="1" a="1"/>
  <c r="J520" i="1" s="1"/>
  <c r="J521" i="1" a="1"/>
  <c r="J521" i="1" s="1"/>
  <c r="J522" i="1" a="1"/>
  <c r="J522" i="1" s="1"/>
  <c r="J523" i="1" a="1"/>
  <c r="J523" i="1" s="1"/>
  <c r="J524" i="1" a="1"/>
  <c r="J524" i="1" s="1"/>
  <c r="J525" i="1" a="1"/>
  <c r="J525" i="1" s="1"/>
  <c r="J526" i="1" a="1"/>
  <c r="J526" i="1" s="1"/>
  <c r="J527" i="1" a="1"/>
  <c r="J527" i="1" s="1"/>
  <c r="J528" i="1" a="1"/>
  <c r="J528" i="1" s="1"/>
  <c r="J529" i="1" a="1"/>
  <c r="J529" i="1" s="1"/>
  <c r="J530" i="1" a="1"/>
  <c r="J530" i="1" s="1"/>
  <c r="J531" i="1" a="1"/>
  <c r="J531" i="1" s="1"/>
  <c r="J532" i="1" a="1"/>
  <c r="J532" i="1" s="1"/>
  <c r="J533" i="1" a="1"/>
  <c r="J533" i="1" s="1"/>
  <c r="J534" i="1" a="1"/>
  <c r="J534" i="1" s="1"/>
  <c r="J535" i="1" a="1"/>
  <c r="J535" i="1" s="1"/>
  <c r="J536" i="1" a="1"/>
  <c r="J536" i="1" s="1"/>
  <c r="J537" i="1" a="1"/>
  <c r="J537" i="1" s="1"/>
  <c r="J538" i="1" a="1"/>
  <c r="J538" i="1" s="1"/>
  <c r="J539" i="1" a="1"/>
  <c r="J539" i="1" s="1"/>
  <c r="J540" i="1" a="1"/>
  <c r="J540" i="1" s="1"/>
  <c r="J541" i="1" a="1"/>
  <c r="J541" i="1" s="1"/>
  <c r="J542" i="1" a="1"/>
  <c r="J542" i="1" s="1"/>
  <c r="J543" i="1" a="1"/>
  <c r="J543" i="1" s="1"/>
  <c r="J544" i="1" a="1"/>
  <c r="J544" i="1" s="1"/>
  <c r="J545" i="1" a="1"/>
  <c r="J545" i="1" s="1"/>
  <c r="J546" i="1" a="1"/>
  <c r="J546" i="1" s="1"/>
  <c r="J547" i="1" a="1"/>
  <c r="J547" i="1" s="1"/>
  <c r="J548" i="1" a="1"/>
  <c r="J548" i="1" s="1"/>
  <c r="J549" i="1" a="1"/>
  <c r="J549" i="1" s="1"/>
  <c r="J550" i="1" a="1"/>
  <c r="J550" i="1" s="1"/>
  <c r="J551" i="1" a="1"/>
  <c r="J551" i="1" s="1"/>
  <c r="J552" i="1" a="1"/>
  <c r="J552" i="1" s="1"/>
  <c r="J553" i="1" a="1"/>
  <c r="J553" i="1" s="1"/>
  <c r="J554" i="1" a="1"/>
  <c r="J554" i="1" s="1"/>
  <c r="J555" i="1" a="1"/>
  <c r="J555" i="1" s="1"/>
  <c r="J556" i="1" a="1"/>
  <c r="J556" i="1" s="1"/>
  <c r="J557" i="1" a="1"/>
  <c r="J557" i="1" s="1"/>
  <c r="J558" i="1" a="1"/>
  <c r="J558" i="1" s="1"/>
  <c r="J559" i="1" a="1"/>
  <c r="J559" i="1" s="1"/>
  <c r="J560" i="1" a="1"/>
  <c r="J560" i="1" s="1"/>
  <c r="J561" i="1" a="1"/>
  <c r="J561" i="1" s="1"/>
  <c r="J562" i="1" a="1"/>
  <c r="J562" i="1" s="1"/>
  <c r="J563" i="1" a="1"/>
  <c r="J563" i="1" s="1"/>
  <c r="J564" i="1" a="1"/>
  <c r="J564" i="1" s="1"/>
  <c r="J565" i="1" a="1"/>
  <c r="J565" i="1" s="1"/>
  <c r="J566" i="1" a="1"/>
  <c r="J566" i="1" s="1"/>
  <c r="J567" i="1" a="1"/>
  <c r="J567" i="1" s="1"/>
  <c r="J568" i="1" a="1"/>
  <c r="J568" i="1" s="1"/>
  <c r="J569" i="1" a="1"/>
  <c r="J569" i="1" s="1"/>
  <c r="J570" i="1" a="1"/>
  <c r="J570" i="1" s="1"/>
  <c r="J571" i="1" a="1"/>
  <c r="J571" i="1" s="1"/>
  <c r="J572" i="1" a="1"/>
  <c r="J572" i="1" s="1"/>
  <c r="J573" i="1" a="1"/>
  <c r="J573" i="1" s="1"/>
  <c r="J574" i="1" a="1"/>
  <c r="J574" i="1" s="1"/>
  <c r="J575" i="1" a="1"/>
  <c r="J575" i="1" s="1"/>
  <c r="J576" i="1" a="1"/>
  <c r="J576" i="1" s="1"/>
  <c r="J577" i="1" a="1"/>
  <c r="J577" i="1" s="1"/>
  <c r="J578" i="1" a="1"/>
  <c r="J578" i="1" s="1"/>
  <c r="J579" i="1" a="1"/>
  <c r="J579" i="1" s="1"/>
  <c r="J580" i="1" a="1"/>
  <c r="J580" i="1" s="1"/>
  <c r="J581" i="1" a="1"/>
  <c r="J581" i="1" s="1"/>
  <c r="J582" i="1" a="1"/>
  <c r="J582" i="1" s="1"/>
  <c r="J583" i="1" a="1"/>
  <c r="J583" i="1" s="1"/>
  <c r="M62" i="1"/>
  <c r="M226" i="1"/>
  <c r="M266" i="1"/>
  <c r="M282" i="1"/>
  <c r="M7" i="1" l="1"/>
  <c r="M295" i="1"/>
  <c r="M223" i="1"/>
  <c r="M211" i="1"/>
  <c r="M338" i="1"/>
  <c r="M111" i="1"/>
  <c r="M103" i="1"/>
  <c r="M525" i="1"/>
  <c r="M526" i="1"/>
  <c r="M311" i="1"/>
  <c r="M412" i="1"/>
  <c r="M272" i="1"/>
  <c r="M392" i="1"/>
  <c r="M456" i="1"/>
  <c r="M404" i="1"/>
  <c r="M361" i="1"/>
  <c r="M478" i="1"/>
  <c r="M180" i="1"/>
  <c r="M406" i="1"/>
  <c r="M196" i="1"/>
  <c r="M510" i="1"/>
  <c r="M446" i="1"/>
  <c r="M494" i="1"/>
  <c r="M461" i="1"/>
  <c r="M538" i="1"/>
  <c r="M372" i="1"/>
  <c r="M254" i="1"/>
  <c r="M393" i="1"/>
  <c r="M560" i="1"/>
  <c r="M324" i="1"/>
  <c r="M308" i="1"/>
  <c r="M280" i="1"/>
  <c r="M168" i="1"/>
  <c r="M383" i="1"/>
  <c r="M276" i="1"/>
  <c r="M63" i="1"/>
  <c r="M501" i="1"/>
  <c r="M339" i="1"/>
  <c r="M83" i="1"/>
  <c r="M570" i="1"/>
  <c r="M567" i="1"/>
  <c r="M422" i="1"/>
  <c r="M450" i="1"/>
  <c r="M440" i="1"/>
  <c r="M429" i="1"/>
  <c r="M415" i="1"/>
  <c r="M19" i="1"/>
  <c r="M533" i="1"/>
  <c r="M527" i="1"/>
  <c r="M512" i="1"/>
  <c r="M509" i="1"/>
  <c r="M506" i="1"/>
  <c r="M503" i="1"/>
  <c r="M500" i="1"/>
  <c r="M497" i="1"/>
  <c r="M491" i="1"/>
  <c r="M480" i="1"/>
  <c r="M477" i="1"/>
  <c r="M474" i="1"/>
  <c r="M471" i="1"/>
  <c r="M468" i="1"/>
  <c r="M465" i="1"/>
  <c r="M459" i="1"/>
  <c r="M449" i="1"/>
  <c r="M431" i="1"/>
  <c r="M428" i="1"/>
  <c r="M424" i="1"/>
  <c r="M421" i="1"/>
  <c r="M418" i="1"/>
  <c r="M408" i="1"/>
  <c r="M360" i="1"/>
  <c r="M356" i="1"/>
  <c r="M332" i="1"/>
  <c r="M328" i="1"/>
  <c r="M325" i="1"/>
  <c r="M322" i="1"/>
  <c r="M318" i="1"/>
  <c r="M291" i="1"/>
  <c r="M284" i="1"/>
  <c r="M281" i="1"/>
  <c r="M278" i="1"/>
  <c r="M268" i="1"/>
  <c r="M569" i="1"/>
  <c r="M460" i="1"/>
  <c r="M409" i="1"/>
  <c r="M323" i="1"/>
  <c r="M183" i="1"/>
  <c r="M435" i="1"/>
  <c r="M403" i="1"/>
  <c r="M371" i="1"/>
  <c r="M239" i="1"/>
  <c r="M195" i="1"/>
  <c r="M559" i="1"/>
  <c r="M541" i="1"/>
  <c r="M535" i="1"/>
  <c r="M532" i="1"/>
  <c r="M529" i="1"/>
  <c r="M517" i="1"/>
  <c r="M514" i="1"/>
  <c r="M511" i="1"/>
  <c r="M508" i="1"/>
  <c r="M505" i="1"/>
  <c r="M502" i="1"/>
  <c r="M496" i="1"/>
  <c r="M490" i="1"/>
  <c r="M486" i="1"/>
  <c r="M470" i="1"/>
  <c r="M436" i="1"/>
  <c r="M398" i="1"/>
  <c r="M384" i="1"/>
  <c r="M381" i="1"/>
  <c r="M378" i="1"/>
  <c r="M375" i="1"/>
  <c r="M369" i="1"/>
  <c r="M366" i="1"/>
  <c r="M363" i="1"/>
  <c r="M349" i="1"/>
  <c r="M296" i="1"/>
  <c r="M204" i="1"/>
  <c r="M200" i="1"/>
  <c r="M197" i="1"/>
  <c r="M194" i="1"/>
  <c r="M190" i="1"/>
  <c r="M488" i="1"/>
  <c r="M481" i="1"/>
  <c r="M453" i="1"/>
  <c r="M419" i="1"/>
  <c r="M95" i="1"/>
  <c r="M542" i="1"/>
  <c r="M210" i="1"/>
  <c r="M154" i="1"/>
  <c r="M126" i="1"/>
  <c r="M110" i="1"/>
  <c r="M98" i="1"/>
  <c r="M82" i="1"/>
  <c r="M22" i="1"/>
  <c r="M564" i="1"/>
  <c r="M561" i="1"/>
  <c r="M546" i="1"/>
  <c r="M540" i="1"/>
  <c r="M537" i="1"/>
  <c r="M485" i="1"/>
  <c r="M454" i="1"/>
  <c r="M413" i="1"/>
  <c r="M400" i="1"/>
  <c r="M397" i="1"/>
  <c r="M390" i="1"/>
  <c r="M380" i="1"/>
  <c r="M377" i="1"/>
  <c r="M374" i="1"/>
  <c r="M351" i="1"/>
  <c r="M270" i="1"/>
  <c r="M256" i="1"/>
  <c r="M253" i="1"/>
  <c r="M250" i="1"/>
  <c r="M244" i="1"/>
  <c r="M241" i="1"/>
  <c r="M238" i="1"/>
  <c r="M235" i="1"/>
  <c r="M152" i="1"/>
  <c r="M124" i="1"/>
  <c r="M368" i="1"/>
  <c r="M352" i="1"/>
  <c r="M346" i="1"/>
  <c r="M343" i="1"/>
  <c r="M337" i="1"/>
  <c r="M334" i="1"/>
  <c r="M331" i="1"/>
  <c r="M303" i="1"/>
  <c r="M300" i="1"/>
  <c r="M293" i="1"/>
  <c r="M290" i="1"/>
  <c r="M275" i="1"/>
  <c r="M262" i="1"/>
  <c r="M259" i="1"/>
  <c r="M255" i="1"/>
  <c r="M249" i="1"/>
  <c r="M246" i="1"/>
  <c r="M240" i="1"/>
  <c r="M231" i="1"/>
  <c r="M224" i="1"/>
  <c r="M221" i="1"/>
  <c r="M218" i="1"/>
  <c r="M215" i="1"/>
  <c r="M212" i="1"/>
  <c r="M209" i="1"/>
  <c r="M206" i="1"/>
  <c r="M203" i="1"/>
  <c r="M175" i="1"/>
  <c r="M172" i="1"/>
  <c r="M164" i="1"/>
  <c r="M160" i="1"/>
  <c r="M156" i="1"/>
  <c r="M148" i="1"/>
  <c r="M136" i="1"/>
  <c r="M132" i="1"/>
  <c r="M120" i="1"/>
  <c r="M116" i="1"/>
  <c r="M112" i="1"/>
  <c r="M108" i="1"/>
  <c r="M104" i="1"/>
  <c r="M100" i="1"/>
  <c r="M96" i="1"/>
  <c r="M92" i="1"/>
  <c r="M88" i="1"/>
  <c r="M84" i="1"/>
  <c r="M80" i="1"/>
  <c r="M76" i="1"/>
  <c r="M72" i="1"/>
  <c r="M68" i="1"/>
  <c r="M64" i="1"/>
  <c r="M60" i="1"/>
  <c r="M56" i="1"/>
  <c r="M52" i="1"/>
  <c r="M44" i="1"/>
  <c r="M40" i="1"/>
  <c r="M36" i="1"/>
  <c r="M32" i="1"/>
  <c r="M24" i="1"/>
  <c r="M20" i="1"/>
  <c r="M16" i="1"/>
  <c r="M12" i="1"/>
  <c r="M8" i="1"/>
  <c r="M4" i="1"/>
  <c r="M545" i="1"/>
  <c r="M534" i="1"/>
  <c r="M522" i="1"/>
  <c r="M519" i="1"/>
  <c r="M516" i="1"/>
  <c r="M513" i="1"/>
  <c r="M489" i="1"/>
  <c r="M483" i="1"/>
  <c r="M479" i="1"/>
  <c r="M476" i="1"/>
  <c r="M473" i="1"/>
  <c r="M464" i="1"/>
  <c r="M458" i="1"/>
  <c r="M448" i="1"/>
  <c r="M442" i="1"/>
  <c r="M439" i="1"/>
  <c r="M433" i="1"/>
  <c r="M430" i="1"/>
  <c r="M427" i="1"/>
  <c r="M399" i="1"/>
  <c r="M396" i="1"/>
  <c r="M389" i="1"/>
  <c r="M386" i="1"/>
  <c r="M376" i="1"/>
  <c r="M365" i="1"/>
  <c r="M358" i="1"/>
  <c r="M355" i="1"/>
  <c r="M348" i="1"/>
  <c r="M345" i="1"/>
  <c r="M342" i="1"/>
  <c r="M336" i="1"/>
  <c r="M330" i="1"/>
  <c r="M320" i="1"/>
  <c r="M317" i="1"/>
  <c r="M314" i="1"/>
  <c r="M305" i="1"/>
  <c r="M302" i="1"/>
  <c r="M299" i="1"/>
  <c r="M274" i="1"/>
  <c r="M264" i="1"/>
  <c r="M261" i="1"/>
  <c r="M258" i="1"/>
  <c r="M230" i="1"/>
  <c r="M220" i="1"/>
  <c r="M217" i="1"/>
  <c r="M214" i="1"/>
  <c r="M208" i="1"/>
  <c r="M202" i="1"/>
  <c r="M192" i="1"/>
  <c r="M189" i="1"/>
  <c r="M186" i="1"/>
  <c r="M177" i="1"/>
  <c r="M174" i="1"/>
  <c r="M171" i="1"/>
  <c r="M163" i="1"/>
  <c r="M159" i="1"/>
  <c r="M155" i="1"/>
  <c r="M147" i="1"/>
  <c r="M143" i="1"/>
  <c r="M139" i="1"/>
  <c r="M135" i="1"/>
  <c r="M131" i="1"/>
  <c r="M127" i="1"/>
  <c r="M123" i="1"/>
  <c r="M119" i="1"/>
  <c r="M107" i="1"/>
  <c r="M99" i="1"/>
  <c r="M91" i="1"/>
  <c r="M87" i="1"/>
  <c r="M79" i="1"/>
  <c r="M75" i="1"/>
  <c r="M71" i="1"/>
  <c r="M67" i="1"/>
  <c r="M59" i="1"/>
  <c r="M55" i="1"/>
  <c r="M51" i="1"/>
  <c r="M47" i="1"/>
  <c r="M35" i="1"/>
  <c r="M31" i="1"/>
  <c r="M27" i="1"/>
  <c r="M23" i="1"/>
  <c r="M15" i="1"/>
  <c r="M11" i="1"/>
  <c r="M568" i="1"/>
  <c r="M536" i="1"/>
  <c r="M530" i="1"/>
  <c r="M524" i="1"/>
  <c r="M521" i="1"/>
  <c r="M498" i="1"/>
  <c r="M492" i="1"/>
  <c r="M482" i="1"/>
  <c r="M457" i="1"/>
  <c r="M451" i="1"/>
  <c r="M447" i="1"/>
  <c r="M444" i="1"/>
  <c r="M441" i="1"/>
  <c r="M438" i="1"/>
  <c r="M432" i="1"/>
  <c r="M416" i="1"/>
  <c r="M410" i="1"/>
  <c r="M407" i="1"/>
  <c r="M401" i="1"/>
  <c r="M395" i="1"/>
  <c r="M388" i="1"/>
  <c r="M367" i="1"/>
  <c r="M364" i="1"/>
  <c r="M357" i="1"/>
  <c r="M354" i="1"/>
  <c r="M344" i="1"/>
  <c r="M326" i="1"/>
  <c r="M319" i="1"/>
  <c r="M316" i="1"/>
  <c r="M313" i="1"/>
  <c r="M310" i="1"/>
  <c r="M304" i="1"/>
  <c r="M288" i="1"/>
  <c r="M285" i="1"/>
  <c r="M279" i="1"/>
  <c r="M273" i="1"/>
  <c r="M267" i="1"/>
  <c r="M260" i="1"/>
  <c r="M236" i="1"/>
  <c r="M229" i="1"/>
  <c r="M216" i="1"/>
  <c r="M198" i="1"/>
  <c r="M191" i="1"/>
  <c r="M188" i="1"/>
  <c r="M185" i="1"/>
  <c r="M182" i="1"/>
  <c r="M176" i="1"/>
  <c r="M162" i="1"/>
  <c r="M146" i="1"/>
  <c r="M90" i="1"/>
  <c r="M54" i="1"/>
  <c r="M30" i="1"/>
  <c r="M571" i="1"/>
  <c r="M539" i="1"/>
  <c r="M531" i="1"/>
  <c r="M523" i="1"/>
  <c r="M515" i="1"/>
  <c r="M504" i="1"/>
  <c r="M499" i="1"/>
  <c r="M487" i="1"/>
  <c r="M484" i="1"/>
  <c r="M472" i="1"/>
  <c r="M467" i="1"/>
  <c r="M455" i="1"/>
  <c r="M452" i="1"/>
  <c r="M426" i="1"/>
  <c r="M423" i="1"/>
  <c r="M417" i="1"/>
  <c r="M414" i="1"/>
  <c r="M394" i="1"/>
  <c r="M391" i="1"/>
  <c r="M385" i="1"/>
  <c r="M382" i="1"/>
  <c r="M362" i="1"/>
  <c r="M359" i="1"/>
  <c r="M353" i="1"/>
  <c r="M350" i="1"/>
  <c r="M333" i="1"/>
  <c r="M327" i="1"/>
  <c r="M321" i="1"/>
  <c r="M312" i="1"/>
  <c r="M307" i="1"/>
  <c r="M301" i="1"/>
  <c r="M298" i="1"/>
  <c r="M292" i="1"/>
  <c r="M289" i="1"/>
  <c r="M269" i="1"/>
  <c r="M263" i="1"/>
  <c r="M257" i="1"/>
  <c r="M248" i="1"/>
  <c r="M243" i="1"/>
  <c r="M237" i="1"/>
  <c r="M234" i="1"/>
  <c r="M228" i="1"/>
  <c r="M225" i="1"/>
  <c r="M222" i="1"/>
  <c r="M205" i="1"/>
  <c r="M199" i="1"/>
  <c r="M193" i="1"/>
  <c r="M184" i="1"/>
  <c r="M179" i="1"/>
  <c r="M173" i="1"/>
  <c r="M170" i="1"/>
  <c r="M166" i="1"/>
  <c r="M158" i="1"/>
  <c r="M150" i="1"/>
  <c r="M142" i="1"/>
  <c r="M134" i="1"/>
  <c r="M130" i="1"/>
  <c r="M122" i="1"/>
  <c r="M114" i="1"/>
  <c r="M102" i="1"/>
  <c r="M94" i="1"/>
  <c r="M86" i="1"/>
  <c r="M78" i="1"/>
  <c r="M74" i="1"/>
  <c r="M70" i="1"/>
  <c r="M66" i="1"/>
  <c r="M58" i="1"/>
  <c r="M46" i="1"/>
  <c r="M42" i="1"/>
  <c r="M34" i="1"/>
  <c r="M26" i="1"/>
  <c r="M18" i="1"/>
  <c r="M14" i="1"/>
  <c r="M10" i="1"/>
  <c r="M6" i="1"/>
  <c r="M528" i="1"/>
  <c r="M520" i="1"/>
  <c r="M507" i="1"/>
  <c r="M495" i="1"/>
  <c r="M475" i="1"/>
  <c r="M443" i="1"/>
  <c r="M437" i="1"/>
  <c r="M434" i="1"/>
  <c r="M411" i="1"/>
  <c r="M405" i="1"/>
  <c r="M402" i="1"/>
  <c r="M379" i="1"/>
  <c r="M373" i="1"/>
  <c r="M370" i="1"/>
  <c r="M347" i="1"/>
  <c r="M341" i="1"/>
  <c r="M335" i="1"/>
  <c r="M329" i="1"/>
  <c r="M315" i="1"/>
  <c r="M309" i="1"/>
  <c r="M306" i="1"/>
  <c r="M297" i="1"/>
  <c r="M283" i="1"/>
  <c r="M277" i="1"/>
  <c r="M271" i="1"/>
  <c r="M265" i="1"/>
  <c r="M251" i="1"/>
  <c r="M245" i="1"/>
  <c r="M242" i="1"/>
  <c r="M233" i="1"/>
  <c r="M219" i="1"/>
  <c r="M213" i="1"/>
  <c r="M207" i="1"/>
  <c r="M201" i="1"/>
  <c r="M187" i="1"/>
  <c r="M181" i="1"/>
  <c r="M178" i="1"/>
  <c r="M169" i="1"/>
  <c r="M165" i="1"/>
  <c r="M157" i="1"/>
  <c r="M153" i="1"/>
  <c r="M149" i="1"/>
  <c r="M145" i="1"/>
  <c r="M141" i="1"/>
  <c r="M137" i="1"/>
  <c r="M133" i="1"/>
  <c r="M129" i="1"/>
  <c r="M125" i="1"/>
  <c r="M121" i="1"/>
  <c r="M117" i="1"/>
  <c r="M105" i="1"/>
  <c r="M101" i="1"/>
  <c r="M89" i="1"/>
  <c r="M85" i="1"/>
  <c r="M81" i="1"/>
  <c r="M77" i="1"/>
  <c r="M73" i="1"/>
  <c r="M69" i="1"/>
  <c r="M65" i="1"/>
  <c r="M61" i="1"/>
  <c r="M57" i="1"/>
  <c r="M53" i="1"/>
  <c r="M49" i="1"/>
  <c r="M45" i="1"/>
  <c r="M37" i="1"/>
  <c r="M33" i="1"/>
  <c r="M29" i="1"/>
  <c r="M25" i="1"/>
  <c r="M21" i="1"/>
  <c r="M17" i="1"/>
  <c r="M13" i="1"/>
  <c r="M9" i="1"/>
  <c r="M5" i="1"/>
  <c r="L3" i="1"/>
  <c r="M3" i="1" s="1"/>
  <c r="L2" i="1"/>
  <c r="M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<sst xmlns="http://schemas.openxmlformats.org/spreadsheetml/2006/main" count="1797" uniqueCount="37">
  <si>
    <t>Description</t>
  </si>
  <si>
    <t>Month</t>
  </si>
  <si>
    <t>Year</t>
  </si>
  <si>
    <t>Amount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</si>
  <si>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</si>
  <si>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</si>
  <si>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</si>
  <si>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</si>
  <si>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</si>
  <si>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</si>
  <si>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</si>
  <si>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</si>
  <si>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</si>
  <si>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</si>
  <si>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</si>
  <si>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</si>
  <si>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Row Labels</t>
  </si>
  <si>
    <t>Grand Total</t>
  </si>
  <si>
    <t>Investment</t>
  </si>
  <si>
    <t>"2022"</t>
  </si>
  <si>
    <t>"2019"</t>
  </si>
  <si>
    <t>"2020"</t>
  </si>
  <si>
    <t>"2021"</t>
  </si>
  <si>
    <t>Car Maintenance</t>
  </si>
  <si>
    <t>Clothing</t>
  </si>
  <si>
    <t>Entertainment</t>
  </si>
  <si>
    <t>Food</t>
  </si>
  <si>
    <t>Gas</t>
  </si>
  <si>
    <t>Miscellaneous</t>
  </si>
  <si>
    <t>Other</t>
  </si>
  <si>
    <t>Type</t>
  </si>
  <si>
    <t>Sum of Amount_abs</t>
  </si>
  <si>
    <t>Deposit</t>
  </si>
  <si>
    <t>Car_Maintenance</t>
  </si>
  <si>
    <t>AMERITRADE</t>
  </si>
  <si>
    <t>Auto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</si>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</sst>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[2019-2022_Transaction_Data.xlsx]Pivot Table!PivotTable2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Expenditures/Income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'Pivot Table'!$A$4:$A$39</c:f>
              <c:multiLvlStrCache>
                <c:ptCount val="31"/>
                <c:lvl>
                  <c:pt idx="0">
                    <c:v>Clothing</c:v>
                  </c:pt>
                  <c:pt idx="1">
                    <c:v>Deposit</c:v>
                  </c:pt>
                  <c:pt idx="2">
                    <c:v>Food</c:v>
                  </c:pt>
                  <c:pt idx="3">
                    <c:v>Gas</c:v>
                  </c:pt>
                  <c:pt idx="4">
                    <c:v>Miscellaneous</c:v>
                  </c:pt>
                  <c:pt idx="5">
                    <c:v>Other</c:v>
                  </c:pt>
                  <c:pt idx="6">
                    <c:v>Deposit</c:v>
                  </c:pt>
                  <c:pt idx="7">
                    <c:v>Entertainment</c:v>
                  </c:pt>
                  <c:pt idx="8">
                    <c:v>Food</c:v>
                  </c:pt>
                  <c:pt idx="9">
                    <c:v>Gas</c:v>
                  </c:pt>
                  <c:pt idx="10">
                    <c:v>Investment</c:v>
                  </c:pt>
                  <c:pt idx="11">
                    <c:v>Miscellaneous</c:v>
                  </c:pt>
                  <c:pt idx="12">
                    <c:v>Other</c:v>
                  </c:pt>
                  <c:pt idx="13">
                    <c:v>Car Maintenance</c:v>
                  </c:pt>
                  <c:pt idx="14">
                    <c:v>Clothing</c:v>
                  </c:pt>
                  <c:pt idx="15">
                    <c:v>Deposit</c:v>
                  </c:pt>
                  <c:pt idx="16">
                    <c:v>Entertainment</c:v>
                  </c:pt>
                  <c:pt idx="17">
                    <c:v>Food</c:v>
                  </c:pt>
                  <c:pt idx="18">
                    <c:v>Gas</c:v>
                  </c:pt>
                  <c:pt idx="19">
                    <c:v>Investment</c:v>
                  </c:pt>
                  <c:pt idx="20">
                    <c:v>Miscellaneous</c:v>
                  </c:pt>
                  <c:pt idx="21">
                    <c:v>Other</c:v>
                  </c:pt>
                  <c:pt idx="22">
                    <c:v>Car Maintenance</c:v>
                  </c:pt>
                  <c:pt idx="23">
                    <c:v>Clothing</c:v>
                  </c:pt>
                  <c:pt idx="24">
                    <c:v>Deposit</c:v>
                  </c:pt>
                  <c:pt idx="25">
                    <c:v>Entertainment</c:v>
                  </c:pt>
                  <c:pt idx="26">
                    <c:v>Food</c:v>
                  </c:pt>
                  <c:pt idx="27">
                    <c:v>Gas</c:v>
                  </c:pt>
                  <c:pt idx="28">
                    <c:v>Investment</c:v>
                  </c:pt>
                  <c:pt idx="29">
                    <c:v>Miscellaneous</c:v>
                  </c:pt>
                  <c:pt idx="30">
                    <c:v>Other</c:v>
                  </c:pt>
                </c:lvl>
                <c:lvl>
                  <c:pt idx="0">
                    <c:v>"2019"</c:v>
                  </c:pt>
                  <c:pt idx="6">
                    <c:v>"2020"</c:v>
                  </c:pt>
                  <c:pt idx="13">
                    <c:v>"2021"</c:v>
                  </c:pt>
                  <c:pt idx="22">
                    <c:v>"2022"</c:v>
                  </c:pt>
                </c:lvl>
              </c:multiLvlStrCache>
            </c:multiLvlStrRef>
          </c:cat>
          <c:val>
            <c:numRef>
              <c:f>'Pivot Table'!$B$4:$B$39</c:f>
              <c:numCache>
                <c:formatCode>General</c:formatCode>
                <c:ptCount val="31"/>
                <c:pt idx="0">
                  <c:v>814.98</c:v>
                </c:pt>
                <c:pt idx="1">
                  <c:v>5045.2</c:v>
                </c:pt>
                <c:pt idx="2">
                  <c:v>470.63000000000005</c:v>
                </c:pt>
                <c:pt idx="3">
                  <c:v>381.68999999999994</c:v>
                </c:pt>
                <c:pt idx="4">
                  <c:v>1206.3899999999999</c:v>
                </c:pt>
                <c:pt idx="5">
                  <c:v>562.95000000000005</c:v>
                </c:pt>
                <c:pt idx="6">
                  <c:v>4691.53</c:v>
                </c:pt>
                <c:pt idx="7">
                  <c:v>35.229999999999997</c:v>
                </c:pt>
                <c:pt idx="8">
                  <c:v>645.06000000000017</c:v>
                </c:pt>
                <c:pt idx="9">
                  <c:v>330.9</c:v>
                </c:pt>
                <c:pt idx="10">
                  <c:v>70</c:v>
                </c:pt>
                <c:pt idx="11">
                  <c:v>252.37000000000003</c:v>
                </c:pt>
                <c:pt idx="12">
                  <c:v>527.17000000000007</c:v>
                </c:pt>
                <c:pt idx="13">
                  <c:v>52.56</c:v>
                </c:pt>
                <c:pt idx="14">
                  <c:v>191.57</c:v>
                </c:pt>
                <c:pt idx="15">
                  <c:v>10967.57</c:v>
                </c:pt>
                <c:pt idx="16">
                  <c:v>71.349999999999994</c:v>
                </c:pt>
                <c:pt idx="17">
                  <c:v>381.85</c:v>
                </c:pt>
                <c:pt idx="18">
                  <c:v>594.75</c:v>
                </c:pt>
                <c:pt idx="19">
                  <c:v>1000</c:v>
                </c:pt>
                <c:pt idx="20">
                  <c:v>2150.8399999999997</c:v>
                </c:pt>
                <c:pt idx="21">
                  <c:v>1914.0299999999997</c:v>
                </c:pt>
                <c:pt idx="22">
                  <c:v>347.28999999999996</c:v>
                </c:pt>
                <c:pt idx="23">
                  <c:v>310.32</c:v>
                </c:pt>
                <c:pt idx="24">
                  <c:v>9527.66</c:v>
                </c:pt>
                <c:pt idx="25">
                  <c:v>236.93000000000004</c:v>
                </c:pt>
                <c:pt idx="26">
                  <c:v>1334.5100000000004</c:v>
                </c:pt>
                <c:pt idx="27">
                  <c:v>2703.44</c:v>
                </c:pt>
                <c:pt idx="28">
                  <c:v>300</c:v>
                </c:pt>
                <c:pt idx="29">
                  <c:v>3749.5300000000007</c:v>
                </c:pt>
                <c:pt idx="30">
                  <c:v>2930.1000000000017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18-49BC-8156-15FCE374B1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9826800"/>
        <c:axId val="2059830128"/>
      </c:barChart>
      <c:catAx>
        <c:axId val="205982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830128"/>
        <c:crosses val="autoZero"/>
        <c:auto val="1"/>
        <c:lblAlgn val="ctr"/>
        <c:lblOffset val="100"/>
        <c:noMultiLvlLbl val="0"/>
      </c:catAx>
      <c:valAx>
        <c:axId val="20598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82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538161</xdr:colOff>
      <xdr:row>2</xdr:row>
      <xdr:rowOff>19050</xdr:rowOff>
    </xdr:from>
    <xdr:to>
      <xdr:col>18</xdr:col>
      <xdr:colOff>552450</xdr:colOff>
      <xdr:row>18</xdr:row>
      <xdr:rowOff>185737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6898274-78DD-A097-03F5-FFA434AE50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ddyp" refreshedDate="45228.794749421293" createdVersion="8" refreshedVersion="8" minRefreshableVersion="3" recordCount="582" xr:uid="{D2802662-C503-4A1D-AD48-180E890D03F7}">
  <cacheSource type="worksheet">
    <worksheetSource name="Table3"/>
  </cacheSource>
  <cacheFields count="15">
    <cacheField name="Description" numFmtId="0">
      <sharedItems/>
    </cacheField>
    <cacheField name="Month" numFmtId="0">
      <sharedItems/>
    </cacheField>
    <cacheField name="Year" numFmtId="0">
      <sharedItems count="4">
        <s v="&quot;2019&quot;"/>
        <s v="&quot;2020&quot;"/>
        <s v="&quot;2021&quot;"/>
        <s v="&quot;2022&quot;"/>
      </sharedItems>
    </cacheField>
    <cacheField name="Amount" numFmtId="0">
      <sharedItems containsSemiMixedTypes="0" containsString="0" containsNumber="1" minValue="-700" maxValue="1600"/>
    </cacheField>
    <cacheField name="Amount_abs" numFmtId="0">
      <sharedItems containsSemiMixedTypes="0" containsString="0" containsNumber="1" minValue="1.1000000000000001" maxValue="1600"/>
    </cacheField>
    <cacheField name="Location" numFmtId="0">
      <sharedItems/>
    </cacheField>
    <cacheField name="Is_Gas" numFmtId="0">
      <sharedItems/>
    </cacheField>
    <cacheField name="Is_Food" numFmtId="0">
      <sharedItems/>
    </cacheField>
    <cacheField name="Is_Clothing" numFmtId="0">
      <sharedItems/>
    </cacheField>
    <cacheField name="Is_Entertainment" numFmtId="0">
      <sharedItems/>
    </cacheField>
    <cacheField name="Is_Investment" numFmtId="0">
      <sharedItems/>
    </cacheField>
    <cacheField name="Is_Car Maintenance" numFmtId="0">
      <sharedItems/>
    </cacheField>
    <cacheField name="Is_Miscellaneous" numFmtId="0">
      <sharedItems/>
    </cacheField>
    <cacheField name="Is_Deposit" numFmtId="0">
      <sharedItems/>
    </cacheField>
    <cacheField name="Type" numFmtId="0">
      <sharedItems count="9">
        <s v="Deposit"/>
        <s v="Gas"/>
        <s v="Miscellaneous"/>
        <s v="Other"/>
        <s v="Clothing"/>
        <s v="Food"/>
        <s v="Entertainment"/>
        <s v="Investment"/>
        <s v="Car Maintenanc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2">
  <r>
    <s v="BKOFAMERICA ATM 01/15 #000004605 DEPOSIT SAN LEANDRO INDU SAN LEANDRO CA"/>
    <s v="January"/>
    <x v="0"/>
    <n v="100"/>
    <n v="100"/>
    <s v=" SAN LEANDRO CA"/>
    <b v="0"/>
    <b v="0"/>
    <b v="0"/>
    <b v="0"/>
    <b v="0"/>
    <b v="0"/>
    <b v="0"/>
    <s v="TRUE"/>
    <x v="0"/>
  </r>
  <r>
    <s v="BKOFAMERICA ATM 01/31 #000002600 DEPOSIT SAN LEANDRO INDU SAN LEANDRO CA"/>
    <s v="January"/>
    <x v="0"/>
    <n v="350"/>
    <n v="350"/>
    <s v=" SAN LEANDRO CA"/>
    <b v="0"/>
    <b v="0"/>
    <b v="0"/>
    <b v="0"/>
    <b v="0"/>
    <b v="0"/>
    <b v="0"/>
    <s v="TRUE"/>
    <x v="0"/>
  </r>
  <r>
    <s v="BKOFAMERICA ATM 02/14 #000009792 DEPOSIT SAN LEANDRO INDU SAN LEANDRO CA"/>
    <s v="February"/>
    <x v="0"/>
    <n v="500"/>
    <n v="500"/>
    <s v=" SAN LEANDRO CA"/>
    <b v="0"/>
    <b v="0"/>
    <b v="0"/>
    <b v="0"/>
    <b v="0"/>
    <b v="0"/>
    <b v="0"/>
    <s v="TRUE"/>
    <x v="0"/>
  </r>
  <r>
    <s v=" BKOFAMERICA ATM 03/15 #000003675 DEPOSIT SAN LEANDRO INDU SAN LEANDRO CA"/>
    <s v="March"/>
    <x v="0"/>
    <n v="1000"/>
    <n v="1000"/>
    <s v=" SAN LEANDRO CA"/>
    <b v="0"/>
    <b v="0"/>
    <b v="0"/>
    <b v="0"/>
    <b v="0"/>
    <b v="0"/>
    <b v="0"/>
    <s v="TRUE"/>
    <x v="0"/>
  </r>
  <r>
    <s v=" BKOFAMERICA ATM 04/05 #000001278 DEPOSIT SAN LEANDRO INDU SAN LEANDRO CA"/>
    <s v="April"/>
    <x v="0"/>
    <n v="200"/>
    <n v="200"/>
    <s v=" SAN LEANDRO CA"/>
    <b v="0"/>
    <b v="0"/>
    <b v="0"/>
    <b v="0"/>
    <b v="0"/>
    <b v="0"/>
    <b v="0"/>
    <s v="TRUE"/>
    <x v="0"/>
  </r>
  <r>
    <s v=" CHECKCARD 0405 ARCO#02162HOP SAN LEANDRO CA"/>
    <s v="April"/>
    <x v="0"/>
    <n v="-30.37"/>
    <n v="30.37"/>
    <s v=" SAN LEANDRO CA"/>
    <b v="1"/>
    <b v="0"/>
    <b v="0"/>
    <b v="0"/>
    <b v="0"/>
    <b v="0"/>
    <b v="0"/>
    <s v="FALSE"/>
    <x v="1"/>
  </r>
  <r>
    <s v=" Wal-Mart Store 05/15 #000119561 PURCHASE Wal-Mart Store SAN LEANDRO CA"/>
    <s v="May"/>
    <x v="0"/>
    <n v="-30.29"/>
    <n v="30.29"/>
    <s v=" SAN LEANDRO CA"/>
    <b v="0"/>
    <b v="0"/>
    <b v="0"/>
    <b v="0"/>
    <b v="0"/>
    <b v="0"/>
    <b v="1"/>
    <s v="FALSE"/>
    <x v="2"/>
  </r>
  <r>
    <s v=" BKOFAMERICA ATM 06/20 #000006341 WITHDRWL SAN LEANDRO INDU SAN LEANDRO CA"/>
    <s v="June"/>
    <x v="0"/>
    <n v="-40"/>
    <n v="40"/>
    <s v=" SAN LEANDRO CA"/>
    <b v="0"/>
    <b v="0"/>
    <b v="0"/>
    <b v="0"/>
    <b v="0"/>
    <b v="0"/>
    <b v="1"/>
    <s v="FALSE"/>
    <x v="2"/>
  </r>
  <r>
    <s v=" BKOFAMERICA ATM 06/21 #000002186 DEPOSIT SAN LEANDRO INDU SAN LEANDRO CA"/>
    <s v="June"/>
    <x v="0"/>
    <n v="268.02"/>
    <n v="268.02"/>
    <s v=" SAN LEANDRO CA"/>
    <b v="0"/>
    <b v="0"/>
    <b v="0"/>
    <b v="0"/>
    <b v="0"/>
    <b v="0"/>
    <b v="0"/>
    <s v="TRUE"/>
    <x v="0"/>
  </r>
  <r>
    <s v=" BKOFAMERICA ATM 06/30 #000001218 DEPOSIT SAN LEANDRO INDU SAN LEANDRO CA"/>
    <s v="June"/>
    <x v="0"/>
    <n v="438.02"/>
    <n v="438.02"/>
    <s v=" SAN LEANDRO CA"/>
    <b v="0"/>
    <b v="0"/>
    <b v="0"/>
    <b v="0"/>
    <b v="0"/>
    <b v="0"/>
    <b v="0"/>
    <s v="TRUE"/>
    <x v="0"/>
  </r>
  <r>
    <s v=" BKOFAMERICA ATM 07/02 #000002175 DEPOSIT SAN LEANDRO INDU SAN LEANDRO CA"/>
    <s v="July"/>
    <x v="0"/>
    <n v="438.02"/>
    <n v="438.02"/>
    <s v=" SAN LEANDRO CA"/>
    <b v="0"/>
    <b v="0"/>
    <b v="0"/>
    <b v="0"/>
    <b v="0"/>
    <b v="0"/>
    <b v="0"/>
    <s v="TRUE"/>
    <x v="0"/>
  </r>
  <r>
    <s v=" BKOFAMERICA ATM 07/13 #000007475 DEPOSIT SAN LEANDRO INDU SAN LEANDRO CA"/>
    <s v="July"/>
    <x v="0"/>
    <n v="400"/>
    <n v="400"/>
    <s v=" SAN LEANDRO CA"/>
    <b v="0"/>
    <b v="0"/>
    <b v="0"/>
    <b v="0"/>
    <b v="0"/>
    <b v="0"/>
    <b v="0"/>
    <s v="TRUE"/>
    <x v="0"/>
  </r>
  <r>
    <s v=" BKOFAMERICA ATM 07/17 #000009455 DEPOSIT SAN LEANDRO INDU SAN LEANDRO CA"/>
    <s v="July"/>
    <x v="0"/>
    <n v="51.14"/>
    <n v="51.14"/>
    <s v=" SAN LEANDRO CA"/>
    <b v="0"/>
    <b v="0"/>
    <b v="0"/>
    <b v="0"/>
    <b v="0"/>
    <b v="0"/>
    <b v="0"/>
    <s v="TRUE"/>
    <x v="0"/>
  </r>
  <r>
    <s v=" BKOFAMERICA ATM 06/21 #000002187 WITHDRWL SAN LEANDRO INDU SAN LEANDRO CA"/>
    <s v="June"/>
    <x v="0"/>
    <n v="-200"/>
    <n v="200"/>
    <s v=" SAN LEANDRO CA"/>
    <b v="0"/>
    <b v="0"/>
    <b v="0"/>
    <b v="0"/>
    <b v="0"/>
    <b v="0"/>
    <b v="1"/>
    <s v="FALSE"/>
    <x v="2"/>
  </r>
  <r>
    <s v=" BKOFAMERICA ATM 06/26 #000009542 WITHDRWL SAN LEANDRO INDU SAN LEANDRO CA"/>
    <s v="June"/>
    <x v="0"/>
    <n v="-200"/>
    <n v="200"/>
    <s v=" SAN LEANDRO CA"/>
    <b v="0"/>
    <b v="0"/>
    <b v="0"/>
    <b v="0"/>
    <b v="0"/>
    <b v="0"/>
    <b v="1"/>
    <s v="FALSE"/>
    <x v="2"/>
  </r>
  <r>
    <s v=" WALGREENS STOR 07/16 #000926773 PURCHASE WALGREENS STORE 1 SAN LEANDRO CA"/>
    <s v="July"/>
    <x v="0"/>
    <n v="-36.200000000000003"/>
    <n v="36.200000000000003"/>
    <s v=" SAN LEANDRO CA"/>
    <b v="0"/>
    <b v="0"/>
    <b v="0"/>
    <b v="0"/>
    <b v="0"/>
    <b v="0"/>
    <b v="0"/>
    <s v="FALSE"/>
    <x v="3"/>
  </r>
  <r>
    <s v=" GAP OUTLET US 07/17 #000708758 PURCHASE GAP OUTLET US 770 SAN LEANDRO CA "/>
    <s v="July"/>
    <x v="0"/>
    <n v="-26.33"/>
    <n v="26.33"/>
    <s v="SAN LEANDRO CA "/>
    <b v="0"/>
    <b v="0"/>
    <b v="1"/>
    <b v="0"/>
    <b v="0"/>
    <b v="0"/>
    <b v="0"/>
    <s v="FALSE"/>
    <x v="4"/>
  </r>
  <r>
    <s v=" KOHLS 0762 155 07/17 #000732897 PURCHASE KOHLS 0762 15555 SAN LEANDRO CA"/>
    <s v="July"/>
    <x v="0"/>
    <n v="-273.88"/>
    <n v="273.88"/>
    <s v=" SAN LEANDRO CA"/>
    <b v="0"/>
    <b v="0"/>
    <b v="1"/>
    <b v="0"/>
    <b v="0"/>
    <b v="0"/>
    <b v="0"/>
    <s v="FALSE"/>
    <x v="4"/>
  </r>
  <r>
    <s v=" PAK N SAVE 311 07/19 #000056657 PURCHASE PAK N SAVE 3111 SAN LEANDRO CA"/>
    <s v="July"/>
    <x v="0"/>
    <n v="-62.19"/>
    <n v="62.19"/>
    <s v=" SAN LEANDRO CA"/>
    <b v="0"/>
    <b v="1"/>
    <b v="0"/>
    <b v="0"/>
    <b v="0"/>
    <b v="0"/>
    <b v="0"/>
    <s v="FALSE"/>
    <x v="5"/>
  </r>
  <r>
    <s v=" BKOFAMERICA ATM 07/19 #000001144 WITHDRWL SAN LEANDRO INDU SAN LEANDRO CA"/>
    <s v="July"/>
    <x v="0"/>
    <n v="-200"/>
    <n v="200"/>
    <s v=" SAN LEANDRO CA"/>
    <b v="0"/>
    <b v="0"/>
    <b v="0"/>
    <b v="0"/>
    <b v="0"/>
    <b v="0"/>
    <b v="1"/>
    <s v="FALSE"/>
    <x v="2"/>
  </r>
  <r>
    <s v=" KOHLS 0762 155 07/19 #000760031 PURCHASE KOHLS 0762 15555 SAN LEANDRO CA"/>
    <s v="July"/>
    <x v="0"/>
    <n v="-266.79000000000002"/>
    <n v="266.79000000000002"/>
    <s v=" SAN LEANDRO CA"/>
    <b v="0"/>
    <b v="0"/>
    <b v="1"/>
    <b v="0"/>
    <b v="0"/>
    <b v="0"/>
    <b v="0"/>
    <s v="FALSE"/>
    <x v="4"/>
  </r>
  <r>
    <s v=" KOHLS 0762 155 07/23 #000839128 PURCHASE KOHLS 0762 15555 SAN LEANDRO CA"/>
    <s v="July"/>
    <x v="0"/>
    <n v="-54.86"/>
    <n v="54.86"/>
    <s v=" SAN LEANDRO CA"/>
    <b v="0"/>
    <b v="0"/>
    <b v="1"/>
    <b v="0"/>
    <b v="0"/>
    <b v="0"/>
    <b v="0"/>
    <s v="FALSE"/>
    <x v="4"/>
  </r>
  <r>
    <s v=" MACY'S 33 07/23 #000222618 PURCHASE MACY'S 339 1 SAN LEANDRO CA"/>
    <s v="July"/>
    <x v="0"/>
    <n v="-107.41"/>
    <n v="107.41"/>
    <s v=" SAN LEANDRO CA"/>
    <b v="0"/>
    <b v="0"/>
    <b v="1"/>
    <b v="0"/>
    <b v="0"/>
    <b v="0"/>
    <b v="0"/>
    <s v="FALSE"/>
    <x v="4"/>
  </r>
  <r>
    <s v=" BKOFAMERICA ATM 07/26 #000004497 DEPOSIT SAN LEANDRO INDU SAN LEANDRO CA"/>
    <s v="July"/>
    <x v="0"/>
    <n v="400"/>
    <n v="400"/>
    <s v=" SAN LEANDRO CA"/>
    <b v="0"/>
    <b v="0"/>
    <b v="0"/>
    <b v="0"/>
    <b v="0"/>
    <b v="0"/>
    <b v="0"/>
    <s v="TRUE"/>
    <x v="0"/>
  </r>
  <r>
    <s v=" WAL-MART #5434 07/25 #000744974 PURCHASE WAL-MART #5434 SAN LEANDRO CA"/>
    <s v="July"/>
    <x v="0"/>
    <n v="-67.77"/>
    <n v="67.77"/>
    <s v=" SAN LEANDRO CA"/>
    <b v="0"/>
    <b v="0"/>
    <b v="0"/>
    <b v="0"/>
    <b v="0"/>
    <b v="0"/>
    <b v="1"/>
    <s v="FALSE"/>
    <x v="2"/>
  </r>
  <r>
    <s v=" PAK N SAVE 311 07/26 #000579986 PURCHASE PAK N SAVE 3111 SAN LEANDRO CA"/>
    <s v="July"/>
    <x v="0"/>
    <n v="-38.65"/>
    <n v="38.65"/>
    <s v=" SAN LEANDRO CA"/>
    <b v="0"/>
    <b v="1"/>
    <b v="0"/>
    <b v="0"/>
    <b v="0"/>
    <b v="0"/>
    <b v="0"/>
    <s v="FALSE"/>
    <x v="5"/>
  </r>
  <r>
    <s v=" CHECKCARD 0727 FAST GAS &amp; PROPANE SAN LEANDRO CA "/>
    <s v="July"/>
    <x v="0"/>
    <n v="-43.47"/>
    <n v="43.47"/>
    <s v="SAN LEANDRO CA "/>
    <b v="1"/>
    <b v="0"/>
    <b v="0"/>
    <b v="0"/>
    <b v="0"/>
    <b v="0"/>
    <b v="0"/>
    <s v="FALSE"/>
    <x v="1"/>
  </r>
  <r>
    <s v=" PAK N SAVE 311 07/29 #000863657 PURCHASE PAK N SAVE 3111 SAN LEANDRO CA"/>
    <s v="July"/>
    <x v="0"/>
    <n v="-35.630000000000003"/>
    <n v="35.630000000000003"/>
    <s v=" SAN LEANDRO CA"/>
    <b v="0"/>
    <b v="1"/>
    <b v="0"/>
    <b v="0"/>
    <b v="0"/>
    <b v="0"/>
    <b v="0"/>
    <s v="FALSE"/>
    <x v="5"/>
  </r>
  <r>
    <s v=" PAK N SAVE 311 07/30 #000961091 PURCHASE PAK N SAVE 3111 SAN LEANDRO CA"/>
    <s v="July"/>
    <x v="0"/>
    <n v="-11.99"/>
    <n v="11.99"/>
    <s v=" SAN LEANDRO CA"/>
    <b v="0"/>
    <b v="1"/>
    <b v="0"/>
    <b v="0"/>
    <b v="0"/>
    <b v="0"/>
    <b v="0"/>
    <s v="FALSE"/>
    <x v="5"/>
  </r>
  <r>
    <s v=" PAK N SAVE 311 08/01 #000140793 PURCHASE PAK N SAVE 3111 SAN LEANDRO CA"/>
    <s v="August"/>
    <x v="0"/>
    <n v="-13"/>
    <n v="13"/>
    <s v=" SAN LEANDRO CA"/>
    <b v="0"/>
    <b v="1"/>
    <b v="0"/>
    <b v="0"/>
    <b v="0"/>
    <b v="0"/>
    <b v="0"/>
    <s v="FALSE"/>
    <x v="5"/>
  </r>
  <r>
    <s v=" PAK N SAVE 311 08/05 #000546974 PURCHASE PAK N SAVE 3111 SAN LEANDRO CA"/>
    <s v="August"/>
    <x v="0"/>
    <n v="-40.020000000000003"/>
    <n v="40.020000000000003"/>
    <s v=" SAN LEANDRO CA"/>
    <b v="0"/>
    <b v="1"/>
    <b v="0"/>
    <b v="0"/>
    <b v="0"/>
    <b v="0"/>
    <b v="0"/>
    <s v="FALSE"/>
    <x v="5"/>
  </r>
  <r>
    <s v=" THE HOME DEPOT 08/07 #000462773 PURCHASE THE HOME DEPOT #0 SAN LEANDRO CA"/>
    <s v="August"/>
    <x v="0"/>
    <n v="-38.86"/>
    <n v="38.86"/>
    <s v=" SAN LEANDRO CA"/>
    <b v="0"/>
    <b v="0"/>
    <b v="0"/>
    <b v="0"/>
    <b v="0"/>
    <b v="0"/>
    <b v="1"/>
    <s v="FALSE"/>
    <x v="2"/>
  </r>
  <r>
    <s v=" KOHLS 0762 155 08/08 #000661866 PURCHASE KOHLS 0762 15555 SAN LEANDRO CA"/>
    <s v="August"/>
    <x v="0"/>
    <n v="-85.71"/>
    <n v="85.71"/>
    <s v=" SAN LEANDRO CA"/>
    <b v="0"/>
    <b v="0"/>
    <b v="1"/>
    <b v="0"/>
    <b v="0"/>
    <b v="0"/>
    <b v="0"/>
    <s v="FALSE"/>
    <x v="4"/>
  </r>
  <r>
    <s v=" WALGREENS STOR 08/09 #000826162 PURCHASE WALGREENS STORE 1 SAN LEANDRO CA"/>
    <s v="August"/>
    <x v="0"/>
    <n v="-32.9"/>
    <n v="32.9"/>
    <s v=" SAN LEANDRO CA"/>
    <b v="0"/>
    <b v="0"/>
    <b v="0"/>
    <b v="0"/>
    <b v="0"/>
    <b v="0"/>
    <b v="0"/>
    <s v="FALSE"/>
    <x v="3"/>
  </r>
  <r>
    <s v=" WAL-MART Wal- 08/11 #000429750 PURCHASE WAL-MART Wal-Mar SAN LEANDRO CA"/>
    <s v="August"/>
    <x v="0"/>
    <n v="-94.76"/>
    <n v="94.76"/>
    <s v=" SAN LEANDRO CA"/>
    <b v="0"/>
    <b v="0"/>
    <b v="0"/>
    <b v="0"/>
    <b v="0"/>
    <b v="0"/>
    <b v="1"/>
    <s v="FALSE"/>
    <x v="2"/>
  </r>
  <r>
    <s v=" BKOFAMERICA ATM 08/13 #000004291 WITHDRWL SAN LEANDRO INDU SAN LEANDRO CA"/>
    <s v="August"/>
    <x v="0"/>
    <n v="-200"/>
    <n v="200"/>
    <s v=" SAN LEANDRO CA"/>
    <b v="0"/>
    <b v="0"/>
    <b v="0"/>
    <b v="0"/>
    <b v="0"/>
    <b v="0"/>
    <b v="1"/>
    <s v="FALSE"/>
    <x v="2"/>
  </r>
  <r>
    <s v=" CHECKCARD 0815 FAST GAS &amp; PROPANE SAN LEANDRO CA "/>
    <s v="August"/>
    <x v="0"/>
    <n v="-40.89"/>
    <n v="40.89"/>
    <s v="SAN LEANDRO CA "/>
    <b v="1"/>
    <b v="0"/>
    <b v="0"/>
    <b v="0"/>
    <b v="0"/>
    <b v="0"/>
    <b v="0"/>
    <s v="FALSE"/>
    <x v="1"/>
  </r>
  <r>
    <s v=" CHECKCARD 0904 FAST GAS &amp; PROPANE SAN LEANDRO CA "/>
    <s v="September"/>
    <x v="0"/>
    <n v="-44.53"/>
    <n v="44.53"/>
    <s v="SAN LEANDRO CA "/>
    <b v="1"/>
    <b v="0"/>
    <b v="0"/>
    <b v="0"/>
    <b v="0"/>
    <b v="0"/>
    <b v="0"/>
    <s v="FALSE"/>
    <x v="1"/>
  </r>
  <r>
    <s v=" OFFICE DEPOT 0 09/07 #000752248 PURCHASE OFFICE DEPOT 00 1 SAN LEANDRO CA"/>
    <s v="September"/>
    <x v="0"/>
    <n v="-307.29000000000002"/>
    <n v="307.29000000000002"/>
    <s v=" SAN LEANDRO CA"/>
    <b v="0"/>
    <b v="0"/>
    <b v="0"/>
    <b v="0"/>
    <b v="0"/>
    <b v="0"/>
    <b v="0"/>
    <s v="FALSE"/>
    <x v="3"/>
  </r>
  <r>
    <s v=" CHECKCARD 0919 FAST GAS &amp; PROPANE SAN LEANDRO CA "/>
    <s v="September"/>
    <x v="0"/>
    <n v="-52.73"/>
    <n v="52.73"/>
    <s v="SAN LEANDRO CA "/>
    <b v="1"/>
    <b v="0"/>
    <b v="0"/>
    <b v="0"/>
    <b v="0"/>
    <b v="0"/>
    <b v="0"/>
    <s v="FALSE"/>
    <x v="1"/>
  </r>
  <r>
    <s v=" PAK N SAVE 311 10/01 #000878916 PURCHASE PAK N SAVE 3111 SAN LEANDRO CA"/>
    <s v="October"/>
    <x v="0"/>
    <n v="-21.31"/>
    <n v="21.31"/>
    <s v=" SAN LEANDRO CA"/>
    <b v="0"/>
    <b v="1"/>
    <b v="0"/>
    <b v="0"/>
    <b v="0"/>
    <b v="0"/>
    <b v="0"/>
    <s v="FALSE"/>
    <x v="5"/>
  </r>
  <r>
    <s v=" CHECKCARD 1004 FAST GAS &amp; PROPANE SAN LEANDRO CA "/>
    <s v="October"/>
    <x v="0"/>
    <n v="-54.35"/>
    <n v="54.35"/>
    <s v="SAN LEANDRO CA "/>
    <b v="1"/>
    <b v="0"/>
    <b v="0"/>
    <b v="0"/>
    <b v="0"/>
    <b v="0"/>
    <b v="0"/>
    <s v="FALSE"/>
    <x v="1"/>
  </r>
  <r>
    <s v=" BKOFAMERICA ATM 10/05 #000001849 WITHDRWL SAN LEANDRO INDU SAN LEANDRO CA"/>
    <s v="October"/>
    <x v="0"/>
    <n v="-100"/>
    <n v="100"/>
    <s v=" SAN LEANDRO CA"/>
    <b v="0"/>
    <b v="0"/>
    <b v="0"/>
    <b v="0"/>
    <b v="0"/>
    <b v="0"/>
    <b v="1"/>
    <s v="FALSE"/>
    <x v="2"/>
  </r>
  <r>
    <s v=" PAK N SAVE #31 10/05 #000725889 PURCHASE PAK N SAVE #311 SAN LEANDRO CA"/>
    <s v="October"/>
    <x v="0"/>
    <n v="-153.91"/>
    <n v="153.91"/>
    <s v=" SAN LEANDRO CA"/>
    <b v="0"/>
    <b v="1"/>
    <b v="0"/>
    <b v="0"/>
    <b v="0"/>
    <b v="0"/>
    <b v="0"/>
    <s v="FALSE"/>
    <x v="5"/>
  </r>
  <r>
    <s v=" CHECKCARD 1026 BEN Q AMERICA CORP"/>
    <s v="October"/>
    <x v="0"/>
    <n v="-76.81"/>
    <n v="76.81"/>
    <s v=" Q AMERICA CORP"/>
    <b v="0"/>
    <b v="0"/>
    <b v="0"/>
    <b v="0"/>
    <b v="0"/>
    <b v="0"/>
    <b v="0"/>
    <s v="FALSE"/>
    <x v="3"/>
  </r>
  <r>
    <s v=" CHECKCARD 1025 MASSDROP 4289291 MASSDROP.COM CA "/>
    <s v="October"/>
    <x v="0"/>
    <n v="-109.75"/>
    <n v="109.75"/>
    <s v="ASSDROP.COM CA "/>
    <b v="0"/>
    <b v="0"/>
    <b v="0"/>
    <b v="0"/>
    <b v="0"/>
    <b v="0"/>
    <b v="0"/>
    <s v="FALSE"/>
    <x v="3"/>
  </r>
  <r>
    <s v=" CHECKCARD 1101 FAST GAS &amp; PROPANE SAN LEANDRO CA "/>
    <s v="November"/>
    <x v="0"/>
    <n v="-58.97"/>
    <n v="58.97"/>
    <s v="SAN LEANDRO CA "/>
    <b v="1"/>
    <b v="0"/>
    <b v="0"/>
    <b v="0"/>
    <b v="0"/>
    <b v="0"/>
    <b v="0"/>
    <s v="FALSE"/>
    <x v="1"/>
  </r>
  <r>
    <s v=" TARGET T- 1555 11/13 #000223523 PURCHASE TARGET T- 15555 E San Leandro CA"/>
    <s v="November"/>
    <x v="0"/>
    <n v="-34.71"/>
    <n v="34.71"/>
    <s v=" SAN LEANDRO CA"/>
    <b v="0"/>
    <b v="0"/>
    <b v="0"/>
    <b v="0"/>
    <b v="0"/>
    <b v="0"/>
    <b v="1"/>
    <s v="FALSE"/>
    <x v="2"/>
  </r>
  <r>
    <s v=" CHECKCARD 1118 FAST GAS &amp; PROPANE SAN LEANDRO CA "/>
    <s v="November"/>
    <x v="0"/>
    <n v="-56.38"/>
    <n v="56.38"/>
    <s v="SAN LEANDRO CA "/>
    <b v="1"/>
    <b v="0"/>
    <b v="0"/>
    <b v="0"/>
    <b v="0"/>
    <b v="0"/>
    <b v="0"/>
    <s v="FALSE"/>
    <x v="1"/>
  </r>
  <r>
    <s v=" PAK N SAVE #31 12/04 #000352616 PURCHASE PAK N SAVE #3111 SAN LEANDRO CA"/>
    <s v="December"/>
    <x v="0"/>
    <n v="-55.7"/>
    <n v="55.7"/>
    <s v=" SAN LEANDRO CA"/>
    <b v="0"/>
    <b v="1"/>
    <b v="0"/>
    <b v="0"/>
    <b v="0"/>
    <b v="0"/>
    <b v="0"/>
    <s v="FALSE"/>
    <x v="5"/>
  </r>
  <r>
    <s v=" BKOFAMERICA ATM 12/29 #000004053 DEPOSIT SAN LEANDRO INDU SAN LEANDRO CA"/>
    <s v="December"/>
    <x v="0"/>
    <n v="900"/>
    <n v="900"/>
    <s v=" SAN LEANDRO CA"/>
    <b v="0"/>
    <b v="0"/>
    <b v="0"/>
    <b v="0"/>
    <b v="0"/>
    <b v="0"/>
    <b v="0"/>
    <s v="TRUE"/>
    <x v="0"/>
  </r>
  <r>
    <s v=" PAK N SAVE #31 12/23 #000567128 PURCHASE PAK N SAVE #3111 SAN LEANDRO CA"/>
    <s v="December"/>
    <x v="0"/>
    <n v="-38.229999999999997"/>
    <n v="38.229999999999997"/>
    <s v=" SAN LEANDRO CA"/>
    <b v="0"/>
    <b v="1"/>
    <b v="0"/>
    <b v="0"/>
    <b v="0"/>
    <b v="0"/>
    <b v="0"/>
    <s v="FALSE"/>
    <x v="5"/>
  </r>
  <r>
    <s v=" CHECKCARD 0131 SuperDry Cheltenham "/>
    <s v="February"/>
    <x v="1"/>
    <n v="-48.27"/>
    <n v="48.27"/>
    <s v="Dry Cheltenham "/>
    <b v="0"/>
    <b v="0"/>
    <b v="0"/>
    <b v="0"/>
    <b v="0"/>
    <b v="0"/>
    <b v="1"/>
    <s v="FALSE"/>
    <x v="2"/>
  </r>
  <r>
    <s v=" PAK N SAVE #31 02/19 #000518052 PURCHASE PAK N SAVE #3111 SAN LEANDRO CA"/>
    <s v="February"/>
    <x v="1"/>
    <n v="-18.079999999999998"/>
    <n v="18.079999999999998"/>
    <s v=" SAN LEANDRO CA"/>
    <b v="0"/>
    <b v="1"/>
    <b v="0"/>
    <b v="0"/>
    <b v="0"/>
    <b v="0"/>
    <b v="0"/>
    <s v="FALSE"/>
    <x v="5"/>
  </r>
  <r>
    <s v=" CHECKCARD 0131 SuperDry Cheltenham 74987500031009893365853 INTERNATIONAL TRANSACTION FEE_x000a_"/>
    <s v="January"/>
    <x v="1"/>
    <n v="-1.45"/>
    <n v="1.45"/>
    <s v="RANSACTION FEE_x000a_"/>
    <b v="0"/>
    <b v="0"/>
    <b v="0"/>
    <b v="0"/>
    <b v="0"/>
    <b v="0"/>
    <b v="1"/>
    <s v="FALSE"/>
    <x v="2"/>
  </r>
  <r>
    <s v=" BKOFAMERICA ATM 03/15 #000002988 DEPOSIT SAN LEANDRO INDU SAN LEANDRO CA"/>
    <s v="March"/>
    <x v="1"/>
    <n v="1000"/>
    <n v="1000"/>
    <s v=" SAN LEANDRO CA"/>
    <b v="0"/>
    <b v="0"/>
    <b v="0"/>
    <b v="0"/>
    <b v="0"/>
    <b v="0"/>
    <b v="0"/>
    <s v="TRUE"/>
    <x v="0"/>
  </r>
  <r>
    <s v=" PAK N SAVE #31 03/06 #000609362 PURCHASE PAK N SAVE #3111 SAN LEANDRO CA "/>
    <s v="March"/>
    <x v="1"/>
    <n v="-33.83"/>
    <n v="33.83"/>
    <s v="SAN LEANDRO CA "/>
    <b v="0"/>
    <b v="1"/>
    <b v="0"/>
    <b v="0"/>
    <b v="0"/>
    <b v="0"/>
    <b v="0"/>
    <s v="FALSE"/>
    <x v="5"/>
  </r>
  <r>
    <s v=" PAK N SAVE #31 03/09 #000978546 PURCHASE PAK N SAVE #3111 SAN LEANDRO CA"/>
    <s v="March"/>
    <x v="1"/>
    <n v="-7.5"/>
    <n v="7.5"/>
    <s v=" SAN LEANDRO CA"/>
    <b v="0"/>
    <b v="1"/>
    <b v="0"/>
    <b v="0"/>
    <b v="0"/>
    <b v="0"/>
    <b v="0"/>
    <s v="FALSE"/>
    <x v="5"/>
  </r>
  <r>
    <s v=" PAK N SAVE #31 03/11 #000265489 PURCHASE PAK N SAVE #3111 SAN LEANDRO CA"/>
    <s v="March"/>
    <x v="1"/>
    <n v="-17"/>
    <n v="17"/>
    <s v=" SAN LEANDRO CA"/>
    <b v="0"/>
    <b v="1"/>
    <b v="0"/>
    <b v="0"/>
    <b v="0"/>
    <b v="0"/>
    <b v="0"/>
    <s v="FALSE"/>
    <x v="5"/>
  </r>
  <r>
    <s v=" PAK N SAVE #31 03/12 #000071208 PURCHASE PAK N SAVE #3111 SAN LEANDRO CA"/>
    <s v="March"/>
    <x v="1"/>
    <n v="-26.65"/>
    <n v="26.65"/>
    <s v=" SAN LEANDRO CA"/>
    <b v="0"/>
    <b v="1"/>
    <b v="0"/>
    <b v="0"/>
    <b v="0"/>
    <b v="0"/>
    <b v="0"/>
    <s v="FALSE"/>
    <x v="5"/>
  </r>
  <r>
    <s v=" PAK N SAVE #31 03/17 #000388993 PURCHASE PAK N SAVE #3111 SAN LEANDRO CA"/>
    <s v="March"/>
    <x v="1"/>
    <n v="-5.89"/>
    <n v="5.89"/>
    <s v=" SAN LEANDRO CA"/>
    <b v="0"/>
    <b v="1"/>
    <b v="0"/>
    <b v="0"/>
    <b v="0"/>
    <b v="0"/>
    <b v="0"/>
    <s v="FALSE"/>
    <x v="5"/>
  </r>
  <r>
    <s v=" PAK N SAVE #31 03/21 #000434360 PURCHASE PAK N SAVE #3111 SAN LEANDRO CA"/>
    <s v="March"/>
    <x v="1"/>
    <n v="-35.39"/>
    <n v="35.39"/>
    <s v=" SAN LEANDRO CA"/>
    <b v="0"/>
    <b v="1"/>
    <b v="0"/>
    <b v="0"/>
    <b v="0"/>
    <b v="0"/>
    <b v="0"/>
    <s v="FALSE"/>
    <x v="5"/>
  </r>
  <r>
    <s v=" BKOFAMERICA ATM 04/14 #000006707 DEPOSIT SAN LEANDRO INDU SAN LEANDRO CA"/>
    <s v="April"/>
    <x v="1"/>
    <n v="91"/>
    <n v="91"/>
    <s v=" SAN LEANDRO CA"/>
    <b v="0"/>
    <b v="0"/>
    <b v="0"/>
    <b v="0"/>
    <b v="0"/>
    <b v="0"/>
    <b v="0"/>
    <s v="TRUE"/>
    <x v="0"/>
  </r>
  <r>
    <s v=" CHECKCARD 0324 AP SCORE REPORT 888-2255427 NY "/>
    <s v="March"/>
    <x v="1"/>
    <n v="-15"/>
    <n v="15"/>
    <s v="888-2255427 NY "/>
    <b v="0"/>
    <b v="0"/>
    <b v="0"/>
    <b v="0"/>
    <b v="0"/>
    <b v="0"/>
    <b v="0"/>
    <s v="FALSE"/>
    <x v="3"/>
  </r>
  <r>
    <s v=" PAK N SAVE #31 03/28 #000141185 PURCHASE PAK N SAVE #3111 SAN LEANDRO CA"/>
    <s v="March"/>
    <x v="1"/>
    <n v="-4.9800000000000004"/>
    <n v="4.9800000000000004"/>
    <s v=" SAN LEANDRO CA"/>
    <b v="0"/>
    <b v="1"/>
    <b v="0"/>
    <b v="0"/>
    <b v="0"/>
    <b v="0"/>
    <b v="0"/>
    <s v="FALSE"/>
    <x v="5"/>
  </r>
  <r>
    <s v=" PAK N SAVE #31 03/30 #000919955 PURCHASE PAK N SAVE #3111 SAN LEANDRO CA"/>
    <s v="March"/>
    <x v="1"/>
    <n v="-32.479999999999997"/>
    <n v="32.479999999999997"/>
    <s v=" SAN LEANDRO CA"/>
    <b v="0"/>
    <b v="1"/>
    <b v="0"/>
    <b v="0"/>
    <b v="0"/>
    <b v="0"/>
    <b v="0"/>
    <s v="FALSE"/>
    <x v="5"/>
  </r>
  <r>
    <s v=" CHECKCARD 0402 Steamgames.com425952298 425-9522985 WA"/>
    <s v="April"/>
    <x v="1"/>
    <n v="-25.24"/>
    <n v="25.24"/>
    <s v=" 425-9522985 WA"/>
    <b v="0"/>
    <b v="0"/>
    <b v="0"/>
    <b v="1"/>
    <b v="0"/>
    <b v="0"/>
    <b v="0"/>
    <s v="FALSE"/>
    <x v="6"/>
  </r>
  <r>
    <s v=" CHECKCARD 0406 STEAMGAMES.COM 42595229 425-8899642 WA"/>
    <s v="April"/>
    <x v="1"/>
    <n v="-9.99"/>
    <n v="9.99"/>
    <s v=" 425-8899642 WA"/>
    <b v="0"/>
    <b v="0"/>
    <b v="0"/>
    <b v="1"/>
    <b v="0"/>
    <b v="0"/>
    <b v="0"/>
    <s v="FALSE"/>
    <x v="6"/>
  </r>
  <r>
    <s v=" PAK N SAVE #31 04/05 #000895415 PURCHASE PAK N SAVE #3111 SAN LEANDRO CA"/>
    <s v="April"/>
    <x v="1"/>
    <n v="-55.01"/>
    <n v="55.01"/>
    <s v=" SAN LEANDRO CA"/>
    <b v="0"/>
    <b v="1"/>
    <b v="0"/>
    <b v="0"/>
    <b v="0"/>
    <b v="0"/>
    <b v="0"/>
    <s v="FALSE"/>
    <x v="5"/>
  </r>
  <r>
    <s v=" BKOFAMERICA ATM 05/20 #000006664 DEPOSIT SAN LEANDRO INDU SAN LEANDRO CA"/>
    <s v="May"/>
    <x v="1"/>
    <n v="400"/>
    <n v="400"/>
    <s v=" SAN LEANDRO CA"/>
    <b v="0"/>
    <b v="0"/>
    <b v="0"/>
    <b v="0"/>
    <b v="0"/>
    <b v="0"/>
    <b v="0"/>
    <s v="TRUE"/>
    <x v="0"/>
  </r>
  <r>
    <s v=" PAK N SAVE #31 05/05 #000073331 PURCHASE PAK N SAVE #3111 SAN LEANDRO CA"/>
    <s v="May"/>
    <x v="1"/>
    <n v="-29.44"/>
    <n v="29.44"/>
    <s v=" SAN LEANDRO CA"/>
    <b v="0"/>
    <b v="1"/>
    <b v="0"/>
    <b v="0"/>
    <b v="0"/>
    <b v="0"/>
    <b v="0"/>
    <s v="FALSE"/>
    <x v="5"/>
  </r>
  <r>
    <s v=" PAK N SAVE #31 05/05 #000874636 PURCHASE PAK N SAVE #3111 SAN LEANDRO CA"/>
    <s v="May"/>
    <x v="1"/>
    <n v="-3.98"/>
    <n v="3.98"/>
    <s v=" SAN LEANDRO CA"/>
    <b v="0"/>
    <b v="1"/>
    <b v="0"/>
    <b v="0"/>
    <b v="0"/>
    <b v="0"/>
    <b v="0"/>
    <s v="FALSE"/>
    <x v="5"/>
  </r>
  <r>
    <s v=" PAK N SAVE #31 05/07 #000067812 PURCHASE PAK N SAVE #3111 SAN LEANDRO CA"/>
    <s v="May"/>
    <x v="1"/>
    <n v="-18.86"/>
    <n v="18.86"/>
    <s v=" SAN LEANDRO CA"/>
    <b v="0"/>
    <b v="1"/>
    <b v="0"/>
    <b v="0"/>
    <b v="0"/>
    <b v="0"/>
    <b v="0"/>
    <s v="FALSE"/>
    <x v="5"/>
  </r>
  <r>
    <s v=" PAK N SAVE #31 05/08 #000132059 PURCHASE PAK N SAVE #3111 SAN LEANDRO CA"/>
    <s v="May"/>
    <x v="1"/>
    <n v="-18.97"/>
    <n v="18.97"/>
    <s v=" SAN LEANDRO CA"/>
    <b v="0"/>
    <b v="1"/>
    <b v="0"/>
    <b v="0"/>
    <b v="0"/>
    <b v="0"/>
    <b v="0"/>
    <s v="FALSE"/>
    <x v="5"/>
  </r>
  <r>
    <s v=" PAK N SAVE #31 05/10 #000219552 PURCHASE PAK N SAVE #3111 SAN LEANDRO CA"/>
    <s v="May"/>
    <x v="1"/>
    <n v="-10.5"/>
    <n v="10.5"/>
    <s v=" SAN LEANDRO CA"/>
    <b v="0"/>
    <b v="1"/>
    <b v="0"/>
    <b v="0"/>
    <b v="0"/>
    <b v="0"/>
    <b v="0"/>
    <s v="FALSE"/>
    <x v="5"/>
  </r>
  <r>
    <s v=" PAK N SAVE #31 05/12 #000170890 PURCHASE PAK N SAVE #3111 SAN LEANDRO CA"/>
    <s v="May"/>
    <x v="1"/>
    <n v="-25.95"/>
    <n v="25.95"/>
    <s v=" SAN LEANDRO CA"/>
    <b v="0"/>
    <b v="1"/>
    <b v="0"/>
    <b v="0"/>
    <b v="0"/>
    <b v="0"/>
    <b v="0"/>
    <s v="FALSE"/>
    <x v="5"/>
  </r>
  <r>
    <s v=" PAK N SAVE #31 05/14 #000748087 PURCHASE PAK N SAVE #3111 SAN LEANDRO CA"/>
    <s v="May"/>
    <x v="1"/>
    <n v="-30.05"/>
    <n v="30.05"/>
    <s v=" SAN LEANDRO CA"/>
    <b v="0"/>
    <b v="1"/>
    <b v="0"/>
    <b v="0"/>
    <b v="0"/>
    <b v="0"/>
    <b v="0"/>
    <s v="FALSE"/>
    <x v="5"/>
  </r>
  <r>
    <s v=" PAK N SAVE #31 05/17 #000078426 PURCHASE PAK N SAVE #3111 SAN LEANDRO CA"/>
    <s v="May"/>
    <x v="1"/>
    <n v="-33.07"/>
    <n v="33.07"/>
    <s v=" SAN LEANDRO CA"/>
    <b v="0"/>
    <b v="1"/>
    <b v="0"/>
    <b v="0"/>
    <b v="0"/>
    <b v="0"/>
    <b v="0"/>
    <s v="FALSE"/>
    <x v="5"/>
  </r>
  <r>
    <s v=" BKOFAMERICA ATM 05/27 #000001359 DEPOSIT SAN LEANDRO INDU SAN LEANDRO CA"/>
    <s v="May"/>
    <x v="1"/>
    <n v="600"/>
    <n v="600"/>
    <s v=" SAN LEANDRO CA"/>
    <b v="0"/>
    <b v="0"/>
    <b v="0"/>
    <b v="0"/>
    <b v="0"/>
    <b v="0"/>
    <b v="0"/>
    <s v="TRUE"/>
    <x v="0"/>
  </r>
  <r>
    <s v=" BKOFAMERICA ATM 06/07 #000008482 DEPOSIT SAN LEANDRO INDU SAN LEANDRO CA"/>
    <s v="June"/>
    <x v="1"/>
    <n v="600"/>
    <n v="600"/>
    <s v=" SAN LEANDRO CA"/>
    <b v="0"/>
    <b v="0"/>
    <b v="0"/>
    <b v="0"/>
    <b v="0"/>
    <b v="0"/>
    <b v="0"/>
    <s v="TRUE"/>
    <x v="0"/>
  </r>
  <r>
    <s v=" CHECKCARD 0520 AMZN MKTP US*M73AS2LZ2 AMZN.COM/BILLWA"/>
    <s v="May"/>
    <x v="1"/>
    <n v="-19.73"/>
    <n v="19.73"/>
    <s v="AMZN.COM/BILLWA"/>
    <b v="0"/>
    <b v="0"/>
    <b v="0"/>
    <b v="0"/>
    <b v="0"/>
    <b v="0"/>
    <b v="1"/>
    <s v="FALSE"/>
    <x v="2"/>
  </r>
  <r>
    <s v=" CHECKCARD 0604 AMZN MKTP US*MY90P4LM2 AMZN.COM/BILLWA"/>
    <s v="June"/>
    <x v="1"/>
    <n v="-21.68"/>
    <n v="21.68"/>
    <s v="AMZN.COM/BILLWA"/>
    <b v="0"/>
    <b v="0"/>
    <b v="0"/>
    <b v="0"/>
    <b v="0"/>
    <b v="0"/>
    <b v="1"/>
    <s v="FALSE"/>
    <x v="2"/>
  </r>
  <r>
    <s v=" CHECKCARD 0612 Xsolla *EFT h.xsolla.com CA"/>
    <s v="June"/>
    <x v="1"/>
    <n v="-47.36"/>
    <n v="47.36"/>
    <s v="h.xsolla.com CA"/>
    <b v="0"/>
    <b v="0"/>
    <b v="0"/>
    <b v="0"/>
    <b v="0"/>
    <b v="0"/>
    <b v="0"/>
    <s v="FALSE"/>
    <x v="3"/>
  </r>
  <r>
    <s v=" CHECKCARD 0618 Amazon Prime*MS3F76GN1 Amzn.com/billWA"/>
    <s v="June"/>
    <x v="1"/>
    <n v="-14.26"/>
    <n v="14.26"/>
    <s v="AMZN.COM/BILLWA"/>
    <b v="0"/>
    <b v="0"/>
    <b v="0"/>
    <b v="0"/>
    <b v="0"/>
    <b v="0"/>
    <b v="1"/>
    <s v="FALSE"/>
    <x v="2"/>
  </r>
  <r>
    <s v=" ROBINHOOD DES:Funds ID:XXXXXXXXX INDN:Eddy Pandzic CO ID:1464364776 WEB "/>
    <s v="June"/>
    <x v="1"/>
    <n v="-70"/>
    <n v="70"/>
    <s v="1464364776 WEB "/>
    <b v="0"/>
    <b v="0"/>
    <b v="0"/>
    <b v="0"/>
    <b v="1"/>
    <b v="0"/>
    <b v="0"/>
    <s v="FALSE"/>
    <x v="7"/>
  </r>
  <r>
    <s v=" BKOFAMERICA ATM 07/13 #000008766 DEPOSIT SAN LEANDRO INDU SAN LEANDRO CA"/>
    <s v="July"/>
    <x v="1"/>
    <n v="200"/>
    <n v="200"/>
    <s v=" SAN LEANDRO CA"/>
    <b v="0"/>
    <b v="0"/>
    <b v="0"/>
    <b v="0"/>
    <b v="0"/>
    <b v="0"/>
    <b v="0"/>
    <s v="TRUE"/>
    <x v="0"/>
  </r>
  <r>
    <s v=" PAK N SAVE #31 06/28 #000416759 PURCHASE PAK N SAVE #3111 SAN LEANDRO CA"/>
    <s v="June"/>
    <x v="1"/>
    <n v="-42.48"/>
    <n v="42.48"/>
    <s v=" SAN LEANDRO CA"/>
    <b v="0"/>
    <b v="1"/>
    <b v="0"/>
    <b v="0"/>
    <b v="0"/>
    <b v="0"/>
    <b v="0"/>
    <s v="FALSE"/>
    <x v="5"/>
  </r>
  <r>
    <s v=" PAK N SAVE #31 07/01 #000160928 PURCHASE PAK N SAVE #3111 SAN LEANDRO CA"/>
    <s v="July"/>
    <x v="1"/>
    <n v="-32.53"/>
    <n v="32.53"/>
    <s v=" SAN LEANDRO CA"/>
    <b v="0"/>
    <b v="1"/>
    <b v="0"/>
    <b v="0"/>
    <b v="0"/>
    <b v="0"/>
    <b v="0"/>
    <s v="FALSE"/>
    <x v="5"/>
  </r>
  <r>
    <s v=" PAK N SAVE #31 07/12 #000280918 PURCHASE PAK N SAVE #3111 SAN LEANDRO CA"/>
    <s v="July"/>
    <x v="1"/>
    <n v="-38.369999999999997"/>
    <n v="38.369999999999997"/>
    <s v=" SAN LEANDRO CA"/>
    <b v="0"/>
    <b v="1"/>
    <b v="0"/>
    <b v="0"/>
    <b v="0"/>
    <b v="0"/>
    <b v="0"/>
    <s v="FALSE"/>
    <x v="5"/>
  </r>
  <r>
    <s v=" PAK N SAVE #31 07/13 #000064351 PURCHASE PAK N SAVE #3111 SAN LEANDRO CA"/>
    <s v="July"/>
    <x v="1"/>
    <n v="-33.409999999999997"/>
    <n v="33.409999999999997"/>
    <s v=" SAN LEANDRO CA"/>
    <b v="0"/>
    <b v="1"/>
    <b v="0"/>
    <b v="0"/>
    <b v="0"/>
    <b v="0"/>
    <b v="0"/>
    <s v="FALSE"/>
    <x v="5"/>
  </r>
  <r>
    <s v=" CHECKCARD 0713 ADIDAS US ONLINE STORE 800-9829337 OR"/>
    <s v="July"/>
    <x v="1"/>
    <n v="-26.34"/>
    <n v="26.34"/>
    <s v=" 800-9829337 OR"/>
    <b v="0"/>
    <b v="0"/>
    <b v="0"/>
    <b v="0"/>
    <b v="0"/>
    <b v="0"/>
    <b v="0"/>
    <s v="FALSE"/>
    <x v="3"/>
  </r>
  <r>
    <s v=" CHECKCARD 0713 FAST GAS &amp; PROPANE SAN LEANDRO CA"/>
    <s v="July"/>
    <x v="1"/>
    <n v="-26.86"/>
    <n v="26.86"/>
    <s v=" SAN LEANDRO CA"/>
    <b v="1"/>
    <b v="0"/>
    <b v="0"/>
    <b v="0"/>
    <b v="0"/>
    <b v="0"/>
    <b v="0"/>
    <s v="FALSE"/>
    <x v="1"/>
  </r>
  <r>
    <s v=" CHECKCARD 0713 LA PINATA * LA PINATA STRIPE.COM CA"/>
    <s v="July"/>
    <x v="1"/>
    <n v="-52.1"/>
    <n v="52.1"/>
    <s v="A STRIPE.COM CA"/>
    <b v="0"/>
    <b v="0"/>
    <b v="0"/>
    <b v="0"/>
    <b v="0"/>
    <b v="0"/>
    <b v="0"/>
    <s v="FALSE"/>
    <x v="3"/>
  </r>
  <r>
    <s v=" CHECKCARD 0715 FRIENDS OF CHINA CAMP SAN FRANCISCOCA"/>
    <s v="July"/>
    <x v="1"/>
    <n v="-5"/>
    <n v="5"/>
    <s v="SAN FRANCISCOCA"/>
    <b v="0"/>
    <b v="0"/>
    <b v="0"/>
    <b v="0"/>
    <b v="0"/>
    <b v="0"/>
    <b v="0"/>
    <s v="FALSE"/>
    <x v="3"/>
  </r>
  <r>
    <s v=" CHECKCARD 0716 ADIDAS US ONLINE STORE 800-9829337 OR"/>
    <s v="July"/>
    <x v="1"/>
    <n v="-65.849999999999994"/>
    <n v="65.849999999999994"/>
    <s v=" 800-9829337 OR"/>
    <b v="0"/>
    <b v="0"/>
    <b v="0"/>
    <b v="0"/>
    <b v="0"/>
    <b v="0"/>
    <b v="0"/>
    <s v="FALSE"/>
    <x v="3"/>
  </r>
  <r>
    <s v=" CHECKCARD 0717 FAST GAS &amp; PRO SAN LEANDRO CA"/>
    <s v="July"/>
    <x v="1"/>
    <n v="-97.8"/>
    <n v="97.8"/>
    <s v=" SAN LEANDRO CA"/>
    <b v="1"/>
    <b v="0"/>
    <b v="0"/>
    <b v="0"/>
    <b v="0"/>
    <b v="0"/>
    <b v="0"/>
    <s v="FALSE"/>
    <x v="1"/>
  </r>
  <r>
    <s v=" CHECKCARD 0718 Amazon Prime*MV5NO6FE2 Amzn.com/billWA"/>
    <s v="July"/>
    <x v="1"/>
    <n v="-14.26"/>
    <n v="14.26"/>
    <s v="AMZN.COM/BILLWA"/>
    <b v="0"/>
    <b v="0"/>
    <b v="0"/>
    <b v="0"/>
    <b v="0"/>
    <b v="0"/>
    <b v="1"/>
    <s v="FALSE"/>
    <x v="2"/>
  </r>
  <r>
    <s v=" BKOFAMERICA ATM 07/27 #000008222 DEPOSIT SAN LEANDRO INDU SAN LEANDRO CA"/>
    <s v="July"/>
    <x v="1"/>
    <n v="150"/>
    <n v="150"/>
    <s v=" SAN LEANDRO CA"/>
    <b v="0"/>
    <b v="0"/>
    <b v="0"/>
    <b v="0"/>
    <b v="0"/>
    <b v="0"/>
    <b v="0"/>
    <s v="TRUE"/>
    <x v="0"/>
  </r>
  <r>
    <s v=" BKOFAMERICA ATM 07/30 #000009482 DEPOSIT SAN LEANDRO INDU SAN LEANDRO CA "/>
    <s v="July"/>
    <x v="1"/>
    <n v="30"/>
    <n v="30"/>
    <s v="SAN LEANDRO CA "/>
    <b v="0"/>
    <b v="0"/>
    <b v="0"/>
    <b v="0"/>
    <b v="0"/>
    <b v="0"/>
    <b v="0"/>
    <s v="TRUE"/>
    <x v="0"/>
  </r>
  <r>
    <s v=" Transfer VENMO"/>
    <s v="August"/>
    <x v="1"/>
    <n v="39.6"/>
    <n v="39.6"/>
    <s v=" Transfer VENMO"/>
    <b v="0"/>
    <b v="0"/>
    <b v="0"/>
    <b v="0"/>
    <b v="0"/>
    <b v="0"/>
    <b v="0"/>
    <s v="TRUE"/>
    <x v="0"/>
  </r>
  <r>
    <s v=" BKOFAMERICA ATM 08/11 #000008741 DEPOSIT SAN LEANDRO INDU SAN LEANDRO CA"/>
    <s v="August"/>
    <x v="1"/>
    <n v="405.48"/>
    <n v="405.48"/>
    <s v=" SAN LEANDRO CA"/>
    <b v="0"/>
    <b v="0"/>
    <b v="0"/>
    <b v="0"/>
    <b v="0"/>
    <b v="0"/>
    <b v="0"/>
    <s v="TRUE"/>
    <x v="0"/>
  </r>
  <r>
    <s v=" DEPOSIT DES:Funds ID:XXXXXXXXX INDN:Eddy Pandzic CO ID:1464364776 PPD"/>
    <s v="August"/>
    <x v="1"/>
    <n v="69.97"/>
    <n v="69.97"/>
    <s v=":1464364776 PPD"/>
    <b v="0"/>
    <b v="0"/>
    <b v="0"/>
    <b v="0"/>
    <b v="0"/>
    <b v="0"/>
    <b v="0"/>
    <s v="TRUE"/>
    <x v="0"/>
  </r>
  <r>
    <s v=" PAK N SAVE #31 07/24 #000933452 PURCHASE PAK N SAVE #3111 SAN LEANDRO CA"/>
    <s v="July"/>
    <x v="1"/>
    <n v="-15.96"/>
    <n v="15.96"/>
    <s v=" SAN LEANDRO CA"/>
    <b v="0"/>
    <b v="1"/>
    <b v="0"/>
    <b v="0"/>
    <b v="0"/>
    <b v="0"/>
    <b v="0"/>
    <s v="FALSE"/>
    <x v="5"/>
  </r>
  <r>
    <s v=" PAK N SAVE #31 07/28 #000072445 PURCHASE PAK N SAVE #3111 SAN LEANDRO CA"/>
    <s v="July"/>
    <x v="1"/>
    <n v="-24.41"/>
    <n v="24.41"/>
    <s v=" SAN LEANDRO CA"/>
    <b v="0"/>
    <b v="1"/>
    <b v="0"/>
    <b v="0"/>
    <b v="0"/>
    <b v="0"/>
    <b v="0"/>
    <s v="FALSE"/>
    <x v="5"/>
  </r>
  <r>
    <s v=" CHECKCARD 0731 FAST GAS &amp; PROPANE SAN LEANDRO CA"/>
    <s v="July"/>
    <x v="1"/>
    <n v="-40.19"/>
    <n v="40.19"/>
    <s v=" SAN LEANDRO CA"/>
    <b v="1"/>
    <b v="0"/>
    <b v="0"/>
    <b v="0"/>
    <b v="0"/>
    <b v="0"/>
    <b v="0"/>
    <s v="FALSE"/>
    <x v="1"/>
  </r>
  <r>
    <s v=" CHECKCARD 0805 XSOLLA *EFT H.XSOLLA.COM CA"/>
    <s v="August"/>
    <x v="1"/>
    <n v="-36.909999999999997"/>
    <n v="36.909999999999997"/>
    <s v="h.xsolla.com CA"/>
    <b v="0"/>
    <b v="0"/>
    <b v="0"/>
    <b v="0"/>
    <b v="0"/>
    <b v="0"/>
    <b v="0"/>
    <s v="FALSE"/>
    <x v="3"/>
  </r>
  <r>
    <s v=" WAL-MART Wal- 08/06 #000133527 PURCHASE WAL-MART Wal-Mar SAN LEANDRO CA"/>
    <s v="August"/>
    <x v="1"/>
    <n v="-6.1"/>
    <n v="6.1"/>
    <s v=" SAN LEANDRO CA"/>
    <b v="0"/>
    <b v="0"/>
    <b v="0"/>
    <b v="0"/>
    <b v="0"/>
    <b v="0"/>
    <b v="1"/>
    <s v="FALSE"/>
    <x v="2"/>
  </r>
  <r>
    <s v=" CHECKCARD 0811 FAST GAS &amp; PROPANE SAN LEANDRO CA"/>
    <s v="August"/>
    <x v="1"/>
    <n v="-40.14"/>
    <n v="40.14"/>
    <s v=" SAN LEANDRO CA"/>
    <b v="1"/>
    <b v="0"/>
    <b v="0"/>
    <b v="0"/>
    <b v="0"/>
    <b v="0"/>
    <b v="0"/>
    <s v="FALSE"/>
    <x v="1"/>
  </r>
  <r>
    <s v=" BKOFAMERICA ATM 08/25 #000007784 DEPOSIT SAN LEANDRO INDU SAN LEANDRO CA"/>
    <s v="August"/>
    <x v="1"/>
    <n v="405.48"/>
    <n v="405.48"/>
    <s v=" SAN LEANDRO CA"/>
    <b v="0"/>
    <b v="0"/>
    <b v="0"/>
    <b v="0"/>
    <b v="0"/>
    <b v="0"/>
    <b v="0"/>
    <s v="TRUE"/>
    <x v="0"/>
  </r>
  <r>
    <s v=" BKOFAMERICA ATM 09/20 #000004853 DEPOSIT SAN LEANDRO INDU SAN LEANDRO CA"/>
    <s v="September"/>
    <x v="1"/>
    <n v="300"/>
    <n v="300"/>
    <s v=" SAN LEANDRO CA"/>
    <b v="0"/>
    <b v="0"/>
    <b v="0"/>
    <b v="0"/>
    <b v="0"/>
    <b v="0"/>
    <b v="0"/>
    <s v="TRUE"/>
    <x v="0"/>
  </r>
  <r>
    <s v=" CHECKCARD 0904 CENGAGE LEARNING, INC 800-354-9706 MA"/>
    <s v="September"/>
    <x v="1"/>
    <n v="-130"/>
    <n v="130"/>
    <s v="800-354-9706 MA"/>
    <b v="0"/>
    <b v="0"/>
    <b v="0"/>
    <b v="0"/>
    <b v="0"/>
    <b v="0"/>
    <b v="0"/>
    <s v="FALSE"/>
    <x v="3"/>
  </r>
  <r>
    <s v=" CHECKCARD 0907 FAST GAS &amp; PROPANE SAN LEANDRO CA"/>
    <s v="September"/>
    <x v="1"/>
    <n v="-39.54"/>
    <n v="39.54"/>
    <s v=" SAN LEANDRO CA"/>
    <b v="1"/>
    <b v="0"/>
    <b v="0"/>
    <b v="0"/>
    <b v="0"/>
    <b v="0"/>
    <b v="0"/>
    <s v="FALSE"/>
    <x v="1"/>
  </r>
  <r>
    <s v=" PAK N SAVE #31 10/09 #000332622 PURCHASE PAK N SAVE #3111 SAN LEANDRO CA"/>
    <s v="October"/>
    <x v="1"/>
    <n v="-27.95"/>
    <n v="27.95"/>
    <s v=" SAN LEANDRO CA"/>
    <b v="0"/>
    <b v="1"/>
    <b v="0"/>
    <b v="0"/>
    <b v="0"/>
    <b v="0"/>
    <b v="0"/>
    <s v="FALSE"/>
    <x v="5"/>
  </r>
  <r>
    <s v=" CHECKCARD 1011 FAST GAS &amp; PROPANE SAN LEANDRO CA"/>
    <s v="October"/>
    <x v="1"/>
    <n v="-40.4"/>
    <n v="40.4"/>
    <s v=" SAN LEANDRO CA"/>
    <b v="1"/>
    <b v="0"/>
    <b v="0"/>
    <b v="0"/>
    <b v="0"/>
    <b v="0"/>
    <b v="0"/>
    <s v="FALSE"/>
    <x v="1"/>
  </r>
  <r>
    <s v=" TARGET T- 1555 10/31 #000339911 PURCHASE TARGET T- 15555 E San Leandro CA"/>
    <s v="October"/>
    <x v="1"/>
    <n v="-42.18"/>
    <n v="42.18"/>
    <s v=" SAN LEANDRO CA"/>
    <b v="0"/>
    <b v="0"/>
    <b v="0"/>
    <b v="0"/>
    <b v="0"/>
    <b v="0"/>
    <b v="1"/>
    <s v="FALSE"/>
    <x v="2"/>
  </r>
  <r>
    <s v=" PAK N SAVE #31 11/01 #000080347 PURCHASE PAK N SAVE #3111 SAN LEANDRO CA"/>
    <s v="November"/>
    <x v="1"/>
    <n v="-22.32"/>
    <n v="22.32"/>
    <s v=" SAN LEANDRO CA"/>
    <b v="0"/>
    <b v="1"/>
    <b v="0"/>
    <b v="0"/>
    <b v="0"/>
    <b v="0"/>
    <b v="0"/>
    <s v="FALSE"/>
    <x v="5"/>
  </r>
  <r>
    <s v=" CHECKCARD 1115 FAST GAS &amp; PROPANE SAN LEANDRO CA"/>
    <s v="November"/>
    <x v="1"/>
    <n v="-45.97"/>
    <n v="45.97"/>
    <s v=" SAN LEANDRO CA"/>
    <b v="1"/>
    <b v="0"/>
    <b v="0"/>
    <b v="0"/>
    <b v="0"/>
    <b v="0"/>
    <b v="0"/>
    <s v="FALSE"/>
    <x v="1"/>
  </r>
  <r>
    <s v=" BKOFAMERICA ATM 11/30 #000009939 DEPOSIT SAN LEANDRO INDU SAN LEANDRO CA"/>
    <s v="November"/>
    <x v="1"/>
    <n v="400"/>
    <n v="400"/>
    <s v=" SAN LEANDRO CA"/>
    <b v="0"/>
    <b v="0"/>
    <b v="0"/>
    <b v="0"/>
    <b v="0"/>
    <b v="0"/>
    <b v="0"/>
    <s v="TRUE"/>
    <x v="0"/>
  </r>
  <r>
    <s v=" CHECKCARD 1128 LA PINATA * LA PINATA STRIPE.COM CA"/>
    <s v="November"/>
    <x v="1"/>
    <n v="-18.100000000000001"/>
    <n v="18.100000000000001"/>
    <s v="A STRIPE.COM CA"/>
    <b v="0"/>
    <b v="0"/>
    <b v="0"/>
    <b v="0"/>
    <b v="0"/>
    <b v="0"/>
    <b v="0"/>
    <s v="FALSE"/>
    <x v="3"/>
  </r>
  <r>
    <s v=" CHECKCARD 1203 AMZN MKTP US*LK42K0W83 AMZN.COM/BILLWA"/>
    <s v="December"/>
    <x v="1"/>
    <n v="-28.52"/>
    <n v="28.52"/>
    <s v="AMZN.COM/BILLWA"/>
    <b v="0"/>
    <b v="0"/>
    <b v="0"/>
    <b v="0"/>
    <b v="0"/>
    <b v="0"/>
    <b v="1"/>
    <s v="FALSE"/>
    <x v="2"/>
  </r>
  <r>
    <s v=" CHECKCARD 1204 AMZN MKTP US*YR23B1NW3 AMZN.COM/BILLWA"/>
    <s v="December"/>
    <x v="1"/>
    <n v="-41.68"/>
    <n v="41.68"/>
    <s v="AMZN.COM/BILLWA"/>
    <b v="0"/>
    <b v="0"/>
    <b v="0"/>
    <b v="0"/>
    <b v="0"/>
    <b v="0"/>
    <b v="1"/>
    <s v="FALSE"/>
    <x v="2"/>
  </r>
  <r>
    <s v=" CHECKCARD 1215 BESTBUYCOM806394717227 888-BESTBUY MN"/>
    <s v="December"/>
    <x v="1"/>
    <n v="-109.74"/>
    <n v="109.74"/>
    <s v=" 888-BESTBUY MN"/>
    <b v="0"/>
    <b v="0"/>
    <b v="0"/>
    <b v="0"/>
    <b v="0"/>
    <b v="0"/>
    <b v="0"/>
    <s v="FALSE"/>
    <x v="3"/>
  </r>
  <r>
    <s v=" CHECKCARD 1215 BESTBUYCOM806394717227 888-BESTBUY MN"/>
    <s v="December"/>
    <x v="1"/>
    <n v="-8.77"/>
    <n v="8.77"/>
    <s v=" 888-BESTBUY MN"/>
    <b v="0"/>
    <b v="0"/>
    <b v="0"/>
    <b v="0"/>
    <b v="0"/>
    <b v="0"/>
    <b v="0"/>
    <s v="FALSE"/>
    <x v="3"/>
  </r>
  <r>
    <s v=" CHECKCARD 1219 AMAZON.COM*N07FS9HG3 AM AMZN.COM/BILLWA"/>
    <s v="December"/>
    <x v="1"/>
    <n v="-14.24"/>
    <n v="14.24"/>
    <s v="AMZN.COM/BILLWA"/>
    <b v="0"/>
    <b v="0"/>
    <b v="0"/>
    <b v="0"/>
    <b v="0"/>
    <b v="0"/>
    <b v="1"/>
    <s v="FALSE"/>
    <x v="2"/>
  </r>
  <r>
    <s v="CHECKCARD 1224 COLLEGE TRANSCRIPT 847-716-3000 IL"/>
    <s v="December"/>
    <x v="1"/>
    <n v="-6"/>
    <n v="6"/>
    <s v="847-716-3000 IL"/>
    <b v="0"/>
    <b v="0"/>
    <b v="0"/>
    <b v="0"/>
    <b v="0"/>
    <b v="0"/>
    <b v="0"/>
    <s v="FALSE"/>
    <x v="3"/>
  </r>
  <r>
    <s v=" CHECKCARD 1224 COLLEGE TRANSCRIPT 847-716-3000 IL"/>
    <s v="December"/>
    <x v="1"/>
    <n v="-6"/>
    <n v="6"/>
    <s v="847-716-3000 IL"/>
    <b v="0"/>
    <b v="0"/>
    <b v="0"/>
    <b v="0"/>
    <b v="0"/>
    <b v="0"/>
    <b v="0"/>
    <s v="FALSE"/>
    <x v="3"/>
  </r>
  <r>
    <s v=" CHECKCARD 0129 FAST GAS &amp; PROPANE SAN LEANDRO CA"/>
    <s v="January"/>
    <x v="2"/>
    <n v="-41.86"/>
    <n v="41.86"/>
    <s v=" SAN LEANDRO CA"/>
    <b v="1"/>
    <b v="0"/>
    <b v="0"/>
    <b v="0"/>
    <b v="0"/>
    <b v="0"/>
    <b v="0"/>
    <s v="FALSE"/>
    <x v="1"/>
  </r>
  <r>
    <s v=" PAK N SAVE #31 02/06 #000276621 PURCHASE PAK N SAVE #3111 SAN LEANDRO CA"/>
    <s v="February"/>
    <x v="2"/>
    <n v="-27.95"/>
    <n v="27.95"/>
    <s v=" SAN LEANDRO CA"/>
    <b v="0"/>
    <b v="1"/>
    <b v="0"/>
    <b v="0"/>
    <b v="0"/>
    <b v="0"/>
    <b v="0"/>
    <s v="FALSE"/>
    <x v="5"/>
  </r>
  <r>
    <s v=" CHECKCARD 0210 AMZN Mktp US*QN5U87JL3 Amzn.com/billWA"/>
    <s v="February"/>
    <x v="2"/>
    <n v="-20.84"/>
    <n v="20.84"/>
    <s v="AMZN.COM/BILLWA"/>
    <b v="0"/>
    <b v="0"/>
    <b v="0"/>
    <b v="0"/>
    <b v="0"/>
    <b v="0"/>
    <b v="1"/>
    <s v="FALSE"/>
    <x v="2"/>
  </r>
  <r>
    <s v=" PAK N SAVE #31 02/16 #000860942 PURCHASE PAK N SAVE #3111 SAN LEANDRO CA"/>
    <s v="February"/>
    <x v="2"/>
    <n v="-27.68"/>
    <n v="27.68"/>
    <s v=" SAN LEANDRO CA"/>
    <b v="0"/>
    <b v="1"/>
    <b v="0"/>
    <b v="0"/>
    <b v="0"/>
    <b v="0"/>
    <b v="0"/>
    <s v="FALSE"/>
    <x v="5"/>
  </r>
  <r>
    <s v="BKOFAMERICA ATM 03/17 #000009482 DEPOSIT SAN LEANDRO INDU SAN LEANDRO CA"/>
    <s v="March"/>
    <x v="2"/>
    <n v="500"/>
    <n v="500"/>
    <s v=" SAN LEANDRO CA"/>
    <b v="0"/>
    <b v="0"/>
    <b v="0"/>
    <b v="0"/>
    <b v="0"/>
    <b v="0"/>
    <b v="0"/>
    <s v="TRUE"/>
    <x v="0"/>
  </r>
  <r>
    <s v=" PAK N SAVE #31 03/02 #000450850 PURCHASE PAK N SAVE #3111 SAN LEANDRO CA"/>
    <s v="March"/>
    <x v="2"/>
    <n v="-28.55"/>
    <n v="28.55"/>
    <s v=" SAN LEANDRO CA"/>
    <b v="0"/>
    <b v="1"/>
    <b v="0"/>
    <b v="0"/>
    <b v="0"/>
    <b v="0"/>
    <b v="0"/>
    <s v="FALSE"/>
    <x v="5"/>
  </r>
  <r>
    <s v=" BKOFAMERICA ATM 03/07 #000004781 WITHDRWL SAN LEANDRO INDU SAN LEANDRO CA"/>
    <s v="March"/>
    <x v="2"/>
    <n v="-40"/>
    <n v="40"/>
    <s v=" SAN LEANDRO CA"/>
    <b v="0"/>
    <b v="0"/>
    <b v="0"/>
    <b v="0"/>
    <b v="0"/>
    <b v="0"/>
    <b v="1"/>
    <s v="FALSE"/>
    <x v="2"/>
  </r>
  <r>
    <s v=" PAK N SAVE #31 03/19 #000683590 PURCHASE PAK N SAVE #3111 SAN LEANDRO CA"/>
    <s v="March"/>
    <x v="2"/>
    <n v="-38.96"/>
    <n v="38.96"/>
    <s v=" SAN LEANDRO CA"/>
    <b v="0"/>
    <b v="1"/>
    <b v="0"/>
    <b v="0"/>
    <b v="0"/>
    <b v="0"/>
    <b v="0"/>
    <s v="FALSE"/>
    <x v="5"/>
  </r>
  <r>
    <s v=" BKOFAMERICA ATM 04/21 #000009621 DEPOSIT SAN LEANDRO INDU SAN LEANDRO CA"/>
    <s v="April"/>
    <x v="2"/>
    <n v="66"/>
    <n v="66"/>
    <s v=" SAN LEANDRO CA"/>
    <b v="0"/>
    <b v="0"/>
    <b v="0"/>
    <b v="0"/>
    <b v="0"/>
    <b v="0"/>
    <b v="0"/>
    <s v="TRUE"/>
    <x v="0"/>
  </r>
  <r>
    <s v=" BKOFAMERICA ATM 04/22 #000001004 DEPOSIT SAN LEANDRO INDU SAN LEANDRO CA"/>
    <s v="April"/>
    <x v="2"/>
    <n v="109.38"/>
    <n v="109.38"/>
    <s v=" SAN LEANDRO CA"/>
    <b v="0"/>
    <b v="0"/>
    <b v="0"/>
    <b v="0"/>
    <b v="0"/>
    <b v="0"/>
    <b v="0"/>
    <s v="TRUE"/>
    <x v="0"/>
  </r>
  <r>
    <s v=" PAK N SAVE #31 04/02 #000936121 PURCHASE PAK N SAVE #3111 SAN LEANDRO CA"/>
    <s v="April"/>
    <x v="2"/>
    <n v="-35.729999999999997"/>
    <n v="35.729999999999997"/>
    <s v=" SAN LEANDRO CA"/>
    <b v="0"/>
    <b v="1"/>
    <b v="0"/>
    <b v="0"/>
    <b v="0"/>
    <b v="0"/>
    <b v="0"/>
    <s v="FALSE"/>
    <x v="5"/>
  </r>
  <r>
    <s v=" PAK N SAVE #31 04/02 #000208939 PURCHASE PAK N SAVE #3111 SAN LEANDRO CA"/>
    <s v="April"/>
    <x v="2"/>
    <n v="-9.6999999999999993"/>
    <n v="9.6999999999999993"/>
    <s v=" SAN LEANDRO CA"/>
    <b v="0"/>
    <b v="1"/>
    <b v="0"/>
    <b v="0"/>
    <b v="0"/>
    <b v="0"/>
    <b v="0"/>
    <s v="FALSE"/>
    <x v="5"/>
  </r>
  <r>
    <s v=" CHECKCARD 0418 FAST GAS &amp; PROPANE SAN LEANDRO CA"/>
    <s v="April"/>
    <x v="2"/>
    <n v="-46.46"/>
    <n v="46.46"/>
    <s v=" SAN LEANDRO CA"/>
    <b v="1"/>
    <b v="0"/>
    <b v="0"/>
    <b v="0"/>
    <b v="0"/>
    <b v="0"/>
    <b v="0"/>
    <s v="FALSE"/>
    <x v="1"/>
  </r>
  <r>
    <s v=" BKOFAMERICA ATM 06/06 #000006085 DEPOSIT SAN LEANDRO INDU SAN LEANDRO CA"/>
    <s v="June"/>
    <x v="2"/>
    <n v="140"/>
    <n v="140"/>
    <s v=" SAN LEANDRO CA"/>
    <b v="0"/>
    <b v="0"/>
    <b v="0"/>
    <b v="0"/>
    <b v="0"/>
    <b v="0"/>
    <b v="0"/>
    <s v="TRUE"/>
    <x v="0"/>
  </r>
  <r>
    <s v=" BKOFAMERICA ATM 06/12 #000008463 DEPOSIT SAN LEANDRO INDU SAN LEANDRO CA"/>
    <s v="June"/>
    <x v="2"/>
    <n v="877.73"/>
    <n v="877.73"/>
    <s v=" SAN LEANDRO CA"/>
    <b v="0"/>
    <b v="0"/>
    <b v="0"/>
    <b v="0"/>
    <b v="0"/>
    <b v="0"/>
    <b v="0"/>
    <s v="TRUE"/>
    <x v="0"/>
  </r>
  <r>
    <s v=" BKOFAMERICA ATM 06/18 #000002552 DEPOSIT SAN LEANDRO INDU SAN LEANDRO CA"/>
    <s v="June"/>
    <x v="2"/>
    <n v="726.22"/>
    <n v="726.22"/>
    <s v=" SAN LEANDRO CA"/>
    <b v="0"/>
    <b v="0"/>
    <b v="0"/>
    <b v="0"/>
    <b v="0"/>
    <b v="0"/>
    <b v="0"/>
    <s v="TRUE"/>
    <x v="0"/>
  </r>
  <r>
    <s v=" CHECKCARD 0523 FAST GAS &amp; PROPANE SAN LEANDRO CA"/>
    <s v="May"/>
    <x v="2"/>
    <n v="-50.02"/>
    <n v="50.02"/>
    <s v=" SAN LEANDRO CA"/>
    <b v="1"/>
    <b v="0"/>
    <b v="0"/>
    <b v="0"/>
    <b v="0"/>
    <b v="0"/>
    <b v="0"/>
    <s v="FALSE"/>
    <x v="1"/>
  </r>
  <r>
    <s v=" BKOFAMERICA ATM 05/23 #000007378 WITHDRWL SAN LEANDRO INDU SAN LEANDRO CA"/>
    <s v="May"/>
    <x v="2"/>
    <n v="-100"/>
    <n v="100"/>
    <s v=" SAN LEANDRO CA"/>
    <b v="0"/>
    <b v="0"/>
    <b v="0"/>
    <b v="0"/>
    <b v="0"/>
    <b v="0"/>
    <b v="1"/>
    <s v="FALSE"/>
    <x v="2"/>
  </r>
  <r>
    <s v=" CHECKCARD 0528 AMZN Mktp US*2X6AR8F71 Amzn.com/billWA"/>
    <s v="May"/>
    <x v="2"/>
    <n v="-21.41"/>
    <n v="21.41"/>
    <s v="AMZN.COM/BILLWA"/>
    <b v="0"/>
    <b v="0"/>
    <b v="0"/>
    <b v="0"/>
    <b v="0"/>
    <b v="0"/>
    <b v="1"/>
    <s v="FALSE"/>
    <x v="2"/>
  </r>
  <r>
    <s v=" CHECKCARD 0530 AMZN MKTP US*2R14X5812 AMZN.COM/BILLWA 24431061150083313728581"/>
    <s v="May"/>
    <x v="2"/>
    <n v="-40.21"/>
    <n v="40.21"/>
    <s v="150083313728581"/>
    <b v="0"/>
    <b v="0"/>
    <b v="0"/>
    <b v="0"/>
    <b v="0"/>
    <b v="0"/>
    <b v="1"/>
    <s v="FALSE"/>
    <x v="2"/>
  </r>
  <r>
    <s v=" CHECKCARD 0530 AMZN MKTP US*2X5DO0Z71 AMZN.COM/BILLWA 24431061150083338168268"/>
    <s v="May"/>
    <x v="2"/>
    <n v="-37.25"/>
    <n v="37.25"/>
    <s v="150083338168268"/>
    <b v="0"/>
    <b v="0"/>
    <b v="0"/>
    <b v="0"/>
    <b v="0"/>
    <b v="0"/>
    <b v="1"/>
    <s v="FALSE"/>
    <x v="2"/>
  </r>
  <r>
    <s v=" CHECKCARD 0531 LA PINATA * LA PINATA STRIPE.COM CA 24492151152637815380523"/>
    <s v="May"/>
    <x v="2"/>
    <n v="-57.04"/>
    <n v="57.04"/>
    <s v="152637815380523"/>
    <b v="0"/>
    <b v="0"/>
    <b v="0"/>
    <b v="0"/>
    <b v="0"/>
    <b v="0"/>
    <b v="0"/>
    <s v="FALSE"/>
    <x v="3"/>
  </r>
  <r>
    <s v=" BKOFAMERICA ATM 06/06 #000005905 WITHDRWL SAN LEANDRO INDU SAN LEANDRO CA"/>
    <s v="June"/>
    <x v="2"/>
    <n v="-200"/>
    <n v="200"/>
    <s v=" SAN LEANDRO CA"/>
    <b v="0"/>
    <b v="0"/>
    <b v="0"/>
    <b v="0"/>
    <b v="0"/>
    <b v="0"/>
    <b v="1"/>
    <s v="FALSE"/>
    <x v="2"/>
  </r>
  <r>
    <s v=" CHECKCARD 0614 FAST GAS &amp; PROPANE SAN LEANDRO CA"/>
    <s v="June"/>
    <x v="2"/>
    <n v="-51.76"/>
    <n v="51.76"/>
    <s v=" SAN LEANDRO CA"/>
    <b v="1"/>
    <b v="0"/>
    <b v="0"/>
    <b v="0"/>
    <b v="0"/>
    <b v="0"/>
    <b v="0"/>
    <s v="FALSE"/>
    <x v="1"/>
  </r>
  <r>
    <s v="BKOFAMERICA ATM 06/17 #000002049 WITHDRWL SAN LEANDRO INDU SAN LEANDRO CA"/>
    <s v="June"/>
    <x v="2"/>
    <n v="-100"/>
    <n v="100"/>
    <s v=" SAN LEANDRO CA"/>
    <b v="0"/>
    <b v="0"/>
    <b v="0"/>
    <b v="0"/>
    <b v="0"/>
    <b v="0"/>
    <b v="1"/>
    <s v="FALSE"/>
    <x v="2"/>
  </r>
  <r>
    <s v=" CHECKCARD 0619 AMZN MKTP US*213783Q91 AMZN.COM/BILLWA 24431061170083726457725 "/>
    <s v="June"/>
    <x v="2"/>
    <n v="-36.21"/>
    <n v="36.21"/>
    <s v="70083726457725 "/>
    <b v="0"/>
    <b v="0"/>
    <b v="0"/>
    <b v="0"/>
    <b v="0"/>
    <b v="0"/>
    <b v="1"/>
    <s v="FALSE"/>
    <x v="2"/>
  </r>
  <r>
    <s v=" BKOFAMERICA ATM 06/26 #000006162 DEPOSIT SAN LEANDRO INDU SAN LEANDRO CA"/>
    <s v="June"/>
    <x v="2"/>
    <n v="802.98"/>
    <n v="802.98"/>
    <s v=" SAN LEANDRO CA"/>
    <b v="0"/>
    <b v="0"/>
    <b v="0"/>
    <b v="0"/>
    <b v="0"/>
    <b v="0"/>
    <b v="0"/>
    <s v="TRUE"/>
    <x v="0"/>
  </r>
  <r>
    <s v=" BKOFAMERICA ATM 07/01 #000008995 DEPOSIT SAN LEANDRO INDU SAN LEANDRO CA"/>
    <s v="July"/>
    <x v="2"/>
    <n v="802.98"/>
    <n v="802.98"/>
    <s v=" SAN LEANDRO CA"/>
    <b v="0"/>
    <b v="0"/>
    <b v="0"/>
    <b v="0"/>
    <b v="0"/>
    <b v="0"/>
    <b v="0"/>
    <s v="TRUE"/>
    <x v="0"/>
  </r>
  <r>
    <s v=" BKOFAMERICA ATM 07/09 #000004381 DEPOSIT SAN LEANDRO INDU SAN LEANDRO CA"/>
    <s v="July"/>
    <x v="2"/>
    <n v="726.22"/>
    <n v="726.22"/>
    <s v=" SAN LEANDRO CA"/>
    <b v="0"/>
    <b v="0"/>
    <b v="0"/>
    <b v="0"/>
    <b v="0"/>
    <b v="0"/>
    <b v="0"/>
    <s v="TRUE"/>
    <x v="0"/>
  </r>
  <r>
    <s v=" BKOFAMERICA ATM 07/16 #000007112 DEPOSIT SAN LEANDRO INDU SAN LEANDRO CA"/>
    <s v="July"/>
    <x v="2"/>
    <n v="802.98"/>
    <n v="802.98"/>
    <s v=" SAN LEANDRO CA"/>
    <b v="0"/>
    <b v="0"/>
    <b v="0"/>
    <b v="0"/>
    <b v="0"/>
    <b v="0"/>
    <b v="0"/>
    <s v="TRUE"/>
    <x v="0"/>
  </r>
  <r>
    <s v=" BKOFAMERICA ATM 07/21 #000009343 DEPOSIT SAN LEANDRO INDU SAN LEANDRO CA"/>
    <s v="July"/>
    <x v="2"/>
    <n v="648.49"/>
    <n v="648.49"/>
    <s v=" SAN LEANDRO CA"/>
    <b v="0"/>
    <b v="0"/>
    <b v="0"/>
    <b v="0"/>
    <b v="0"/>
    <b v="0"/>
    <b v="0"/>
    <s v="TRUE"/>
    <x v="0"/>
  </r>
  <r>
    <s v=" CHECKCARD 0621 KWA USA 626-581-1777 CA 24223691173030032959392"/>
    <s v="June"/>
    <x v="2"/>
    <n v="-19.77"/>
    <n v="19.77"/>
    <s v="173030032959392"/>
    <b v="0"/>
    <b v="0"/>
    <b v="0"/>
    <b v="0"/>
    <b v="0"/>
    <b v="0"/>
    <b v="0"/>
    <s v="FALSE"/>
    <x v="3"/>
  </r>
  <r>
    <s v=" BKOFAMERICA ATM 06/24 #000004229 WITHDRWL SAN LEANDRO INDU SAN LEANDRO CA"/>
    <s v="June"/>
    <x v="2"/>
    <n v="-100"/>
    <n v="100"/>
    <s v=" SAN LEANDRO CA"/>
    <b v="0"/>
    <b v="0"/>
    <b v="0"/>
    <b v="0"/>
    <b v="0"/>
    <b v="0"/>
    <b v="1"/>
    <s v="FALSE"/>
    <x v="2"/>
  </r>
  <r>
    <s v=" CHECKCARD 0626 FAST GAS &amp; PROPANE SAN LEANDRO CA"/>
    <s v="June"/>
    <x v="2"/>
    <n v="-50.65"/>
    <n v="50.65"/>
    <s v=" SAN LEANDRO CA"/>
    <b v="1"/>
    <b v="0"/>
    <b v="0"/>
    <b v="0"/>
    <b v="0"/>
    <b v="0"/>
    <b v="0"/>
    <s v="FALSE"/>
    <x v="1"/>
  </r>
  <r>
    <s v=" LOWE'S #2273 06/27 #000948974 PURCHASE LOWE'S #2273 DUBLIN CA"/>
    <s v="June"/>
    <x v="2"/>
    <n v="-156.21"/>
    <n v="156.21"/>
    <s v="#2273 DUBLIN CA"/>
    <b v="0"/>
    <b v="0"/>
    <b v="0"/>
    <b v="0"/>
    <b v="0"/>
    <b v="0"/>
    <b v="0"/>
    <s v="FALSE"/>
    <x v="3"/>
  </r>
  <r>
    <s v=" CHECKCARD 0701 STEAMGAMES.COM 42595229 425-8899642 WA 24204291182001533064942"/>
    <s v="July"/>
    <x v="2"/>
    <n v="-18.72"/>
    <n v="18.72"/>
    <s v="182001533064942"/>
    <b v="0"/>
    <b v="0"/>
    <b v="0"/>
    <b v="1"/>
    <b v="0"/>
    <b v="0"/>
    <b v="0"/>
    <s v="FALSE"/>
    <x v="6"/>
  </r>
  <r>
    <s v=" OUTDOOR SUPPLY 07/03 #000110658 PURCHASE OUTDOOR SUPPLY SA SAN LEANDRO CA"/>
    <s v="July"/>
    <x v="2"/>
    <n v="-14.25"/>
    <n v="14.25"/>
    <s v=" SAN LEANDRO CA"/>
    <b v="0"/>
    <b v="0"/>
    <b v="0"/>
    <b v="0"/>
    <b v="0"/>
    <b v="0"/>
    <b v="1"/>
    <s v="FALSE"/>
    <x v="2"/>
  </r>
  <r>
    <s v=" OUTDOOR SUPPLY 07/03 #000111058 PURCHASE OUTDOOR SUPPLY SA SAN LEANDRO CA"/>
    <s v="July"/>
    <x v="2"/>
    <n v="-2.41"/>
    <n v="2.41"/>
    <s v=" SAN LEANDRO CA"/>
    <b v="0"/>
    <b v="0"/>
    <b v="0"/>
    <b v="0"/>
    <b v="0"/>
    <b v="0"/>
    <b v="1"/>
    <s v="FALSE"/>
    <x v="2"/>
  </r>
  <r>
    <s v=" OUTDOOR SUPPLY 07/04 #000115984 PURCHASE OUTDOOR SUPPLY SA SAN LEANDRO CA"/>
    <s v="July"/>
    <x v="2"/>
    <n v="-30.05"/>
    <n v="30.05"/>
    <s v=" SAN LEANDRO CA"/>
    <b v="0"/>
    <b v="0"/>
    <b v="0"/>
    <b v="0"/>
    <b v="0"/>
    <b v="0"/>
    <b v="1"/>
    <s v="FALSE"/>
    <x v="2"/>
  </r>
  <r>
    <s v=" CHECKCARD 0706 FAST GAS &amp; PRO SAN LEANDRO CA"/>
    <s v="July"/>
    <x v="2"/>
    <n v="-40"/>
    <n v="40"/>
    <s v=" SAN LEANDRO CA"/>
    <b v="1"/>
    <b v="0"/>
    <b v="0"/>
    <b v="0"/>
    <b v="0"/>
    <b v="0"/>
    <b v="0"/>
    <s v="FALSE"/>
    <x v="1"/>
  </r>
  <r>
    <s v=" CHECKCARD 0707 AMAZON.COM*292NI9HG0 AM AMZN.COM/BILLWA 24431061188083351581559 "/>
    <s v="July"/>
    <x v="2"/>
    <n v="-17"/>
    <n v="17"/>
    <s v="88083351581559 "/>
    <b v="0"/>
    <b v="0"/>
    <b v="0"/>
    <b v="0"/>
    <b v="0"/>
    <b v="0"/>
    <b v="1"/>
    <s v="FALSE"/>
    <x v="2"/>
  </r>
  <r>
    <s v=" CHECKCARD 0707 AMAZON.COM*292NI9HG0 AM AMZN.COM/BILLWA 24431061188083351581559"/>
    <s v="July"/>
    <x v="2"/>
    <n v="-17.72"/>
    <n v="17.72"/>
    <s v="188083351581559"/>
    <b v="0"/>
    <b v="0"/>
    <b v="0"/>
    <b v="0"/>
    <b v="0"/>
    <b v="0"/>
    <b v="1"/>
    <s v="FALSE"/>
    <x v="2"/>
  </r>
  <r>
    <s v=" TARGET T- 1555 07/10 #000360758 PURCHASE TARGET T- 15555 E San Leandro CA"/>
    <s v="July"/>
    <x v="2"/>
    <n v="-22.55"/>
    <n v="22.55"/>
    <s v=" SAN LEANDRO CA"/>
    <b v="0"/>
    <b v="0"/>
    <b v="0"/>
    <b v="0"/>
    <b v="0"/>
    <b v="0"/>
    <b v="1"/>
    <s v="FALSE"/>
    <x v="2"/>
  </r>
  <r>
    <s v=" CHECKCARD 0712 Steam Purchase 425-9522985 WA 24906411193125652551934"/>
    <s v="July"/>
    <x v="2"/>
    <n v="-10.38"/>
    <n v="10.38"/>
    <s v="193125652551934"/>
    <b v="0"/>
    <b v="0"/>
    <b v="0"/>
    <b v="1"/>
    <b v="0"/>
    <b v="0"/>
    <b v="0"/>
    <s v="FALSE"/>
    <x v="6"/>
  </r>
  <r>
    <s v=" BKOFAMERICA ATM 07/17 #000007417 WITHDRWL SAN LEANDRO INDU SAN LEANDRO CA"/>
    <s v="July"/>
    <x v="2"/>
    <n v="-200"/>
    <n v="200"/>
    <s v=" SAN LEANDRO CA"/>
    <b v="0"/>
    <b v="0"/>
    <b v="0"/>
    <b v="0"/>
    <b v="0"/>
    <b v="0"/>
    <b v="1"/>
    <s v="FALSE"/>
    <x v="2"/>
  </r>
  <r>
    <s v=" 1 TD AMERITRADE DES:ACH IN ID:a8GPHA8LKQ INDN:PANDZIC EDDY CO"/>
    <s v="July"/>
    <x v="2"/>
    <n v="-300"/>
    <n v="300"/>
    <s v="PANDZIC EDDY CO"/>
    <b v="0"/>
    <b v="0"/>
    <b v="0"/>
    <b v="0"/>
    <b v="1"/>
    <b v="0"/>
    <b v="0"/>
    <s v="FALSE"/>
    <x v="7"/>
  </r>
  <r>
    <s v=" BKOFAMERICA ATM 07/28 #000001163 DEPOSIT SAN LEANDRO INDU SAN LEANDRO CA"/>
    <s v="July"/>
    <x v="2"/>
    <n v="802.98"/>
    <n v="802.98"/>
    <s v=" SAN LEANDRO CA"/>
    <b v="0"/>
    <b v="0"/>
    <b v="0"/>
    <b v="0"/>
    <b v="0"/>
    <b v="0"/>
    <b v="0"/>
    <s v="TRUE"/>
    <x v="0"/>
  </r>
  <r>
    <s v=" BKOFAMERICA ATM 07/30 #000005205 DEPOSIT SAN LEANDRO INDU SAN LEANDRO CA"/>
    <s v="July"/>
    <x v="2"/>
    <n v="339.6"/>
    <n v="339.6"/>
    <s v=" SAN LEANDRO CA"/>
    <b v="0"/>
    <b v="0"/>
    <b v="0"/>
    <b v="0"/>
    <b v="0"/>
    <b v="0"/>
    <b v="0"/>
    <s v="TRUE"/>
    <x v="0"/>
  </r>
  <r>
    <s v=" BKOFAMERICA ATM 08/06 #000009365 DEPOSIT SAN LEANDRO INDU SAN LEANDRO CA"/>
    <s v="August"/>
    <x v="2"/>
    <n v="649.27"/>
    <n v="649.27"/>
    <s v=" SAN LEANDRO CA"/>
    <b v="0"/>
    <b v="0"/>
    <b v="0"/>
    <b v="0"/>
    <b v="0"/>
    <b v="0"/>
    <b v="0"/>
    <s v="TRUE"/>
    <x v="0"/>
  </r>
  <r>
    <s v=" CHECKCARD 0810 OUTDOOR SUPPLY SAN LEAN SAN LEANDRO CA 7423168122309100190"/>
    <s v="August"/>
    <x v="2"/>
    <n v="7.74"/>
    <n v="7.74"/>
    <s v="168122309100190"/>
    <b v="0"/>
    <b v="0"/>
    <b v="0"/>
    <b v="0"/>
    <b v="0"/>
    <b v="0"/>
    <b v="1"/>
    <s v="TRUE"/>
    <x v="2"/>
  </r>
  <r>
    <s v=" BKOFAMERICA ATM 08/14 #000004475 DEPOSIT SAN LEANDRO INDU SAN LEANDRO CA"/>
    <s v="August"/>
    <x v="2"/>
    <n v="802.98"/>
    <n v="802.98"/>
    <s v=" SAN LEANDRO CA"/>
    <b v="0"/>
    <b v="0"/>
    <b v="0"/>
    <b v="0"/>
    <b v="0"/>
    <b v="0"/>
    <b v="0"/>
    <s v="TRUE"/>
    <x v="0"/>
  </r>
  <r>
    <s v=" BKOFAMERICA ATM 08/20 #000007412 DEPOSIT SAN LEANDRO INDU SAN LEANDRO CA"/>
    <s v="August"/>
    <x v="2"/>
    <n v="802.98"/>
    <n v="802.98"/>
    <s v=" SAN LEANDRO CA"/>
    <b v="0"/>
    <b v="0"/>
    <b v="0"/>
    <b v="0"/>
    <b v="0"/>
    <b v="0"/>
    <b v="0"/>
    <s v="TRUE"/>
    <x v="0"/>
  </r>
  <r>
    <s v=" CHECKCARD 0807 SJSU PARKING SERVICES 408-924-6556 CA 24431061219700458433243"/>
    <s v="August"/>
    <x v="2"/>
    <n v="-96"/>
    <n v="96"/>
    <s v="219700458433243"/>
    <b v="0"/>
    <b v="0"/>
    <b v="0"/>
    <b v="0"/>
    <b v="0"/>
    <b v="0"/>
    <b v="0"/>
    <s v="FALSE"/>
    <x v="3"/>
  </r>
  <r>
    <s v=" OUTDOOR SUPPLY 08/07 #000268096 PURCHASE OUTDOOR SUPPLY SA SAN LEANDRO CA"/>
    <s v="August"/>
    <x v="2"/>
    <n v="-53.13"/>
    <n v="53.13"/>
    <s v=" SAN LEANDRO CA"/>
    <b v="0"/>
    <b v="0"/>
    <b v="0"/>
    <b v="0"/>
    <b v="0"/>
    <b v="0"/>
    <b v="1"/>
    <s v="FALSE"/>
    <x v="2"/>
  </r>
  <r>
    <s v=" CHECKCARD 0807 LA PINATA * LA PINATA STRIPE.COM CA 24492151219637499121608"/>
    <s v="August"/>
    <x v="2"/>
    <n v="-36.26"/>
    <n v="36.26"/>
    <s v="219637499121608"/>
    <b v="0"/>
    <b v="0"/>
    <b v="0"/>
    <b v="0"/>
    <b v="0"/>
    <b v="0"/>
    <b v="0"/>
    <s v="FALSE"/>
    <x v="3"/>
  </r>
  <r>
    <s v=" OUTDOOR SUPPLY 08/09 #000281658 PURCHASE OUTDOOR SUPPLY SA SAN LEANDRO CA"/>
    <s v="August"/>
    <x v="2"/>
    <n v="-15.48"/>
    <n v="15.48"/>
    <s v=" SAN LEANDRO CA"/>
    <b v="0"/>
    <b v="0"/>
    <b v="0"/>
    <b v="0"/>
    <b v="0"/>
    <b v="0"/>
    <b v="1"/>
    <s v="FALSE"/>
    <x v="2"/>
  </r>
  <r>
    <s v=" OUTDOOR SUPPLY 08/10 #000285622 PURCHASE OUTDOOR SUPPLY SA SAN LEANDRO CA"/>
    <s v="August"/>
    <x v="2"/>
    <n v="-16.579999999999998"/>
    <n v="16.579999999999998"/>
    <s v=" SAN LEANDRO CA"/>
    <b v="0"/>
    <b v="0"/>
    <b v="0"/>
    <b v="0"/>
    <b v="0"/>
    <b v="0"/>
    <b v="1"/>
    <s v="FALSE"/>
    <x v="2"/>
  </r>
  <r>
    <s v=" THE HOME DEPOT 08/10 #000095448 PURCHASE THE HOME DEPOT #0 SAN LEANDRO CA"/>
    <s v="August"/>
    <x v="2"/>
    <n v="-6.26"/>
    <n v="6.26"/>
    <s v=" SAN LEANDRO CA"/>
    <b v="0"/>
    <b v="0"/>
    <b v="0"/>
    <b v="0"/>
    <b v="0"/>
    <b v="0"/>
    <b v="1"/>
    <s v="FALSE"/>
    <x v="2"/>
  </r>
  <r>
    <s v=" CHECKCARD 0813 HUSKY LINERS HUSKYLINERS.CKS 24011341225000044077463"/>
    <s v="August"/>
    <x v="2"/>
    <n v="-281.36"/>
    <n v="281.36"/>
    <s v="225000044077463"/>
    <b v="0"/>
    <b v="0"/>
    <b v="0"/>
    <b v="0"/>
    <b v="0"/>
    <b v="0"/>
    <b v="0"/>
    <s v="FALSE"/>
    <x v="3"/>
  </r>
  <r>
    <s v=" MACY'S 33 08/16 #000343841 PURCHASE MACY'S 333 1 PLEASANTON CA"/>
    <s v="August"/>
    <x v="2"/>
    <n v="-138.41"/>
    <n v="138.41"/>
    <s v="1 PLEASANTON CA"/>
    <b v="0"/>
    <b v="0"/>
    <b v="1"/>
    <b v="0"/>
    <b v="0"/>
    <b v="0"/>
    <b v="0"/>
    <s v="FALSE"/>
    <x v="4"/>
  </r>
  <r>
    <s v=" CHECKCARD 0816 US REEBOK ONLINE STORE 866-8701743 MA 24906411228128170166085"/>
    <s v="August"/>
    <x v="2"/>
    <n v="-98.07"/>
    <n v="98.07"/>
    <s v="228128170166085"/>
    <b v="0"/>
    <b v="0"/>
    <b v="0"/>
    <b v="0"/>
    <b v="0"/>
    <b v="0"/>
    <b v="0"/>
    <s v="FALSE"/>
    <x v="3"/>
  </r>
  <r>
    <s v=" CHECKCARD 0817 DT *DULUTH TRADING CO 877-382-2345 WI 24692161229100964296426"/>
    <s v="August"/>
    <x v="2"/>
    <n v="-82.51"/>
    <n v="82.51"/>
    <s v="229100964296426"/>
    <b v="0"/>
    <b v="0"/>
    <b v="0"/>
    <b v="0"/>
    <b v="0"/>
    <b v="0"/>
    <b v="0"/>
    <s v="FALSE"/>
    <x v="3"/>
  </r>
  <r>
    <s v=" 1 PAK N SAVE #31 08/20 #000111442 PURCHASE PAK N SAVE #3111 SAN LEANDRO CA"/>
    <s v="August"/>
    <x v="2"/>
    <n v="-8.58"/>
    <n v="8.58"/>
    <s v=" SAN LEANDRO CA"/>
    <b v="0"/>
    <b v="1"/>
    <b v="0"/>
    <b v="0"/>
    <b v="0"/>
    <b v="0"/>
    <b v="0"/>
    <s v="FALSE"/>
    <x v="5"/>
  </r>
  <r>
    <s v=" TD AMERITRADE DES:ACH IN ID:a8GPHA8LKR INDN:PANDZIC EDDY CO"/>
    <s v="July"/>
    <x v="2"/>
    <n v="-700"/>
    <n v="700"/>
    <s v="PANDZIC EDDY CO"/>
    <b v="0"/>
    <b v="0"/>
    <b v="0"/>
    <b v="0"/>
    <b v="1"/>
    <b v="0"/>
    <b v="0"/>
    <s v="FALSE"/>
    <x v="7"/>
  </r>
  <r>
    <s v=" THE TOWER FOUNDA DES:PAYROLL ID:94040800005469X INDN:PANDZIC, EDDY CO"/>
    <s v="September"/>
    <x v="2"/>
    <n v="147.76"/>
    <n v="147.76"/>
    <s v="ANDZIC, EDDY CO"/>
    <b v="0"/>
    <b v="0"/>
    <b v="0"/>
    <b v="0"/>
    <b v="0"/>
    <b v="0"/>
    <b v="0"/>
    <s v="TRUE"/>
    <x v="0"/>
  </r>
  <r>
    <s v=" AUTOZONE 4071 09/03 #000030002 PURCHASE AUTOZONE 4071 14 SAN LEANDRO CA"/>
    <s v="September"/>
    <x v="2"/>
    <n v="-19.36"/>
    <n v="19.36"/>
    <s v=" SAN LEANDRO CA"/>
    <b v="0"/>
    <b v="0"/>
    <b v="0"/>
    <b v="0"/>
    <b v="0"/>
    <b v="1"/>
    <b v="0"/>
    <s v="FALSE"/>
    <x v="8"/>
  </r>
  <r>
    <s v=" OUTDOOR SUPPLY 09/05 #000406905 PURCHASE OUTDOOR SUPPLY SA SAN LEANDRO CA"/>
    <s v="September"/>
    <x v="2"/>
    <n v="-4.41"/>
    <n v="4.41"/>
    <s v=" SAN LEANDRO CA"/>
    <b v="0"/>
    <b v="0"/>
    <b v="0"/>
    <b v="0"/>
    <b v="0"/>
    <b v="0"/>
    <b v="1"/>
    <s v="FALSE"/>
    <x v="2"/>
  </r>
  <r>
    <s v=" OUTDOOR SUPPLY 09/05 #000407912 PURCHASE OUTDOOR SUPPLY SA SAN LEANDRO CA"/>
    <s v="September"/>
    <x v="2"/>
    <n v="-41.83"/>
    <n v="41.83"/>
    <s v=" SAN LEANDRO CA"/>
    <b v="0"/>
    <b v="0"/>
    <b v="0"/>
    <b v="0"/>
    <b v="0"/>
    <b v="0"/>
    <b v="1"/>
    <s v="FALSE"/>
    <x v="2"/>
  </r>
  <r>
    <s v=" OUTDOOR SUPPLY 09/05 #000409829 PURCHASE OUTDOOR SUPPLY SA SAN LEANDRO CA"/>
    <s v="September"/>
    <x v="2"/>
    <n v="-25.45"/>
    <n v="25.45"/>
    <s v=" SAN LEANDRO CA"/>
    <b v="0"/>
    <b v="0"/>
    <b v="0"/>
    <b v="0"/>
    <b v="0"/>
    <b v="0"/>
    <b v="1"/>
    <s v="FALSE"/>
    <x v="2"/>
  </r>
  <r>
    <s v=" OUTDOOR SUPPLY 09/06 #000414400 PURCHASE OUTDOOR SUPPLY SA SAN LEANDRO CA"/>
    <s v="September"/>
    <x v="2"/>
    <n v="-1.65"/>
    <n v="1.65"/>
    <s v=" SAN LEANDRO CA"/>
    <b v="0"/>
    <b v="0"/>
    <b v="0"/>
    <b v="0"/>
    <b v="0"/>
    <b v="0"/>
    <b v="1"/>
    <s v="FALSE"/>
    <x v="2"/>
  </r>
  <r>
    <s v=" THE HOME DEPOT 09/06 #000002768 PURCHASE THE HOME DEPOT #0 SAN LEANDRO CA"/>
    <s v="September"/>
    <x v="2"/>
    <n v="-41.8"/>
    <n v="41.8"/>
    <s v=" SAN LEANDRO CA"/>
    <b v="0"/>
    <b v="0"/>
    <b v="0"/>
    <b v="0"/>
    <b v="0"/>
    <b v="0"/>
    <b v="1"/>
    <s v="FALSE"/>
    <x v="2"/>
  </r>
  <r>
    <s v=" CHECKCARD 0906 THE HOME DEPOT #0625 SAN LEANDRO CA 24943011250010184674227"/>
    <s v="September"/>
    <x v="2"/>
    <n v="-5.91"/>
    <n v="5.91"/>
    <s v="250010184674227"/>
    <b v="0"/>
    <b v="0"/>
    <b v="0"/>
    <b v="0"/>
    <b v="0"/>
    <b v="0"/>
    <b v="1"/>
    <s v="FALSE"/>
    <x v="2"/>
  </r>
  <r>
    <s v=" CHECKCARD 0907 FHDA DE ANZA REGISTRATI 408-8645308 CA 24013391250000898861104"/>
    <s v="September"/>
    <x v="2"/>
    <n v="-170"/>
    <n v="170"/>
    <s v="250000898861104"/>
    <b v="0"/>
    <b v="0"/>
    <b v="0"/>
    <b v="0"/>
    <b v="0"/>
    <b v="0"/>
    <b v="0"/>
    <s v="FALSE"/>
    <x v="3"/>
  </r>
  <r>
    <s v=" SJSUNIBKSTORE 09/09 #000735023 PURCHASE SJSUNIBKSTORE # O San Jose CA"/>
    <s v="September"/>
    <x v="2"/>
    <n v="-3.59"/>
    <n v="3.59"/>
    <s v="# O San Jose CA"/>
    <b v="0"/>
    <b v="0"/>
    <b v="0"/>
    <b v="0"/>
    <b v="0"/>
    <b v="0"/>
    <b v="0"/>
    <s v="FALSE"/>
    <x v="3"/>
  </r>
  <r>
    <s v=" OUTDOOR SUPPLY 09/09 #000429916 PURCHASE OUTDOOR SUPPLY SA SAN LEANDRO CA"/>
    <s v="September"/>
    <x v="2"/>
    <n v="-19.88"/>
    <n v="19.88"/>
    <s v=" SAN LEANDRO CA"/>
    <b v="0"/>
    <b v="0"/>
    <b v="0"/>
    <b v="0"/>
    <b v="0"/>
    <b v="0"/>
    <b v="1"/>
    <s v="FALSE"/>
    <x v="2"/>
  </r>
  <r>
    <s v=" CHECKCARD 0909 CHE PANDA EXPR CAFE SAN JOSE CA 24943001253796089270990"/>
    <s v="September"/>
    <x v="2"/>
    <n v="-9.3000000000000007"/>
    <n v="9.3000000000000007"/>
    <s v="253796089270990"/>
    <b v="0"/>
    <b v="0"/>
    <b v="0"/>
    <b v="0"/>
    <b v="0"/>
    <b v="0"/>
    <b v="0"/>
    <s v="FALSE"/>
    <x v="3"/>
  </r>
  <r>
    <s v=" OUTDOOR SUPPLY 09/10 #000434487 PURCHASE OUTDOOR SUPPLY SA SAN LEANDRO CA"/>
    <s v="September"/>
    <x v="2"/>
    <n v="-2.87"/>
    <n v="2.87"/>
    <s v=" SAN LEANDRO CA"/>
    <b v="0"/>
    <b v="0"/>
    <b v="0"/>
    <b v="0"/>
    <b v="0"/>
    <b v="0"/>
    <b v="1"/>
    <s v="FALSE"/>
    <x v="2"/>
  </r>
  <r>
    <s v=" CHECKCARD 0915 CHE PANDA EXPR CAFE SAN JOSE CA 24943001259796606913357"/>
    <s v="September"/>
    <x v="2"/>
    <n v="-9.3000000000000007"/>
    <n v="9.3000000000000007"/>
    <s v="259796606913357"/>
    <b v="0"/>
    <b v="0"/>
    <b v="0"/>
    <b v="0"/>
    <b v="0"/>
    <b v="0"/>
    <b v="0"/>
    <s v="FALSE"/>
    <x v="3"/>
  </r>
  <r>
    <s v=" PAK N SAVE #31 09/17 #000806065 PURCHASE PAK N SAVE #3111 SAN LEANDRO CA"/>
    <s v="September"/>
    <x v="2"/>
    <n v="-5.78"/>
    <n v="5.78"/>
    <s v=" SAN LEANDRO CA"/>
    <b v="0"/>
    <b v="1"/>
    <b v="0"/>
    <b v="0"/>
    <b v="0"/>
    <b v="0"/>
    <b v="0"/>
    <s v="FALSE"/>
    <x v="5"/>
  </r>
  <r>
    <s v=" CHECKCARD 0917 AMZN MKTP US*2G8469650 AMZN.COM/BILLWA 24431061260083724487303"/>
    <s v="September"/>
    <x v="2"/>
    <n v="-94.78"/>
    <n v="94.78"/>
    <s v="260083724487303"/>
    <b v="0"/>
    <b v="0"/>
    <b v="0"/>
    <b v="0"/>
    <b v="0"/>
    <b v="0"/>
    <b v="1"/>
    <s v="FALSE"/>
    <x v="2"/>
  </r>
  <r>
    <s v=" SHELL SERVICE 09/19 #000664547 PURCHASE SHELL SERVICE STA REDDING CA"/>
    <s v="September"/>
    <x v="2"/>
    <n v="-25.57"/>
    <n v="25.57"/>
    <s v=" STA REDDING CA"/>
    <b v="0"/>
    <b v="0"/>
    <b v="0"/>
    <b v="0"/>
    <b v="0"/>
    <b v="0"/>
    <b v="0"/>
    <s v="FALSE"/>
    <x v="3"/>
  </r>
  <r>
    <s v=" THE TOWER FOUNDA DES:PAYROLL ID:94228000002476X INDN:PANDZIC, EDDY CO"/>
    <s v="September"/>
    <x v="2"/>
    <n v="166.23"/>
    <n v="166.23"/>
    <s v="ANDZIC, EDDY CO"/>
    <b v="0"/>
    <b v="0"/>
    <b v="0"/>
    <b v="0"/>
    <b v="0"/>
    <b v="0"/>
    <b v="0"/>
    <s v="TRUE"/>
    <x v="0"/>
  </r>
  <r>
    <s v=" THE TOWER FOUNDA DES:PAYROLL ID:94382400004769X INDN:PANDZIC, EDDY CO"/>
    <s v="October"/>
    <x v="2"/>
    <n v="221.64"/>
    <n v="221.64"/>
    <s v="ANDZIC, EDDY CO"/>
    <b v="0"/>
    <b v="0"/>
    <b v="0"/>
    <b v="0"/>
    <b v="0"/>
    <b v="0"/>
    <b v="0"/>
    <s v="TRUE"/>
    <x v="0"/>
  </r>
  <r>
    <s v=" PAK N SAVE #31 09/24 #000756981 PURCHASE PAK N SAVE #3111 SAN LEANDRO CA"/>
    <s v="September"/>
    <x v="2"/>
    <n v="-11.98"/>
    <n v="11.98"/>
    <s v=" SAN LEANDRO CA"/>
    <b v="0"/>
    <b v="1"/>
    <b v="0"/>
    <b v="0"/>
    <b v="0"/>
    <b v="0"/>
    <b v="0"/>
    <s v="FALSE"/>
    <x v="5"/>
  </r>
  <r>
    <s v=" CHECKCARD 0923 CHE PANDA EXPR CAFE SAN JOSE CA 24943001267796308494565"/>
    <s v="September"/>
    <x v="2"/>
    <n v="-9.3000000000000007"/>
    <n v="9.3000000000000007"/>
    <s v="267796308494565"/>
    <b v="0"/>
    <b v="0"/>
    <b v="0"/>
    <b v="0"/>
    <b v="0"/>
    <b v="0"/>
    <b v="0"/>
    <s v="FALSE"/>
    <x v="3"/>
  </r>
  <r>
    <s v=" AUTOZONE 4071 09/27 #000042922 PURCHASE AUTOZONE 4071 14 SAN LEANDRO CA"/>
    <s v="September"/>
    <x v="2"/>
    <n v="-22.14"/>
    <n v="22.14"/>
    <s v=" SAN LEANDRO CA"/>
    <b v="0"/>
    <b v="0"/>
    <b v="0"/>
    <b v="0"/>
    <b v="0"/>
    <b v="1"/>
    <b v="0"/>
    <s v="FALSE"/>
    <x v="8"/>
  </r>
  <r>
    <s v=" PAK N SAVE #31 09/27 #000567202 PURCHASE PAK N SAVE #3111 SAN LEANDRO CA"/>
    <s v="September"/>
    <x v="2"/>
    <n v="-25.86"/>
    <n v="25.86"/>
    <s v=" SAN LEANDRO CA"/>
    <b v="0"/>
    <b v="1"/>
    <b v="0"/>
    <b v="0"/>
    <b v="0"/>
    <b v="0"/>
    <b v="0"/>
    <s v="FALSE"/>
    <x v="5"/>
  </r>
  <r>
    <s v=" PAK N SAVE #31 09/28 #000606553 PURCHASE PAK N SAVE #3111 SAN LEANDRO CA"/>
    <s v="September"/>
    <x v="2"/>
    <n v="-8.67"/>
    <n v="8.67"/>
    <s v=" SAN LEANDRO CA"/>
    <b v="0"/>
    <b v="1"/>
    <b v="0"/>
    <b v="0"/>
    <b v="0"/>
    <b v="0"/>
    <b v="0"/>
    <s v="FALSE"/>
    <x v="5"/>
  </r>
  <r>
    <s v=" PAK N SAVE #31 09/29 #000262828 PURCHASE PAK N SAVE #3111 SAN LEANDRO CA"/>
    <s v="September"/>
    <x v="2"/>
    <n v="-6.94"/>
    <n v="6.94"/>
    <s v=" SAN LEANDRO CA"/>
    <b v="0"/>
    <b v="1"/>
    <b v="0"/>
    <b v="0"/>
    <b v="0"/>
    <b v="0"/>
    <b v="0"/>
    <s v="FALSE"/>
    <x v="5"/>
  </r>
  <r>
    <s v=" CHECKCARD 0929 CHE PANDA EXPR CAFE SAN JOSE CA 24943001273796847987030"/>
    <s v="September"/>
    <x v="2"/>
    <n v="-9.3000000000000007"/>
    <n v="9.3000000000000007"/>
    <s v="273796847987030"/>
    <b v="0"/>
    <b v="0"/>
    <b v="0"/>
    <b v="0"/>
    <b v="0"/>
    <b v="0"/>
    <b v="0"/>
    <s v="FALSE"/>
    <x v="3"/>
  </r>
  <r>
    <s v=" PAK N SAVE #31 10/01 #000494697 PURCHASE PAK N SAVE #3111 SAN LEANDRO CA"/>
    <s v="October"/>
    <x v="2"/>
    <n v="-3.27"/>
    <n v="3.27"/>
    <s v=" SAN LEANDRO CA"/>
    <b v="0"/>
    <b v="1"/>
    <b v="0"/>
    <b v="0"/>
    <b v="0"/>
    <b v="0"/>
    <b v="0"/>
    <s v="FALSE"/>
    <x v="5"/>
  </r>
  <r>
    <s v=" CHECKCARD 1005 CHE PANDA EXPR CAFE SAN JOSE CA 24943001279796411120640"/>
    <s v="October"/>
    <x v="2"/>
    <n v="-9.3000000000000007"/>
    <n v="9.3000000000000007"/>
    <s v="279796411120640"/>
    <b v="0"/>
    <b v="0"/>
    <b v="0"/>
    <b v="0"/>
    <b v="0"/>
    <b v="0"/>
    <b v="0"/>
    <s v="FALSE"/>
    <x v="3"/>
  </r>
  <r>
    <s v=" CHECKCARD 1008 WESTERN STATES SAN LEANDRO CA"/>
    <s v="October"/>
    <x v="2"/>
    <n v="-55"/>
    <n v="55"/>
    <s v=" SAN LEANDRO CA"/>
    <b v="0"/>
    <b v="0"/>
    <b v="0"/>
    <b v="0"/>
    <b v="0"/>
    <b v="0"/>
    <b v="0"/>
    <s v="FALSE"/>
    <x v="3"/>
  </r>
  <r>
    <s v=" CHECKCARD 1008 CHE PANDA EXPR CAFE SAN JOSE CA 24943001282796645269820"/>
    <s v="October"/>
    <x v="2"/>
    <n v="-9.3000000000000007"/>
    <n v="9.3000000000000007"/>
    <s v="282796645269820"/>
    <b v="0"/>
    <b v="0"/>
    <b v="0"/>
    <b v="0"/>
    <b v="0"/>
    <b v="0"/>
    <b v="0"/>
    <s v="FALSE"/>
    <x v="3"/>
  </r>
  <r>
    <s v=" OUTDOOR SUPPLY 10/12 #000583376 PURCHASE OUTDOOR SUPPLY SA SAN LEANDRO CA"/>
    <s v="October"/>
    <x v="2"/>
    <n v="-25.23"/>
    <n v="25.23"/>
    <s v=" SAN LEANDRO CA"/>
    <b v="0"/>
    <b v="0"/>
    <b v="0"/>
    <b v="0"/>
    <b v="0"/>
    <b v="0"/>
    <b v="1"/>
    <s v="FALSE"/>
    <x v="2"/>
  </r>
  <r>
    <s v=" PAK N SAVE #31 10/12 #000134880 PURCHASE PAK N SAVE #3111 SAN LEANDRO CA"/>
    <s v="October"/>
    <x v="2"/>
    <n v="-16.559999999999999"/>
    <n v="16.559999999999999"/>
    <s v=" SAN LEANDRO CA"/>
    <b v="0"/>
    <b v="1"/>
    <b v="0"/>
    <b v="0"/>
    <b v="0"/>
    <b v="0"/>
    <b v="0"/>
    <s v="FALSE"/>
    <x v="5"/>
  </r>
  <r>
    <s v=" CHECKCARD 1012 CHE PANDA EXPR CAFE SAN JOSE CA 24943001286796044778542"/>
    <s v="October"/>
    <x v="2"/>
    <n v="-9.3000000000000007"/>
    <n v="9.3000000000000007"/>
    <s v="286796044778542"/>
    <b v="0"/>
    <b v="0"/>
    <b v="0"/>
    <b v="0"/>
    <b v="0"/>
    <b v="0"/>
    <b v="0"/>
    <s v="FALSE"/>
    <x v="3"/>
  </r>
  <r>
    <s v=" CHECKCARD 1015 WESTERN STATES SAN LEANDRO CA"/>
    <s v="October"/>
    <x v="2"/>
    <n v="-70"/>
    <n v="70"/>
    <s v=" SAN LEANDRO CA"/>
    <b v="0"/>
    <b v="0"/>
    <b v="0"/>
    <b v="0"/>
    <b v="0"/>
    <b v="0"/>
    <b v="0"/>
    <s v="FALSE"/>
    <x v="3"/>
  </r>
  <r>
    <s v=" PAK N SAVE #31 10/18 #000001057 PURCHASE PAK N SAVE #3111 SAN LEANDRO CA"/>
    <s v="October"/>
    <x v="2"/>
    <n v="-28.33"/>
    <n v="28.33"/>
    <s v=" SAN LEANDRO CA"/>
    <b v="0"/>
    <b v="1"/>
    <b v="0"/>
    <b v="0"/>
    <b v="0"/>
    <b v="0"/>
    <b v="0"/>
    <s v="FALSE"/>
    <x v="5"/>
  </r>
  <r>
    <s v=" CHECKCARD 1020 FAST GAS &amp; PRO SAN LEANDRO CA"/>
    <s v="October"/>
    <x v="2"/>
    <n v="-65"/>
    <n v="65"/>
    <s v=" SAN LEANDRO CA"/>
    <b v="1"/>
    <b v="0"/>
    <b v="0"/>
    <b v="0"/>
    <b v="0"/>
    <b v="0"/>
    <b v="0"/>
    <s v="FALSE"/>
    <x v="1"/>
  </r>
  <r>
    <s v=" THE TOWER FOUNDA DES:PAYROLL ID:94615000000596X INDN:PANDZIC, EDDY CO"/>
    <s v="October"/>
    <x v="2"/>
    <n v="203.17"/>
    <n v="203.17"/>
    <s v="ANDZIC, EDDY CO"/>
    <b v="0"/>
    <b v="0"/>
    <b v="0"/>
    <b v="0"/>
    <b v="0"/>
    <b v="0"/>
    <b v="0"/>
    <s v="TRUE"/>
    <x v="0"/>
  </r>
  <r>
    <s v=" THE TOWER FOUNDA DES:PAYROLL ID:94803400000160X INDN:PANDZIC, EDDY CO"/>
    <s v="October"/>
    <x v="2"/>
    <n v="184.7"/>
    <n v="184.7"/>
    <s v="ANDZIC, EDDY CO"/>
    <b v="0"/>
    <b v="0"/>
    <b v="0"/>
    <b v="0"/>
    <b v="0"/>
    <b v="0"/>
    <b v="0"/>
    <s v="TRUE"/>
    <x v="0"/>
  </r>
  <r>
    <s v=" CHECKCARD 1111 AMZN MKTP US AMZN.COM/B AMZN.COM/BILLWA 7443106131608300781 "/>
    <s v="November"/>
    <x v="2"/>
    <n v="84.45"/>
    <n v="84.45"/>
    <s v="06131608300781 "/>
    <b v="0"/>
    <b v="0"/>
    <b v="0"/>
    <b v="0"/>
    <b v="0"/>
    <b v="0"/>
    <b v="1"/>
    <s v="TRUE"/>
    <x v="2"/>
  </r>
  <r>
    <s v=" CHECKCARD 1111 AMAZON.COM AMZN.COM/BIL AMZN.COM/BILLWA 7443106131608300739 "/>
    <s v="November"/>
    <x v="2"/>
    <n v="17.309999999999999"/>
    <n v="17.309999999999999"/>
    <s v="06131608300739 "/>
    <b v="0"/>
    <b v="0"/>
    <b v="0"/>
    <b v="0"/>
    <b v="0"/>
    <b v="0"/>
    <b v="1"/>
    <s v="TRUE"/>
    <x v="2"/>
  </r>
  <r>
    <s v=" CHECKCARD 1029 FAST GAS &amp; PRO SAN LEANDRO CA"/>
    <s v="October"/>
    <x v="2"/>
    <n v="-78"/>
    <n v="78"/>
    <s v=" SAN LEANDRO CA"/>
    <b v="1"/>
    <b v="0"/>
    <b v="0"/>
    <b v="0"/>
    <b v="0"/>
    <b v="0"/>
    <b v="0"/>
    <s v="FALSE"/>
    <x v="1"/>
  </r>
  <r>
    <s v=" BIG 5 SPORTING 10/31 #000342022 PURCHASE BIG 5 SPORTING 05 SAN LORENZO CA"/>
    <s v="October"/>
    <x v="2"/>
    <n v="-36.369999999999997"/>
    <n v="36.369999999999997"/>
    <s v=" SAN LORENZO CA"/>
    <b v="0"/>
    <b v="0"/>
    <b v="0"/>
    <b v="0"/>
    <b v="0"/>
    <b v="0"/>
    <b v="0"/>
    <s v="FALSE"/>
    <x v="3"/>
  </r>
  <r>
    <s v=" PAK N SAVE #31 11/06 #000103400 PURCHASE PAK N SAVE #3111 SAN LEANDRO CA"/>
    <s v="November"/>
    <x v="2"/>
    <n v="-3.98"/>
    <n v="3.98"/>
    <s v=" SAN LEANDRO CA"/>
    <b v="0"/>
    <b v="1"/>
    <b v="0"/>
    <b v="0"/>
    <b v="0"/>
    <b v="0"/>
    <b v="0"/>
    <s v="FALSE"/>
    <x v="5"/>
  </r>
  <r>
    <s v=" CHECKCARD 1109 AMZN MKTP US*G276S4KF3 AMZN.COM/BILLWA"/>
    <s v="November"/>
    <x v="2"/>
    <n v="-201.63"/>
    <n v="201.63"/>
    <s v="AMZN.COM/BILLWA"/>
    <b v="0"/>
    <b v="0"/>
    <b v="0"/>
    <b v="0"/>
    <b v="0"/>
    <b v="0"/>
    <b v="1"/>
    <s v="FALSE"/>
    <x v="2"/>
  </r>
  <r>
    <s v=" CHECKCARD 1109 AMAZON.COM*5I76H65L3 AM AMZN.COM/BILLWA"/>
    <s v="November"/>
    <x v="2"/>
    <n v="-17.309999999999999"/>
    <n v="17.309999999999999"/>
    <s v="AMZN.COM/BILLWA"/>
    <b v="0"/>
    <b v="0"/>
    <b v="0"/>
    <b v="0"/>
    <b v="0"/>
    <b v="0"/>
    <b v="1"/>
    <s v="FALSE"/>
    <x v="2"/>
  </r>
  <r>
    <s v=" CHECKCARD 1111 WESTERN STATES SAN LEANDRO CA"/>
    <s v="November"/>
    <x v="2"/>
    <n v="-75"/>
    <n v="75"/>
    <s v=" SAN LEANDRO CA"/>
    <b v="0"/>
    <b v="0"/>
    <b v="0"/>
    <b v="0"/>
    <b v="0"/>
    <b v="0"/>
    <b v="0"/>
    <s v="FALSE"/>
    <x v="3"/>
  </r>
  <r>
    <s v=" PAK N SAVE #31 11/15 #000438604 PURCHASE PAK N SAVE #3111 SAN LEANDRO CA"/>
    <s v="November"/>
    <x v="2"/>
    <n v="-1.99"/>
    <n v="1.99"/>
    <s v=" SAN LEANDRO CA"/>
    <b v="0"/>
    <b v="1"/>
    <b v="0"/>
    <b v="0"/>
    <b v="0"/>
    <b v="0"/>
    <b v="0"/>
    <s v="FALSE"/>
    <x v="5"/>
  </r>
  <r>
    <s v=" THE TOWER FOUNDA DES:PAYROLL ID:94983100001081X INDN:PANDZIC, EDDY CO"/>
    <s v="November"/>
    <x v="2"/>
    <n v="184.7"/>
    <n v="184.7"/>
    <s v="ANDZIC, EDDY CO"/>
    <b v="0"/>
    <b v="0"/>
    <b v="0"/>
    <b v="0"/>
    <b v="0"/>
    <b v="0"/>
    <b v="0"/>
    <s v="TRUE"/>
    <x v="0"/>
  </r>
  <r>
    <s v=" THE TOWER FOUNDA DES:PAYROLL ID:95195200002255X INDN:PANDZIC, EDDY CO"/>
    <s v="December"/>
    <x v="2"/>
    <n v="203.17"/>
    <n v="203.17"/>
    <s v="ANDZIC, EDDY CO"/>
    <b v="0"/>
    <b v="0"/>
    <b v="0"/>
    <b v="0"/>
    <b v="0"/>
    <b v="0"/>
    <b v="0"/>
    <s v="TRUE"/>
    <x v="0"/>
  </r>
  <r>
    <s v=" CHECKCARD 1213 AMZN MKTP US AMZN.COM/B AMZN.COM/BILLWA 7443106134708300538"/>
    <s v="December"/>
    <x v="2"/>
    <n v="105"/>
    <n v="105"/>
    <s v="106134708300538"/>
    <b v="0"/>
    <b v="0"/>
    <b v="0"/>
    <b v="0"/>
    <b v="0"/>
    <b v="0"/>
    <b v="1"/>
    <s v="TRUE"/>
    <x v="2"/>
  </r>
  <r>
    <s v=" THE TOWER FOUNDA DES:PAYROLL ID:95378300019984X INDN:PANDZIC, EDDY CO"/>
    <s v="December"/>
    <x v="2"/>
    <n v="55.41"/>
    <n v="55.41"/>
    <s v="ANDZIC, EDDY CO"/>
    <b v="0"/>
    <b v="0"/>
    <b v="0"/>
    <b v="0"/>
    <b v="0"/>
    <b v="0"/>
    <b v="0"/>
    <s v="TRUE"/>
    <x v="0"/>
  </r>
  <r>
    <s v=" CHECKCARD 1118 575 AMF 8003425263 ALAMEDA CA 24269791323500690217103"/>
    <s v="November"/>
    <x v="2"/>
    <n v="-23.97"/>
    <n v="23.97"/>
    <s v="323500690217103"/>
    <b v="0"/>
    <b v="0"/>
    <b v="0"/>
    <b v="0"/>
    <b v="0"/>
    <b v="0"/>
    <b v="0"/>
    <s v="FALSE"/>
    <x v="3"/>
  </r>
  <r>
    <s v=" 1 CHECKCARD 1122 WESTERN STATES SAN LEANDRO CA"/>
    <s v="November"/>
    <x v="2"/>
    <n v="-76"/>
    <n v="76"/>
    <s v=" SAN LEANDRO CA"/>
    <b v="0"/>
    <b v="0"/>
    <b v="0"/>
    <b v="0"/>
    <b v="0"/>
    <b v="0"/>
    <b v="0"/>
    <s v="FALSE"/>
    <x v="3"/>
  </r>
  <r>
    <s v=" CHECKCARD 1127 ADIDAS US ONLINE STORE 800-9829337 OR 24906411331135179573652"/>
    <s v="November"/>
    <x v="2"/>
    <n v="-67.02"/>
    <n v="67.02"/>
    <s v="331135179573652"/>
    <b v="0"/>
    <b v="0"/>
    <b v="0"/>
    <b v="0"/>
    <b v="0"/>
    <b v="0"/>
    <b v="0"/>
    <s v="FALSE"/>
    <x v="3"/>
  </r>
  <r>
    <s v=" CHECKCARD 1128 AMZN MKTP US*BR0NX4JE3 AMZN.COM/BILLWA"/>
    <s v="November"/>
    <x v="2"/>
    <n v="-6.1"/>
    <n v="6.1"/>
    <s v="AMZN.COM/BILLWA"/>
    <b v="0"/>
    <b v="0"/>
    <b v="0"/>
    <b v="0"/>
    <b v="0"/>
    <b v="0"/>
    <b v="1"/>
    <s v="FALSE"/>
    <x v="2"/>
  </r>
  <r>
    <s v="CHECKCARD 1202 FAST GAS &amp; PRO SAN LEANDRO CA"/>
    <s v="December"/>
    <x v="2"/>
    <n v="-79"/>
    <n v="79"/>
    <s v=" SAN LEANDRO CA"/>
    <b v="1"/>
    <b v="0"/>
    <b v="0"/>
    <b v="0"/>
    <b v="0"/>
    <b v="0"/>
    <b v="0"/>
    <s v="FALSE"/>
    <x v="1"/>
  </r>
  <r>
    <s v=" CHECKCARD 1205 AMZN MKTP US*WP26136G3 AMZN.COM/BILLWA"/>
    <s v="December"/>
    <x v="2"/>
    <n v="-199.52"/>
    <n v="199.52"/>
    <s v="AMZN.COM/BILLWA"/>
    <b v="0"/>
    <b v="0"/>
    <b v="0"/>
    <b v="0"/>
    <b v="0"/>
    <b v="0"/>
    <b v="1"/>
    <s v="FALSE"/>
    <x v="2"/>
  </r>
  <r>
    <s v=" CHECKCARD 1206 Ralph Lauren Corporatio 888-4757674 NY 24204291340374477660135"/>
    <s v="December"/>
    <x v="2"/>
    <n v="-105.31"/>
    <n v="105.31"/>
    <s v="340374477660135"/>
    <b v="0"/>
    <b v="0"/>
    <b v="0"/>
    <b v="0"/>
    <b v="0"/>
    <b v="0"/>
    <b v="0"/>
    <s v="FALSE"/>
    <x v="3"/>
  </r>
  <r>
    <s v=" PAK N SAVE #31 12/10 #000627421 PURCHASE PAK N SAVE #3111 SAN LEANDRO CA"/>
    <s v="December"/>
    <x v="2"/>
    <n v="-8.4"/>
    <n v="8.4"/>
    <s v=" SAN LEANDRO CA"/>
    <b v="0"/>
    <b v="1"/>
    <b v="0"/>
    <b v="0"/>
    <b v="0"/>
    <b v="0"/>
    <b v="0"/>
    <s v="FALSE"/>
    <x v="5"/>
  </r>
  <r>
    <s v=" CHECKCARD 1212 AMZN MKTP US*5J0U65FS3 AMZN.COM/BILLWA"/>
    <s v="December"/>
    <x v="2"/>
    <n v="-20.89"/>
    <n v="20.89"/>
    <s v="AMZN.COM/BILLWA"/>
    <b v="0"/>
    <b v="0"/>
    <b v="0"/>
    <b v="0"/>
    <b v="0"/>
    <b v="0"/>
    <b v="1"/>
    <s v="FALSE"/>
    <x v="2"/>
  </r>
  <r>
    <s v=" CHECKCARD 1213 FAST GAS &amp; PRO SAN LEANDRO CA"/>
    <s v="December"/>
    <x v="2"/>
    <n v="-92"/>
    <n v="92"/>
    <s v=" SAN LEANDRO CA"/>
    <b v="1"/>
    <b v="0"/>
    <b v="0"/>
    <b v="0"/>
    <b v="0"/>
    <b v="0"/>
    <b v="0"/>
    <s v="FALSE"/>
    <x v="1"/>
  </r>
  <r>
    <s v=" MENS WEARHOUSE 12/13 #000006095 PURCHASE MENS WEARHOUSE #2 PLEASANTON CA"/>
    <s v="December"/>
    <x v="2"/>
    <n v="-66.14"/>
    <n v="66.14"/>
    <s v="2 PLEASANTON CA"/>
    <b v="0"/>
    <b v="0"/>
    <b v="0"/>
    <b v="0"/>
    <b v="0"/>
    <b v="0"/>
    <b v="0"/>
    <s v="FALSE"/>
    <x v="3"/>
  </r>
  <r>
    <s v=" AUTOZONE 4071 12/14 #000106198 PURCHASE AUTOZONE 4071 14 SAN LEANDRO CA"/>
    <s v="December"/>
    <x v="2"/>
    <n v="-11.06"/>
    <n v="11.06"/>
    <s v=" SAN LEANDRO CA"/>
    <b v="0"/>
    <b v="0"/>
    <b v="0"/>
    <b v="0"/>
    <b v="0"/>
    <b v="1"/>
    <b v="0"/>
    <s v="FALSE"/>
    <x v="8"/>
  </r>
  <r>
    <s v=" WAL-MART Wal- 12/14 #000016672 PURCHASE WAL-MART Wal-Mar SAN LEANDRO CA"/>
    <s v="December"/>
    <x v="2"/>
    <n v="-46.07"/>
    <n v="46.07"/>
    <s v=" SAN LEANDRO CA"/>
    <b v="0"/>
    <b v="0"/>
    <b v="0"/>
    <b v="0"/>
    <b v="0"/>
    <b v="0"/>
    <b v="1"/>
    <s v="FALSE"/>
    <x v="2"/>
  </r>
  <r>
    <s v=" PAK N SAVE #31 12/14 #000185595 PURCHASE PAK N SAVE #3111 SAN LEANDRO CA"/>
    <s v="December"/>
    <x v="2"/>
    <n v="-35.119999999999997"/>
    <n v="35.119999999999997"/>
    <s v=" SAN LEANDRO CA"/>
    <b v="0"/>
    <b v="1"/>
    <b v="0"/>
    <b v="0"/>
    <b v="0"/>
    <b v="0"/>
    <b v="0"/>
    <s v="FALSE"/>
    <x v="5"/>
  </r>
  <r>
    <s v=" CHECKCARD 1218 AMAZON.COM*EI3TE1PN3 AM AMZN.COM/BILLWA"/>
    <s v="December"/>
    <x v="2"/>
    <n v="-37.01"/>
    <n v="37.01"/>
    <s v="AMZN.COM/BILLWA"/>
    <b v="0"/>
    <b v="0"/>
    <b v="0"/>
    <b v="0"/>
    <b v="0"/>
    <b v="0"/>
    <b v="1"/>
    <s v="FALSE"/>
    <x v="2"/>
  </r>
  <r>
    <s v=" CHECKCARD 1217 CENTURY SOUTHLAND MALL HAYWARD C"/>
    <s v="December"/>
    <x v="2"/>
    <n v="-7.25"/>
    <n v="7.25"/>
    <s v=" MALL HAYWARD C"/>
    <b v="0"/>
    <b v="0"/>
    <b v="0"/>
    <b v="1"/>
    <b v="0"/>
    <b v="0"/>
    <b v="0"/>
    <s v="FALSE"/>
    <x v="6"/>
  </r>
  <r>
    <s v=" GAMEPOD COMBAT 12/18 #000011037 PURCHASE GAMEPOD COMBAT ZO ANTIOCH CA"/>
    <s v="December"/>
    <x v="2"/>
    <n v="-35"/>
    <n v="35"/>
    <s v="T ZO ANTIOCH CA"/>
    <b v="0"/>
    <b v="0"/>
    <b v="0"/>
    <b v="1"/>
    <b v="0"/>
    <b v="0"/>
    <b v="0"/>
    <s v="FALSE"/>
    <x v="6"/>
  </r>
  <r>
    <s v=" PAK N SAVE #31 12/19 #000799130 PURCHASE PAK N SAVE #3111 SAN LEANDRO CA"/>
    <s v="December"/>
    <x v="2"/>
    <n v="-3.98"/>
    <n v="3.98"/>
    <s v=" SAN LEANDRO CA"/>
    <b v="0"/>
    <b v="1"/>
    <b v="0"/>
    <b v="0"/>
    <b v="0"/>
    <b v="0"/>
    <b v="0"/>
    <s v="FALSE"/>
    <x v="5"/>
  </r>
  <r>
    <s v=" CHECKCARD 1222 AMZN MKTP US*VA1I55US3 AMZN.COM/BILLWA"/>
    <s v="December"/>
    <x v="2"/>
    <n v="-19.91"/>
    <n v="19.91"/>
    <s v="AMZN.COM/BILLWA"/>
    <b v="0"/>
    <b v="0"/>
    <b v="0"/>
    <b v="0"/>
    <b v="0"/>
    <b v="0"/>
    <b v="1"/>
    <s v="FALSE"/>
    <x v="2"/>
  </r>
  <r>
    <s v=" CHECKCARD 1225 TST* BUCKHORN GRILL - P PLEASANTON CA 24137461359100213927408"/>
    <s v="December"/>
    <x v="2"/>
    <n v="-21.29"/>
    <n v="21.29"/>
    <s v="359100213927408"/>
    <b v="0"/>
    <b v="0"/>
    <b v="0"/>
    <b v="0"/>
    <b v="0"/>
    <b v="0"/>
    <b v="0"/>
    <s v="FALSE"/>
    <x v="3"/>
  </r>
  <r>
    <s v=" PAK N SAVE #31 12/25 #000478397 PURCHASE PAK N SAVE #3111 SAN LEANDRO CA"/>
    <s v="December"/>
    <x v="2"/>
    <n v="-20.16"/>
    <n v="20.16"/>
    <s v=" SAN LEANDRO CA"/>
    <b v="0"/>
    <b v="1"/>
    <b v="0"/>
    <b v="0"/>
    <b v="0"/>
    <b v="0"/>
    <b v="0"/>
    <s v="FALSE"/>
    <x v="5"/>
  </r>
  <r>
    <s v=" TARGET T- 1555 12/28 #000830654 PURCHASE TARGET T- 15555 E San Leandro CA"/>
    <s v="December"/>
    <x v="2"/>
    <n v="-32.74"/>
    <n v="32.74"/>
    <s v=" San Leandro CA"/>
    <b v="0"/>
    <b v="0"/>
    <b v="0"/>
    <b v="0"/>
    <b v="0"/>
    <b v="0"/>
    <b v="1"/>
    <s v="FALSE"/>
    <x v="2"/>
  </r>
  <r>
    <s v=" KOHLS 0762 155 12/28 #000550922 PURCHASE KOHLS 0762 15555 SAN LEANDRO CA"/>
    <s v="December"/>
    <x v="2"/>
    <n v="-53.16"/>
    <n v="53.16"/>
    <s v=" SAN LEANDRO CA"/>
    <b v="0"/>
    <b v="0"/>
    <b v="1"/>
    <b v="0"/>
    <b v="0"/>
    <b v="0"/>
    <b v="0"/>
    <s v="FALSE"/>
    <x v="4"/>
  </r>
  <r>
    <s v=" PAK N SAVE #31 12/28 #000956401 PURCHASE PAK N SAVE #3111 SAN LEANDRO CA"/>
    <s v="December"/>
    <x v="2"/>
    <n v="-23.68"/>
    <n v="23.68"/>
    <s v=" SAN LEANDRO CA"/>
    <b v="0"/>
    <b v="1"/>
    <b v="0"/>
    <b v="0"/>
    <b v="0"/>
    <b v="0"/>
    <b v="0"/>
    <s v="FALSE"/>
    <x v="5"/>
  </r>
  <r>
    <s v=" LOWE'S #2273 12/29 #000413378 PURCHASE LOWE'S #2273 DUBLIN CA"/>
    <s v="December"/>
    <x v="2"/>
    <n v="-76.03"/>
    <n v="76.03"/>
    <s v="#2273 DUBLIN CA"/>
    <b v="0"/>
    <b v="0"/>
    <b v="0"/>
    <b v="0"/>
    <b v="0"/>
    <b v="0"/>
    <b v="0"/>
    <s v="FALSE"/>
    <x v="3"/>
  </r>
  <r>
    <s v=" BIG 5 SPORTING 01/01 #000863349 PURCHASE BIG 5 SPORTING 05 SAN LORENZO CA"/>
    <s v="December"/>
    <x v="2"/>
    <n v="-150.41999999999999"/>
    <n v="150.41999999999999"/>
    <s v=" SAN LORENZO CA"/>
    <b v="0"/>
    <b v="0"/>
    <b v="0"/>
    <b v="0"/>
    <b v="0"/>
    <b v="0"/>
    <b v="0"/>
    <s v="FALSE"/>
    <x v="3"/>
  </r>
  <r>
    <s v=" CHECKCARD 0106 TRANSCRIPT SERVICES 847-716-3005 IL 24692162006100983514541"/>
    <s v="January"/>
    <x v="3"/>
    <n v="-2.25"/>
    <n v="2.25"/>
    <s v="006100983514541"/>
    <b v="0"/>
    <b v="0"/>
    <b v="0"/>
    <b v="0"/>
    <b v="0"/>
    <b v="0"/>
    <b v="0"/>
    <s v="FALSE"/>
    <x v="3"/>
  </r>
  <r>
    <s v=" PAK N SAVE #31 01/06 #000134067 PURCHASE PAK N SAVE #3111 SAN LEANDRO CA "/>
    <s v="January"/>
    <x v="3"/>
    <n v="-12.08"/>
    <n v="12.08"/>
    <s v="SAN LEANDRO CA "/>
    <b v="0"/>
    <b v="1"/>
    <b v="0"/>
    <b v="0"/>
    <b v="0"/>
    <b v="0"/>
    <b v="0"/>
    <s v="FALSE"/>
    <x v="5"/>
  </r>
  <r>
    <s v=" CHECKCARD 0106 SJSU PARKING SERVICES 408-924-6556 CA 24431062006700974522052"/>
    <s v="January"/>
    <x v="3"/>
    <n v="-96"/>
    <n v="96"/>
    <s v="006700974522052"/>
    <b v="0"/>
    <b v="0"/>
    <b v="0"/>
    <b v="0"/>
    <b v="0"/>
    <b v="0"/>
    <b v="0"/>
    <s v="FALSE"/>
    <x v="3"/>
  </r>
  <r>
    <s v=" PAK N SAVE #31 01/09 #000192457 PURCHASE PAK N SAVE #3111 SAN LEANDRO CA"/>
    <s v="January"/>
    <x v="3"/>
    <n v="-27.81"/>
    <n v="27.81"/>
    <s v=" SAN LEANDRO CA"/>
    <b v="0"/>
    <b v="1"/>
    <b v="0"/>
    <b v="0"/>
    <b v="0"/>
    <b v="0"/>
    <b v="0"/>
    <s v="FALSE"/>
    <x v="5"/>
  </r>
  <r>
    <s v=" BKOFAMERICA ATM 01/29 #000007121 DEPOSIT SAN LEANDRO INDUS SAN LEANDRO CA"/>
    <s v="January"/>
    <x v="3"/>
    <n v="500"/>
    <n v="500"/>
    <s v=" SAN LEANDRO CA"/>
    <b v="0"/>
    <b v="0"/>
    <b v="0"/>
    <b v="0"/>
    <b v="0"/>
    <b v="0"/>
    <b v="0"/>
    <s v="TRUE"/>
    <x v="0"/>
  </r>
  <r>
    <s v=" WAL-MART Wal- 01/25 #000255271 PURCHASE WAL-MART Wal-Mar SAN LEANDRO CA"/>
    <s v="January"/>
    <x v="3"/>
    <n v="-8.39"/>
    <n v="8.39"/>
    <s v=" SAN LEANDRO CA"/>
    <b v="0"/>
    <b v="0"/>
    <b v="0"/>
    <b v="0"/>
    <b v="0"/>
    <b v="0"/>
    <b v="1"/>
    <s v="FALSE"/>
    <x v="2"/>
  </r>
  <r>
    <s v=" CHECKCARD 0126 WW NORTON 212-354-5500 NY 24493982027892018966756"/>
    <s v="January"/>
    <x v="3"/>
    <n v="-22.15"/>
    <n v="22.15"/>
    <s v="027892018966756"/>
    <b v="0"/>
    <b v="0"/>
    <b v="0"/>
    <b v="0"/>
    <b v="0"/>
    <b v="0"/>
    <b v="0"/>
    <s v="FALSE"/>
    <x v="3"/>
  </r>
  <r>
    <s v=" CHECKCARD 0131 STEAMGAMES.COM 42595229 425-8899642 WA"/>
    <s v="January"/>
    <x v="3"/>
    <n v="-8.49"/>
    <n v="8.49"/>
    <s v=" 425-8899642 WA"/>
    <b v="0"/>
    <b v="0"/>
    <b v="0"/>
    <b v="1"/>
    <b v="0"/>
    <b v="0"/>
    <b v="0"/>
    <s v="FALSE"/>
    <x v="6"/>
  </r>
  <r>
    <s v=" AUTOZONE 4071 02/01 #000257520 PURCHASE AUTOZONE 4071 14 SAN LEANDRO CA"/>
    <s v="February"/>
    <x v="3"/>
    <n v="-93.01"/>
    <n v="93.01"/>
    <s v=" SAN LEANDRO CA"/>
    <b v="0"/>
    <b v="0"/>
    <b v="0"/>
    <b v="0"/>
    <b v="0"/>
    <b v="1"/>
    <b v="0"/>
    <s v="FALSE"/>
    <x v="8"/>
  </r>
  <r>
    <s v=" PURCHASE 0206 Amazon Prime*UN0JE8Q23 Amzn.com/billWA"/>
    <s v="February"/>
    <x v="3"/>
    <n v="-1.1000000000000001"/>
    <n v="1.1000000000000001"/>
    <s v="Amzn.com/billWA"/>
    <b v="0"/>
    <b v="0"/>
    <b v="0"/>
    <b v="0"/>
    <b v="0"/>
    <b v="0"/>
    <b v="1"/>
    <s v="FALSE"/>
    <x v="2"/>
  </r>
  <r>
    <s v=" CHECKCARD 0207 AMZN MKTP US*6M6U109O3 AMZN.COM/BILLWA"/>
    <s v="February"/>
    <x v="3"/>
    <n v="-11.06"/>
    <n v="11.06"/>
    <s v="AMZN.COM/BILLWA"/>
    <b v="0"/>
    <b v="0"/>
    <b v="0"/>
    <b v="0"/>
    <b v="0"/>
    <b v="0"/>
    <b v="1"/>
    <s v="FALSE"/>
    <x v="2"/>
  </r>
  <r>
    <s v=" CHECKCARD 0208 AMAZON.COM*WG98469T3 AM AMZN.COM/BILLWA"/>
    <s v="February"/>
    <x v="3"/>
    <n v="-71.98"/>
    <n v="71.98"/>
    <s v="AMZN.COM/BILLWA"/>
    <b v="0"/>
    <b v="0"/>
    <b v="0"/>
    <b v="0"/>
    <b v="0"/>
    <b v="0"/>
    <b v="1"/>
    <s v="FALSE"/>
    <x v="2"/>
  </r>
  <r>
    <s v=" TARGET T- 1555 02/09 #000958734 PURCHASE TARGET T- 15555 E San Leandro CA "/>
    <s v="February"/>
    <x v="3"/>
    <n v="-23.31"/>
    <n v="23.31"/>
    <s v="San Leandro CA "/>
    <b v="0"/>
    <b v="0"/>
    <b v="0"/>
    <b v="0"/>
    <b v="0"/>
    <b v="0"/>
    <b v="1"/>
    <s v="FALSE"/>
    <x v="2"/>
  </r>
  <r>
    <s v=" PAK N SAVE #31 02/12 #000626363 PURCHASE PAK N SAVE #3111 SAN LEANDRO CA"/>
    <s v="February"/>
    <x v="3"/>
    <n v="-24.61"/>
    <n v="24.61"/>
    <s v=" SAN LEANDRO CA"/>
    <b v="0"/>
    <b v="1"/>
    <b v="0"/>
    <b v="0"/>
    <b v="0"/>
    <b v="0"/>
    <b v="0"/>
    <s v="FALSE"/>
    <x v="5"/>
  </r>
  <r>
    <s v=" PURCHASE 0213 Amazon Prime*MJ8M65VN3 Amzn.com/billWA"/>
    <s v="February"/>
    <x v="3"/>
    <n v="-7.19"/>
    <n v="7.19"/>
    <s v="Amzn.com/billWA"/>
    <b v="0"/>
    <b v="0"/>
    <b v="0"/>
    <b v="0"/>
    <b v="0"/>
    <b v="0"/>
    <b v="1"/>
    <s v="FALSE"/>
    <x v="2"/>
  </r>
  <r>
    <s v=" BKOFAMERICA ATM 02/18 #000007269 DEPOSIT SAN LEANDRO INDUS SAN LEANDRO CA"/>
    <s v="February"/>
    <x v="3"/>
    <n v="100"/>
    <n v="100"/>
    <s v=" SAN LEANDRO CA"/>
    <b v="0"/>
    <b v="0"/>
    <b v="0"/>
    <b v="0"/>
    <b v="0"/>
    <b v="0"/>
    <b v="0"/>
    <s v="TRUE"/>
    <x v="0"/>
  </r>
  <r>
    <s v=" BKOFAMERICA ATM 03/20 #000002272 DEPOSIT SAN LEANDRO INDUS SAN LEANDRO CA"/>
    <s v="March"/>
    <x v="3"/>
    <n v="84"/>
    <n v="84"/>
    <s v=" SAN LEANDRO CA"/>
    <b v="0"/>
    <b v="0"/>
    <b v="0"/>
    <b v="0"/>
    <b v="0"/>
    <b v="0"/>
    <b v="0"/>
    <s v="TRUE"/>
    <x v="0"/>
  </r>
  <r>
    <s v=" CHECKCARD 0221 FAST GAS &amp; PRO SAN LEANDRO CA"/>
    <s v="February"/>
    <x v="3"/>
    <n v="-76.05"/>
    <n v="76.05"/>
    <s v=" SAN LEANDRO CA"/>
    <b v="1"/>
    <b v="0"/>
    <b v="0"/>
    <b v="0"/>
    <b v="0"/>
    <b v="0"/>
    <b v="0"/>
    <s v="FALSE"/>
    <x v="1"/>
  </r>
  <r>
    <s v=" CHECKCARD 0301 FAST GAS &amp; PRO SAN LEANDRO CA"/>
    <s v="March"/>
    <x v="3"/>
    <n v="-89.09"/>
    <n v="89.09"/>
    <s v=" SAN LEANDRO CA"/>
    <b v="1"/>
    <b v="0"/>
    <b v="0"/>
    <b v="0"/>
    <b v="0"/>
    <b v="0"/>
    <b v="0"/>
    <s v="FALSE"/>
    <x v="1"/>
  </r>
  <r>
    <s v=" GAMEPOD COMBAT 03/05 #000013262 PURCHASE GAMEPOD COMBAT ZO ANTIOCH CA"/>
    <s v="March"/>
    <x v="3"/>
    <n v="-35"/>
    <n v="35"/>
    <s v="T ZO ANTIOCH CA"/>
    <b v="0"/>
    <b v="0"/>
    <b v="0"/>
    <b v="1"/>
    <b v="0"/>
    <b v="0"/>
    <b v="0"/>
    <s v="FALSE"/>
    <x v="6"/>
  </r>
  <r>
    <s v=" CHECKCARD 0307 AMAZON.COM*1W9RZ3322 AM AMZN.COM/BILLWA"/>
    <s v="March"/>
    <x v="3"/>
    <n v="-17.72"/>
    <n v="17.72"/>
    <s v="AMZN.COM/BILLWA"/>
    <b v="0"/>
    <b v="0"/>
    <b v="0"/>
    <b v="0"/>
    <b v="0"/>
    <b v="0"/>
    <b v="1"/>
    <s v="FALSE"/>
    <x v="2"/>
  </r>
  <r>
    <s v=" PURCHASE 0307 AMZN Mktp US*1W9X87790 Amzn.com/billWA"/>
    <s v="March"/>
    <x v="3"/>
    <n v="-26.29"/>
    <n v="26.29"/>
    <s v="Amzn.com/billWA"/>
    <b v="0"/>
    <b v="0"/>
    <b v="0"/>
    <b v="0"/>
    <b v="0"/>
    <b v="0"/>
    <b v="1"/>
    <s v="FALSE"/>
    <x v="2"/>
  </r>
  <r>
    <s v=" PURCHASE 0307 AMZN Mktp US*1W1A18EY2 Amzn.com/billWA"/>
    <s v="March"/>
    <x v="3"/>
    <n v="-19.489999999999998"/>
    <n v="19.489999999999998"/>
    <s v="Amzn.com/billWA"/>
    <b v="0"/>
    <b v="0"/>
    <b v="0"/>
    <b v="0"/>
    <b v="0"/>
    <b v="0"/>
    <b v="1"/>
    <s v="FALSE"/>
    <x v="2"/>
  </r>
  <r>
    <s v=" PURCHASE 0307 AMZN Mktp US*1W3D46ES2 Amzn.com/billWA"/>
    <s v="March"/>
    <x v="3"/>
    <n v="-9.3699999999999992"/>
    <n v="9.3699999999999992"/>
    <s v="Amzn.com/billWA"/>
    <b v="0"/>
    <b v="0"/>
    <b v="0"/>
    <b v="0"/>
    <b v="0"/>
    <b v="0"/>
    <b v="1"/>
    <s v="FALSE"/>
    <x v="2"/>
  </r>
  <r>
    <s v=" CHECKCARD 0313 Amazon Prime*1Z7EY8590 Amzn.com/billWA 24692162072100699919462"/>
    <s v="March"/>
    <x v="3"/>
    <n v="-7.19"/>
    <n v="7.19"/>
    <s v="072100699919462"/>
    <b v="0"/>
    <b v="0"/>
    <b v="0"/>
    <b v="0"/>
    <b v="0"/>
    <b v="0"/>
    <b v="1"/>
    <s v="FALSE"/>
    <x v="2"/>
  </r>
  <r>
    <s v=" FAST GAS &amp; PRO 03/15 #000308421 PURCHASE FAST GAS &amp; PROP SAN LEANDRO CA"/>
    <s v="March"/>
    <x v="3"/>
    <n v="-1.99"/>
    <n v="1.99"/>
    <s v=" SAN LEANDRO CA"/>
    <b v="1"/>
    <b v="0"/>
    <b v="0"/>
    <b v="0"/>
    <b v="0"/>
    <b v="0"/>
    <b v="0"/>
    <s v="FALSE"/>
    <x v="1"/>
  </r>
  <r>
    <s v=" PAK N SAVE #31 03/20 #000103347 PURCHASE PAK N SAVE #3111 SAN LEANDRO CA"/>
    <s v="March"/>
    <x v="3"/>
    <n v="-7.56"/>
    <n v="7.56"/>
    <s v=" SAN LEANDRO CA"/>
    <b v="0"/>
    <b v="1"/>
    <b v="0"/>
    <b v="0"/>
    <b v="0"/>
    <b v="0"/>
    <b v="0"/>
    <s v="FALSE"/>
    <x v="5"/>
  </r>
  <r>
    <s v="BKOFAMERICA ATM 03/28 #000005316 DEPOSIT SAN LEANDRO INDUS SAN LEANDRO CA"/>
    <s v="March"/>
    <x v="3"/>
    <n v="929"/>
    <n v="929"/>
    <s v=" SAN LEANDRO CA"/>
    <b v="0"/>
    <b v="0"/>
    <b v="0"/>
    <b v="0"/>
    <b v="0"/>
    <b v="0"/>
    <b v="0"/>
    <s v="TRUE"/>
    <x v="0"/>
  </r>
  <r>
    <s v=" BKOFAMERICA ATM 03/29 #000005795 DEPOSIT SAN LEANDRO INDUS SAN LEANDRO CA"/>
    <s v="March"/>
    <x v="3"/>
    <n v="700"/>
    <n v="700"/>
    <s v=" SAN LEANDRO CA"/>
    <b v="0"/>
    <b v="0"/>
    <b v="0"/>
    <b v="0"/>
    <b v="0"/>
    <b v="0"/>
    <b v="0"/>
    <s v="TRUE"/>
    <x v="0"/>
  </r>
  <r>
    <s v=" CHEVRON/JACKSO 03/24 #000052993 PURCHASE CHEVRON/JACKSONS RENO NV"/>
    <s v="March"/>
    <x v="3"/>
    <n v="-73.31"/>
    <n v="73.31"/>
    <s v="ACKSONS RENO NV"/>
    <b v="0"/>
    <b v="0"/>
    <b v="0"/>
    <b v="0"/>
    <b v="0"/>
    <b v="0"/>
    <b v="0"/>
    <s v="FALSE"/>
    <x v="3"/>
  </r>
  <r>
    <s v=" BKOFAMERICA ATM 03/28 #000005317 WITHDRWL SAN LEANDRO INDUS SAN LEANDRO CA"/>
    <s v="March"/>
    <x v="3"/>
    <n v="-300"/>
    <n v="300"/>
    <s v=" SAN LEANDRO CA"/>
    <b v="0"/>
    <b v="0"/>
    <b v="0"/>
    <b v="0"/>
    <b v="0"/>
    <b v="0"/>
    <b v="1"/>
    <s v="FALSE"/>
    <x v="2"/>
  </r>
  <r>
    <s v=" AUTOZONE 4071 03/28 #000240351 PURCHASE AUTOZONE 4071 14 SAN LEANDRO CA"/>
    <s v="March"/>
    <x v="3"/>
    <n v="-11.06"/>
    <n v="11.06"/>
    <s v=" SAN LEANDRO CA"/>
    <b v="0"/>
    <b v="0"/>
    <b v="0"/>
    <b v="0"/>
    <b v="0"/>
    <b v="1"/>
    <b v="0"/>
    <s v="FALSE"/>
    <x v="8"/>
  </r>
  <r>
    <s v=" TARGET T- 1555 03/28 #000762791 PURCHASE TARGET T- 15555 E San Leandro CA"/>
    <s v="March"/>
    <x v="3"/>
    <n v="-22.12"/>
    <n v="22.12"/>
    <s v=" San Leandro CA"/>
    <b v="0"/>
    <b v="0"/>
    <b v="0"/>
    <b v="0"/>
    <b v="0"/>
    <b v="0"/>
    <b v="1"/>
    <s v="FALSE"/>
    <x v="2"/>
  </r>
  <r>
    <s v=" Wal-Mart Store 03/28 #000850992 PURCHASE Wal-Mart Store SAN LEANDRO CA"/>
    <s v="March"/>
    <x v="3"/>
    <n v="-39.700000000000003"/>
    <n v="39.700000000000003"/>
    <s v=" SAN LEANDRO CA"/>
    <b v="0"/>
    <b v="0"/>
    <b v="0"/>
    <b v="0"/>
    <b v="0"/>
    <b v="0"/>
    <b v="1"/>
    <s v="FALSE"/>
    <x v="2"/>
  </r>
  <r>
    <s v=" COSTCO WHSE #0 04/01 #000650610 PURCHASE COSTCO WHSE #0118 SAN LEANDRO CA"/>
    <s v="March"/>
    <x v="3"/>
    <n v="-38.72"/>
    <n v="38.72"/>
    <s v=" SAN LEANDRO CA"/>
    <b v="0"/>
    <b v="1"/>
    <b v="0"/>
    <b v="0"/>
    <b v="0"/>
    <b v="0"/>
    <b v="0"/>
    <s v="FALSE"/>
    <x v="5"/>
  </r>
  <r>
    <s v=" BKOFAMERICA ATM 04/01 #000005970 WITHDRWL SAN LEANDRO INDUS SAN LEANDRO CA"/>
    <s v="April"/>
    <x v="3"/>
    <n v="-40"/>
    <n v="40"/>
    <s v=" SAN LEANDRO CA"/>
    <b v="0"/>
    <b v="0"/>
    <b v="0"/>
    <b v="0"/>
    <b v="0"/>
    <b v="0"/>
    <b v="1"/>
    <s v="FALSE"/>
    <x v="2"/>
  </r>
  <r>
    <s v=" GAMEPOD COMBAT 04/02 #000014475 PURCHASE GAMEPOD COMBAT ZO ANTIOCH CA"/>
    <s v="April"/>
    <x v="3"/>
    <n v="-35"/>
    <n v="35"/>
    <s v="T ZO ANTIOCH CA"/>
    <b v="0"/>
    <b v="0"/>
    <b v="0"/>
    <b v="1"/>
    <b v="0"/>
    <b v="0"/>
    <b v="0"/>
    <s v="FALSE"/>
    <x v="6"/>
  </r>
  <r>
    <s v=" CHECKCARD 0402 EVIKE OUTPOST ANTIOCH ANTIOCH CA 24761472093030015098226"/>
    <s v="April"/>
    <x v="3"/>
    <n v="-16.46"/>
    <n v="16.46"/>
    <s v="093030015098226"/>
    <b v="0"/>
    <b v="0"/>
    <b v="0"/>
    <b v="0"/>
    <b v="0"/>
    <b v="0"/>
    <b v="0"/>
    <s v="FALSE"/>
    <x v="3"/>
  </r>
  <r>
    <s v=" PURCHASE 0404 AMZN Mktp US*1H9S543G0 Amzn.com/billWA"/>
    <s v="April"/>
    <x v="3"/>
    <n v="-39.76"/>
    <n v="39.76"/>
    <s v="Amzn.com/billWA"/>
    <b v="0"/>
    <b v="0"/>
    <b v="0"/>
    <b v="0"/>
    <b v="0"/>
    <b v="0"/>
    <b v="1"/>
    <s v="FALSE"/>
    <x v="2"/>
  </r>
  <r>
    <s v=" CHECKCARD 0404 AMZN MKTP US*1H40V3T90 AMZN.COM/BILLWA"/>
    <s v="April"/>
    <x v="3"/>
    <n v="-25.36"/>
    <n v="25.36"/>
    <s v="AMZN.COM/BILLWA"/>
    <b v="0"/>
    <b v="0"/>
    <b v="0"/>
    <b v="0"/>
    <b v="0"/>
    <b v="0"/>
    <b v="1"/>
    <s v="FALSE"/>
    <x v="2"/>
  </r>
  <r>
    <s v=" CHECKCARD 0404 AMZN MKTP US*1H2JD4AW0 AMZN.COM/BILLWA"/>
    <s v="April"/>
    <x v="3"/>
    <n v="-13.27"/>
    <n v="13.27"/>
    <s v="AMZN.COM/BILLWA"/>
    <b v="0"/>
    <b v="0"/>
    <b v="0"/>
    <b v="0"/>
    <b v="0"/>
    <b v="0"/>
    <b v="1"/>
    <s v="FALSE"/>
    <x v="2"/>
  </r>
  <r>
    <s v=" PAK N SAVE #31 04/07 #000190454 PURCHASE PAK N SAVE #3111 SAN LEANDRO CA"/>
    <s v="April"/>
    <x v="3"/>
    <n v="-1.99"/>
    <n v="1.99"/>
    <s v=" SAN LEANDRO CA"/>
    <b v="0"/>
    <b v="1"/>
    <b v="0"/>
    <b v="0"/>
    <b v="0"/>
    <b v="0"/>
    <b v="0"/>
    <s v="FALSE"/>
    <x v="5"/>
  </r>
  <r>
    <s v=" PAK N SAVE #31 04/07 #000691031 PURCHASE PAK N SAVE #3111 SAN LEANDRO CA"/>
    <s v="April"/>
    <x v="3"/>
    <n v="-4.6500000000000004"/>
    <n v="4.6500000000000004"/>
    <s v=" SAN LEANDRO CA"/>
    <b v="0"/>
    <b v="1"/>
    <b v="0"/>
    <b v="0"/>
    <b v="0"/>
    <b v="0"/>
    <b v="0"/>
    <s v="FALSE"/>
    <x v="5"/>
  </r>
  <r>
    <s v=" CHECKCARD 0410 AMZN MKTP US*1H3KF0ID0 AMZN.COM/BILLWA"/>
    <s v="April"/>
    <x v="3"/>
    <n v="-15.05"/>
    <n v="15.05"/>
    <s v="AMZN.COM/BILLWA"/>
    <b v="0"/>
    <b v="0"/>
    <b v="0"/>
    <b v="0"/>
    <b v="0"/>
    <b v="0"/>
    <b v="1"/>
    <s v="FALSE"/>
    <x v="2"/>
  </r>
  <r>
    <s v=" CHECKCARD 0410 AMZN MKTP US*1A9JG6BN1 AMZN.COM/BILLWA"/>
    <s v="April"/>
    <x v="3"/>
    <n v="-42.07"/>
    <n v="42.07"/>
    <s v="AMZN.COM/BILLWA"/>
    <b v="0"/>
    <b v="0"/>
    <b v="0"/>
    <b v="0"/>
    <b v="0"/>
    <b v="0"/>
    <b v="1"/>
    <s v="FALSE"/>
    <x v="2"/>
  </r>
  <r>
    <s v=" PURCHASE 0413 Amazon Prime*1A1RR24J2 Amzn.com/billWA"/>
    <s v="April"/>
    <x v="3"/>
    <n v="-8.3000000000000007"/>
    <n v="8.3000000000000007"/>
    <s v="Amzn.com/billWA"/>
    <b v="0"/>
    <b v="0"/>
    <b v="0"/>
    <b v="0"/>
    <b v="0"/>
    <b v="0"/>
    <b v="1"/>
    <s v="FALSE"/>
    <x v="2"/>
  </r>
  <r>
    <s v=" CHECKCARD 0419 CHE PASEO FRES CAFE SAN JOSE CA 24943002110796522369400"/>
    <s v="April"/>
    <x v="3"/>
    <n v="-9.2899999999999991"/>
    <n v="9.2899999999999991"/>
    <s v="110796522369400"/>
    <b v="0"/>
    <b v="0"/>
    <b v="0"/>
    <b v="0"/>
    <b v="0"/>
    <b v="0"/>
    <b v="0"/>
    <s v="FALSE"/>
    <x v="3"/>
  </r>
  <r>
    <s v=" CHECKCARD 0420 CHE PASEO FRES CAFE SAN JOSE CA 24943002111796634796895"/>
    <s v="April"/>
    <x v="3"/>
    <n v="-9.2899999999999991"/>
    <n v="9.2899999999999991"/>
    <s v="111796634796895"/>
    <b v="0"/>
    <b v="0"/>
    <b v="0"/>
    <b v="0"/>
    <b v="0"/>
    <b v="0"/>
    <b v="0"/>
    <s v="FALSE"/>
    <x v="3"/>
  </r>
  <r>
    <s v=" TD AMERITRADE DES:ACH IN ID:a8GPHA8LRP INDN:PANDZIC EDDY CO"/>
    <s v="March"/>
    <x v="3"/>
    <n v="-300"/>
    <n v="300"/>
    <s v="PANDZIC EDDY CO"/>
    <b v="0"/>
    <b v="0"/>
    <b v="0"/>
    <b v="0"/>
    <b v="1"/>
    <b v="0"/>
    <b v="0"/>
    <s v="FALSE"/>
    <x v="7"/>
  </r>
  <r>
    <s v=" CHECKCARD 0421 CHE PASEO FRES CAFE SAN JOSE CA 24943002112796734159829 "/>
    <s v="April"/>
    <x v="3"/>
    <n v="-9.2899999999999991"/>
    <n v="9.2899999999999991"/>
    <s v="12796734159829 "/>
    <b v="0"/>
    <b v="0"/>
    <b v="0"/>
    <b v="0"/>
    <b v="0"/>
    <b v="0"/>
    <b v="0"/>
    <s v="FALSE"/>
    <x v="3"/>
  </r>
  <r>
    <s v=" BKOFAMERICA ATM 04/23 #000007858 WITHDRWL SAN LEANDRO INDUS SAN LEANDRO CA"/>
    <s v="April"/>
    <x v="3"/>
    <n v="-40"/>
    <n v="40"/>
    <s v=" SAN LEANDRO CA"/>
    <b v="0"/>
    <b v="0"/>
    <b v="0"/>
    <b v="0"/>
    <b v="0"/>
    <b v="0"/>
    <b v="1"/>
    <s v="FALSE"/>
    <x v="2"/>
  </r>
  <r>
    <s v=" MENS WEARHOUSE 04/25 #000006844 PURCHASE MENS WEARHOUSE #2 SAN LEANDRO CA"/>
    <s v="April"/>
    <x v="3"/>
    <n v="-16.600000000000001"/>
    <n v="16.600000000000001"/>
    <s v=" SAN LEANDRO CA"/>
    <b v="0"/>
    <b v="0"/>
    <b v="0"/>
    <b v="0"/>
    <b v="0"/>
    <b v="0"/>
    <b v="0"/>
    <s v="FALSE"/>
    <x v="3"/>
  </r>
  <r>
    <s v=" 2 MENS WEARHOUSE 04/26 #000011682 PURCHASE MENS WEARHOUSE #2 PLEASANTON CA"/>
    <s v="April"/>
    <x v="3"/>
    <n v="-593.08000000000004"/>
    <n v="593.08000000000004"/>
    <s v="2 PLEASANTON CA"/>
    <b v="0"/>
    <b v="0"/>
    <b v="0"/>
    <b v="0"/>
    <b v="0"/>
    <b v="0"/>
    <b v="0"/>
    <s v="FALSE"/>
    <x v="3"/>
  </r>
  <r>
    <s v=" 2 GAMEPOD COMBAT 04/30 #000015631 PURCHASE GAMEPOD COMBAT ZO ANTIOCH CA"/>
    <s v="April"/>
    <x v="3"/>
    <n v="-35"/>
    <n v="35"/>
    <s v="T ZO ANTIOCH CA"/>
    <b v="0"/>
    <b v="0"/>
    <b v="0"/>
    <b v="1"/>
    <b v="0"/>
    <b v="0"/>
    <b v="0"/>
    <s v="FALSE"/>
    <x v="6"/>
  </r>
  <r>
    <s v=" MACY'S 1300 05/01 #000105571 PURCHASE MACY'S 1300 ST PLEASANTON CA"/>
    <s v="May"/>
    <x v="3"/>
    <n v="-118.1"/>
    <n v="118.1"/>
    <s v="T PLEASANTON CA"/>
    <b v="0"/>
    <b v="0"/>
    <b v="1"/>
    <b v="0"/>
    <b v="0"/>
    <b v="0"/>
    <b v="0"/>
    <s v="FALSE"/>
    <x v="4"/>
  </r>
  <r>
    <s v=" PAK N SAVE #31 05/01 #000183557 PURCHASE PAK N SAVE #3111 SAN LEANDRO CA"/>
    <s v="May"/>
    <x v="3"/>
    <n v="-63.33"/>
    <n v="63.33"/>
    <s v=" SAN LEANDRO CA"/>
    <b v="0"/>
    <b v="1"/>
    <b v="0"/>
    <b v="0"/>
    <b v="0"/>
    <b v="0"/>
    <b v="0"/>
    <s v="FALSE"/>
    <x v="5"/>
  </r>
  <r>
    <s v=" CHECKCARD 0502 CHE PASEO FRES CAFE SAN JOSE CA"/>
    <s v="May"/>
    <x v="3"/>
    <n v="-9.2899999999999991"/>
    <n v="9.2899999999999991"/>
    <s v="AFE SAN JOSE CA"/>
    <b v="0"/>
    <b v="0"/>
    <b v="0"/>
    <b v="0"/>
    <b v="0"/>
    <b v="0"/>
    <b v="0"/>
    <s v="FALSE"/>
    <x v="3"/>
  </r>
  <r>
    <s v=" PAK N SAVE #31 05/06 #000540219 PURCHASE PAK N SAVE #3111 SAN LEANDRO CA"/>
    <s v="May"/>
    <x v="3"/>
    <n v="-126.64"/>
    <n v="126.64"/>
    <s v=" SAN LEANDRO CA"/>
    <b v="0"/>
    <b v="1"/>
    <b v="0"/>
    <b v="0"/>
    <b v="0"/>
    <b v="0"/>
    <b v="0"/>
    <s v="FALSE"/>
    <x v="5"/>
  </r>
  <r>
    <s v=" TARGET T- 1555 05/06 #000317388 PURCHASE TARGET T- 15555 E San Leandro CA"/>
    <s v="May"/>
    <x v="3"/>
    <n v="-6.63"/>
    <n v="6.63"/>
    <s v=" San Leandro CA"/>
    <b v="0"/>
    <b v="0"/>
    <b v="0"/>
    <b v="0"/>
    <b v="0"/>
    <b v="0"/>
    <b v="1"/>
    <s v="FALSE"/>
    <x v="2"/>
  </r>
  <r>
    <s v=" TARGET T- 1555 05/08 #000634333 PURCHASE TARGET T- 15555 E San Leandro CA"/>
    <s v="May"/>
    <x v="3"/>
    <n v="-22.24"/>
    <n v="22.24"/>
    <s v=" San Leandro CA"/>
    <b v="0"/>
    <b v="0"/>
    <b v="0"/>
    <b v="0"/>
    <b v="0"/>
    <b v="0"/>
    <b v="1"/>
    <s v="FALSE"/>
    <x v="2"/>
  </r>
  <r>
    <s v=" CHECKCARD 0509 CHE PASEO FRES CAFE SAN JOSE CA"/>
    <s v="May"/>
    <x v="3"/>
    <n v="-9.2899999999999991"/>
    <n v="9.2899999999999991"/>
    <s v="AFE SAN JOSE CA"/>
    <b v="0"/>
    <b v="0"/>
    <b v="0"/>
    <b v="0"/>
    <b v="0"/>
    <b v="0"/>
    <b v="0"/>
    <s v="FALSE"/>
    <x v="3"/>
  </r>
  <r>
    <s v=" CHECKCARD 0512 CHE PANDA EXPR CAFE SAN JOSE CA"/>
    <s v="May"/>
    <x v="3"/>
    <n v="-9.3000000000000007"/>
    <n v="9.3000000000000007"/>
    <s v="AFE SAN JOSE CA"/>
    <b v="0"/>
    <b v="0"/>
    <b v="0"/>
    <b v="0"/>
    <b v="0"/>
    <b v="0"/>
    <b v="0"/>
    <s v="FALSE"/>
    <x v="3"/>
  </r>
  <r>
    <s v=" PURCHASE 0514 Amazon Prime*1L7BC4CK0 Amzn.com/billWA"/>
    <s v="May"/>
    <x v="3"/>
    <n v="-8.3000000000000007"/>
    <n v="8.3000000000000007"/>
    <s v="Amzn.com/billWA"/>
    <b v="0"/>
    <b v="0"/>
    <b v="0"/>
    <b v="0"/>
    <b v="0"/>
    <b v="0"/>
    <b v="1"/>
    <s v="FALSE"/>
    <x v="2"/>
  </r>
  <r>
    <s v=" TARGET T- 1555 05/13 #000340283 PURCHASE TARGET T- 15555 E San Leandro CA"/>
    <s v="May"/>
    <x v="3"/>
    <n v="-38.74"/>
    <n v="38.74"/>
    <s v=" San Leandro CA"/>
    <b v="0"/>
    <b v="0"/>
    <b v="0"/>
    <b v="0"/>
    <b v="0"/>
    <b v="0"/>
    <b v="1"/>
    <s v="FALSE"/>
    <x v="2"/>
  </r>
  <r>
    <s v=" CHECKCARD 0517 STEAMGAMES.COM 42595229 425-8899642 WA"/>
    <s v="May"/>
    <x v="3"/>
    <n v="-4.99"/>
    <n v="4.99"/>
    <s v=" 425-8899642 WA"/>
    <b v="0"/>
    <b v="0"/>
    <b v="0"/>
    <b v="1"/>
    <b v="0"/>
    <b v="0"/>
    <b v="0"/>
    <s v="FALSE"/>
    <x v="6"/>
  </r>
  <r>
    <s v=" TARGET T- 1555 05/19 #000141981 PURCHASE TARGET T- 15555 E San Leandro CA"/>
    <s v="May"/>
    <x v="3"/>
    <n v="-33.61"/>
    <n v="33.61"/>
    <s v=" San Leandro CA"/>
    <b v="0"/>
    <b v="0"/>
    <b v="0"/>
    <b v="0"/>
    <b v="0"/>
    <b v="0"/>
    <b v="1"/>
    <s v="FALSE"/>
    <x v="2"/>
  </r>
  <r>
    <s v=" COSTCO WHSE #0 05/19 #000290261 PURCHASE COSTCO WHSE #0118 SAN LEANDRO CA"/>
    <s v="May"/>
    <x v="3"/>
    <n v="-61.68"/>
    <n v="61.68"/>
    <s v=" SAN LEANDRO CA"/>
    <b v="0"/>
    <b v="1"/>
    <b v="0"/>
    <b v="0"/>
    <b v="0"/>
    <b v="0"/>
    <b v="0"/>
    <s v="FALSE"/>
    <x v="5"/>
  </r>
  <r>
    <s v=" CHECKCARD 0520 Microsoft*Store 425-6816830 WA 24204292140000359070651"/>
    <s v="May"/>
    <x v="3"/>
    <n v="-69.989999999999995"/>
    <n v="69.989999999999995"/>
    <s v="140000359070651"/>
    <b v="0"/>
    <b v="0"/>
    <b v="0"/>
    <b v="0"/>
    <b v="0"/>
    <b v="0"/>
    <b v="0"/>
    <s v="FALSE"/>
    <x v="3"/>
  </r>
  <r>
    <s v=" CHECKCARD 0521 AMZN MKTP US*1R6H80OL2 AMZN.COM/BILLWA"/>
    <s v="May"/>
    <x v="3"/>
    <n v="-14.39"/>
    <n v="14.39"/>
    <s v="AMZN.COM/BILLWA"/>
    <b v="0"/>
    <b v="0"/>
    <b v="0"/>
    <b v="0"/>
    <b v="0"/>
    <b v="0"/>
    <b v="1"/>
    <s v="FALSE"/>
    <x v="2"/>
  </r>
  <r>
    <s v=" PAK N SAVE #31 05/22 #000621684 PURCHASE PAK N SAVE #3111 SAN LEANDRO CA"/>
    <s v="May"/>
    <x v="3"/>
    <n v="-7.98"/>
    <n v="7.98"/>
    <s v=" SAN LEANDRO CA"/>
    <b v="0"/>
    <b v="1"/>
    <b v="0"/>
    <b v="0"/>
    <b v="0"/>
    <b v="0"/>
    <b v="0"/>
    <s v="FALSE"/>
    <x v="5"/>
  </r>
  <r>
    <s v=" MACY'S 33 05/23 #000421669 PURCHASE MACY'S 333 1 PLEASANTON CA"/>
    <s v="May"/>
    <x v="3"/>
    <n v="-99.2"/>
    <n v="99.2"/>
    <s v="1 PLEASANTON CA"/>
    <b v="0"/>
    <b v="0"/>
    <b v="1"/>
    <b v="0"/>
    <b v="0"/>
    <b v="0"/>
    <b v="0"/>
    <s v="FALSE"/>
    <x v="4"/>
  </r>
  <r>
    <s v=" CHECKCARD 0523 FAST GAS &amp; PRO SAN LEANDRO CA"/>
    <s v="May"/>
    <x v="3"/>
    <n v="-100"/>
    <n v="100"/>
    <s v=" SAN LEANDRO CA"/>
    <b v="1"/>
    <b v="0"/>
    <b v="0"/>
    <b v="0"/>
    <b v="0"/>
    <b v="0"/>
    <b v="0"/>
    <s v="FALSE"/>
    <x v="1"/>
  </r>
  <r>
    <s v=" MENS WEARHOUSE 05/23 #000030767 PURCHASE MENS WEARHOUSE #2 SAN LEANDRO CA"/>
    <s v="May"/>
    <x v="3"/>
    <n v="-49.78"/>
    <n v="49.78"/>
    <s v=" SAN LEANDRO CA"/>
    <b v="0"/>
    <b v="0"/>
    <b v="0"/>
    <b v="0"/>
    <b v="0"/>
    <b v="0"/>
    <b v="0"/>
    <s v="FALSE"/>
    <x v="3"/>
  </r>
  <r>
    <s v=" KOHLS 0762 155 05/23 #000318906 PURCHASE KOHLS 0762 15555 SAN LEANDRO CA"/>
    <s v="May"/>
    <x v="3"/>
    <n v="-93.02"/>
    <n v="93.02"/>
    <s v=" SAN LEANDRO CA"/>
    <b v="0"/>
    <b v="0"/>
    <b v="1"/>
    <b v="0"/>
    <b v="0"/>
    <b v="0"/>
    <b v="0"/>
    <s v="FALSE"/>
    <x v="4"/>
  </r>
  <r>
    <s v=" PURCHASE 0523 AMZN Mktp US*1X1QH20L1 Amzn.com/billWA"/>
    <s v="May"/>
    <x v="3"/>
    <n v="-67"/>
    <n v="67"/>
    <s v="Amzn.com/billWA"/>
    <b v="0"/>
    <b v="0"/>
    <b v="0"/>
    <b v="0"/>
    <b v="0"/>
    <b v="0"/>
    <b v="1"/>
    <s v="FALSE"/>
    <x v="2"/>
  </r>
  <r>
    <s v=" AUTOZONE 4071 05/24 #000219065 PURCHASE AUTOZONE 4071 14 SAN LEANDRO CA"/>
    <s v="May"/>
    <x v="3"/>
    <n v="-25.45"/>
    <n v="25.45"/>
    <s v=" SAN LEANDRO CA"/>
    <b v="0"/>
    <b v="0"/>
    <b v="0"/>
    <b v="0"/>
    <b v="0"/>
    <b v="1"/>
    <b v="0"/>
    <s v="FALSE"/>
    <x v="8"/>
  </r>
  <r>
    <s v=" AUTOZONE 4071 05/28 #000412574 PURCHASE AUTOZONE 4071 14 SAN LEANDRO CA"/>
    <s v="May"/>
    <x v="3"/>
    <n v="-32.08"/>
    <n v="32.08"/>
    <s v=" SAN LEANDRO CA"/>
    <b v="0"/>
    <b v="0"/>
    <b v="0"/>
    <b v="0"/>
    <b v="0"/>
    <b v="1"/>
    <b v="0"/>
    <s v="FALSE"/>
    <x v="8"/>
  </r>
  <r>
    <s v=" CHECKCARD 0530 TRANSCRIPT SERVICES 847-716-3005 IL 24692162150100924733287"/>
    <s v="May"/>
    <x v="3"/>
    <n v="-6"/>
    <n v="6"/>
    <s v="150100924733287"/>
    <b v="0"/>
    <b v="0"/>
    <b v="0"/>
    <b v="0"/>
    <b v="0"/>
    <b v="0"/>
    <b v="0"/>
    <s v="FALSE"/>
    <x v="3"/>
  </r>
  <r>
    <s v=" CHECKCARD 0529 AP SCORE REPORT 888-2255427 NY 24906412149148397670663"/>
    <s v="May"/>
    <x v="3"/>
    <n v="-15"/>
    <n v="15"/>
    <s v="149148397670663"/>
    <b v="0"/>
    <b v="0"/>
    <b v="0"/>
    <b v="0"/>
    <b v="0"/>
    <b v="0"/>
    <b v="0"/>
    <s v="FALSE"/>
    <x v="3"/>
  </r>
  <r>
    <s v=" PURCHASE 0613 Amazon Prime*952ZD2IY3 Amzn.com/billWA"/>
    <s v="June"/>
    <x v="3"/>
    <n v="-8.3000000000000007"/>
    <n v="8.3000000000000007"/>
    <s v="Amzn.com/billWA"/>
    <b v="0"/>
    <b v="0"/>
    <b v="0"/>
    <b v="0"/>
    <b v="0"/>
    <b v="0"/>
    <b v="1"/>
    <s v="FALSE"/>
    <x v="2"/>
  </r>
  <r>
    <s v=" CHECKCARD 0614 TRANSCRIPT SERVICES 847-716-3005 IL 24692162165100369307087"/>
    <s v="June"/>
    <x v="3"/>
    <n v="-2.25"/>
    <n v="2.25"/>
    <s v="165100369307087"/>
    <b v="0"/>
    <b v="0"/>
    <b v="0"/>
    <b v="0"/>
    <b v="0"/>
    <b v="0"/>
    <b v="0"/>
    <s v="FALSE"/>
    <x v="3"/>
  </r>
  <r>
    <s v=" CHECKCARD 0619 AMZN MKTP US*BX07R0VA3 AMZN.COM/BILLWA"/>
    <s v="June"/>
    <x v="3"/>
    <n v="-33.21"/>
    <n v="33.21"/>
    <s v="AMZN.COM/BILLWA"/>
    <b v="0"/>
    <b v="0"/>
    <b v="0"/>
    <b v="0"/>
    <b v="0"/>
    <b v="0"/>
    <b v="1"/>
    <s v="FALSE"/>
    <x v="2"/>
  </r>
  <r>
    <s v=" CHECKCARD 0620 AMAZON.COM*L13IZ1613 AM AMZN.COM/BILLWA"/>
    <s v="June"/>
    <x v="3"/>
    <n v="-11.06"/>
    <n v="11.06"/>
    <s v="AMZN.COM/BILLWA"/>
    <b v="0"/>
    <b v="0"/>
    <b v="0"/>
    <b v="0"/>
    <b v="0"/>
    <b v="0"/>
    <b v="1"/>
    <s v="FALSE"/>
    <x v="2"/>
  </r>
  <r>
    <s v=" Bank of America DES:CASHREWARD ID:PANDZIC INDN:0000000619083853000000 CO"/>
    <s v="June"/>
    <x v="3"/>
    <n v="44.76"/>
    <n v="44.76"/>
    <s v="083853000000 CO"/>
    <b v="0"/>
    <b v="0"/>
    <b v="0"/>
    <b v="0"/>
    <b v="0"/>
    <b v="0"/>
    <b v="0"/>
    <s v="TRUE"/>
    <x v="0"/>
  </r>
  <r>
    <s v=" BKOFAMERICA ATM 06/30 #000008815 DEPOSIT SAN LEANDRO INDUS SAN LEANDRO CA"/>
    <s v="June"/>
    <x v="3"/>
    <n v="652.41"/>
    <n v="652.41"/>
    <s v=" SAN LEANDRO CA"/>
    <b v="0"/>
    <b v="0"/>
    <b v="0"/>
    <b v="0"/>
    <b v="0"/>
    <b v="0"/>
    <b v="0"/>
    <s v="TRUE"/>
    <x v="0"/>
  </r>
  <r>
    <s v=" BKOFAMERICA ATM 07/09 #000003856 DEPOSIT SAN LEANDRO INDUS SAN LEANDRO CA"/>
    <s v="July"/>
    <x v="3"/>
    <n v="1600"/>
    <n v="1600"/>
    <s v=" SAN LEANDRO CA"/>
    <b v="0"/>
    <b v="0"/>
    <b v="0"/>
    <b v="0"/>
    <b v="0"/>
    <b v="0"/>
    <b v="0"/>
    <s v="TRUE"/>
    <x v="0"/>
  </r>
  <r>
    <s v=" CHECKCARD 0711 Steam Purchase 425-9522985 WA 7490641219215156130"/>
    <s v="July"/>
    <x v="3"/>
    <n v="14.99"/>
    <n v="14.99"/>
    <s v="641219215156130"/>
    <b v="0"/>
    <b v="0"/>
    <b v="0"/>
    <b v="1"/>
    <b v="0"/>
    <b v="0"/>
    <b v="0"/>
    <s v="TRUE"/>
    <x v="6"/>
  </r>
  <r>
    <s v=" BKOFAMERICA ATM 07/13 #000005479 DEPOSIT SAN LEANDRO INDUS SAN LEANDRO CA"/>
    <s v="July"/>
    <x v="3"/>
    <n v="300"/>
    <n v="300"/>
    <s v=" SAN LEANDRO CA"/>
    <b v="0"/>
    <b v="0"/>
    <b v="0"/>
    <b v="0"/>
    <b v="0"/>
    <b v="0"/>
    <b v="0"/>
    <s v="TRUE"/>
    <x v="0"/>
  </r>
  <r>
    <s v=" PURCHASE 0624 AMZN Mktp US*K86QO7UA3 Amzn.com/billWA"/>
    <s v="June"/>
    <x v="3"/>
    <n v="-5.43"/>
    <n v="5.43"/>
    <s v="Amzn.com/billWA"/>
    <b v="0"/>
    <b v="0"/>
    <b v="0"/>
    <b v="0"/>
    <b v="0"/>
    <b v="0"/>
    <b v="1"/>
    <s v="FALSE"/>
    <x v="2"/>
  </r>
  <r>
    <s v=" CHECKCARD 0624 AMZN MKTP US*VR5U42GH3 AMZN.COM/BILLWA"/>
    <s v="June"/>
    <x v="3"/>
    <n v="-7.74"/>
    <n v="7.74"/>
    <s v="AMZN.COM/BILLWA"/>
    <b v="0"/>
    <b v="0"/>
    <b v="0"/>
    <b v="0"/>
    <b v="0"/>
    <b v="0"/>
    <b v="1"/>
    <s v="FALSE"/>
    <x v="2"/>
  </r>
  <r>
    <s v=" CHECKCARD 0624 AMZN MKTP US*AS5M51CO3 AMZN.COM/BILLWA"/>
    <s v="June"/>
    <x v="3"/>
    <n v="-7.71"/>
    <n v="7.71"/>
    <s v="AMZN.COM/BILLWA"/>
    <b v="0"/>
    <b v="0"/>
    <b v="0"/>
    <b v="0"/>
    <b v="0"/>
    <b v="0"/>
    <b v="1"/>
    <s v="FALSE"/>
    <x v="2"/>
  </r>
  <r>
    <s v=" PURCHASE 0630 AMZN Mktp US*8A1DE8XT3 Amzn.com/billWA"/>
    <s v="June"/>
    <x v="3"/>
    <n v="-7.72"/>
    <n v="7.72"/>
    <s v="Amzn.com/billWA"/>
    <b v="0"/>
    <b v="0"/>
    <b v="0"/>
    <b v="0"/>
    <b v="0"/>
    <b v="0"/>
    <b v="1"/>
    <s v="FALSE"/>
    <x v="2"/>
  </r>
  <r>
    <s v=" PURCHASE 0701 AMZN Mktp US*TG2PH9MA3 Amzn.com/billWA"/>
    <s v="July"/>
    <x v="3"/>
    <n v="-14.83"/>
    <n v="14.83"/>
    <s v="Amzn.com/billWA"/>
    <b v="0"/>
    <b v="0"/>
    <b v="0"/>
    <b v="0"/>
    <b v="0"/>
    <b v="0"/>
    <b v="1"/>
    <s v="FALSE"/>
    <x v="2"/>
  </r>
  <r>
    <s v=" CHECKCARD 0703 TRANSCRIPT SERVICES 847-716-3005 IL 24692162184100311811787"/>
    <s v="July"/>
    <x v="3"/>
    <n v="-2.25"/>
    <n v="2.25"/>
    <s v="184100311811787"/>
    <b v="0"/>
    <b v="0"/>
    <b v="0"/>
    <b v="0"/>
    <b v="0"/>
    <b v="0"/>
    <b v="0"/>
    <s v="FALSE"/>
    <x v="3"/>
  </r>
  <r>
    <s v=" CHECKCARD 0704 Steam Purchase 425-9522985 WA 24906412185151076377662"/>
    <s v="July"/>
    <x v="3"/>
    <n v="-14.99"/>
    <n v="14.99"/>
    <s v="185151076377662"/>
    <b v="0"/>
    <b v="0"/>
    <b v="0"/>
    <b v="1"/>
    <b v="0"/>
    <b v="0"/>
    <b v="0"/>
    <s v="FALSE"/>
    <x v="6"/>
  </r>
  <r>
    <s v=" CHECKCARD 0705 AMAZON.COM*LD9QJ8H83 AM AMZN.COM/BILLWA"/>
    <s v="July"/>
    <x v="3"/>
    <n v="-199.34"/>
    <n v="199.34"/>
    <s v="AMZN.COM/BILLWA"/>
    <b v="0"/>
    <b v="0"/>
    <b v="0"/>
    <b v="0"/>
    <b v="0"/>
    <b v="0"/>
    <b v="1"/>
    <s v="FALSE"/>
    <x v="2"/>
  </r>
  <r>
    <s v=" FLYING J #770 07/06 #000803953 PURCHASE FLYING J #770 WINNEMUCCA NV"/>
    <s v="July"/>
    <x v="3"/>
    <n v="-8.48"/>
    <n v="8.48"/>
    <s v="0 WINNEMUCCA NV"/>
    <b v="0"/>
    <b v="0"/>
    <b v="0"/>
    <b v="0"/>
    <b v="0"/>
    <b v="0"/>
    <b v="0"/>
    <s v="FALSE"/>
    <x v="3"/>
  </r>
  <r>
    <s v=" CHECKCARD 0706 MCDONALD'S F6925 WINNEMUCCA NV "/>
    <s v="July"/>
    <x v="3"/>
    <n v="-12.36"/>
    <n v="12.36"/>
    <s v=" WINNEMUCCA NV "/>
    <b v="0"/>
    <b v="0"/>
    <b v="0"/>
    <b v="0"/>
    <b v="0"/>
    <b v="0"/>
    <b v="0"/>
    <s v="FALSE"/>
    <x v="3"/>
  </r>
  <r>
    <s v=" BEST BUY #134 07/07 #000886938 PURCHASE BEST BUY #134 DUBLIN CA"/>
    <s v="July"/>
    <x v="3"/>
    <n v="-16.5"/>
    <n v="16.5"/>
    <s v=" #134 DUBLIN CA"/>
    <b v="0"/>
    <b v="0"/>
    <b v="0"/>
    <b v="0"/>
    <b v="0"/>
    <b v="0"/>
    <b v="0"/>
    <s v="FALSE"/>
    <x v="3"/>
  </r>
  <r>
    <s v=" SAFEWAY #1932 07/07 #000509541 PURCHASE SAFEWAY #1932 DUBLIN CA"/>
    <s v="July"/>
    <x v="3"/>
    <n v="-16.989999999999998"/>
    <n v="16.989999999999998"/>
    <s v="#1932 DUBLIN CA"/>
    <b v="0"/>
    <b v="1"/>
    <b v="0"/>
    <b v="0"/>
    <b v="0"/>
    <b v="0"/>
    <b v="0"/>
    <s v="FALSE"/>
    <x v="5"/>
  </r>
  <r>
    <s v=" CHECKCARD 0709 HIGH STREET 100 HAND CA OAKLAND CA"/>
    <s v="July"/>
    <x v="3"/>
    <n v="-84.65"/>
    <n v="84.65"/>
    <s v="D CA OAKLAND CA"/>
    <b v="0"/>
    <b v="0"/>
    <b v="0"/>
    <b v="0"/>
    <b v="0"/>
    <b v="0"/>
    <b v="0"/>
    <s v="FALSE"/>
    <x v="3"/>
  </r>
  <r>
    <s v=" CHECKCARD 0711 Steam Purchase 425-9522985 WA 24906412192151555542613"/>
    <s v="July"/>
    <x v="3"/>
    <n v="-2.99"/>
    <n v="2.99"/>
    <s v="192151555542613"/>
    <b v="0"/>
    <b v="0"/>
    <b v="0"/>
    <b v="1"/>
    <b v="0"/>
    <b v="0"/>
    <b v="0"/>
    <s v="FALSE"/>
    <x v="6"/>
  </r>
  <r>
    <s v=" PURCHASE 0714 Amazon Prime*AS9K06DO3 Amzn.com/billWA"/>
    <s v="July"/>
    <x v="3"/>
    <n v="-8.3000000000000007"/>
    <n v="8.3000000000000007"/>
    <s v="Amzn.com/billWA"/>
    <b v="0"/>
    <b v="0"/>
    <b v="0"/>
    <b v="0"/>
    <b v="0"/>
    <b v="0"/>
    <b v="1"/>
    <s v="FALSE"/>
    <x v="2"/>
  </r>
  <r>
    <s v=" PAK N SAVE #31 07/14 #000219148 PURCHASE PAK N SAVE #3111 SAN LEANDRO CA"/>
    <s v="July"/>
    <x v="3"/>
    <n v="-8.7799999999999994"/>
    <n v="8.7799999999999994"/>
    <s v=" SAN LEANDRO CA"/>
    <b v="0"/>
    <b v="1"/>
    <b v="0"/>
    <b v="0"/>
    <b v="0"/>
    <b v="0"/>
    <b v="0"/>
    <s v="FALSE"/>
    <x v="5"/>
  </r>
  <r>
    <s v=" COSTCO WHSE #0 07/14 #000820395 PURCHASE COSTCO WHSE #0118 SAN LEANDRO CA"/>
    <s v="July"/>
    <x v="3"/>
    <n v="-30.19"/>
    <n v="30.19"/>
    <s v=" SAN LEANDRO CA"/>
    <b v="0"/>
    <b v="1"/>
    <b v="0"/>
    <b v="0"/>
    <b v="0"/>
    <b v="0"/>
    <b v="0"/>
    <s v="FALSE"/>
    <x v="5"/>
  </r>
  <r>
    <s v=" PAK N SAVE #31 07/14 #000944079 PURCHASE PAK N SAVE #3111 SAN LEANDRO CA"/>
    <s v="July"/>
    <x v="3"/>
    <n v="-6.75"/>
    <n v="6.75"/>
    <s v=" SAN LEANDRO CA"/>
    <b v="0"/>
    <b v="1"/>
    <b v="0"/>
    <b v="0"/>
    <b v="0"/>
    <b v="0"/>
    <b v="0"/>
    <s v="FALSE"/>
    <x v="5"/>
  </r>
  <r>
    <s v=" SHELL SERVICE 07/15 #000658850 PURCHASE SHELL SERVICE STA REDDING CA"/>
    <s v="July"/>
    <x v="3"/>
    <n v="-24.71"/>
    <n v="24.71"/>
    <s v=" STA REDDING CA"/>
    <b v="0"/>
    <b v="0"/>
    <b v="0"/>
    <b v="0"/>
    <b v="0"/>
    <b v="0"/>
    <b v="0"/>
    <s v="FALSE"/>
    <x v="3"/>
  </r>
  <r>
    <s v=" CHECKCARD 0718 AMZN MKTP US*QR5GD8DH3 AMZN.COM/BILLWA"/>
    <s v="July"/>
    <x v="3"/>
    <n v="-27.58"/>
    <n v="27.58"/>
    <s v="AMZN.COM/BILLWA"/>
    <b v="0"/>
    <b v="0"/>
    <b v="0"/>
    <b v="0"/>
    <b v="0"/>
    <b v="0"/>
    <b v="1"/>
    <s v="FALSE"/>
    <x v="2"/>
  </r>
  <r>
    <s v=" CHECKCARD 0719 AMZN MKTP US*MG5G40MR3 AMZN.COM/BILLWA"/>
    <s v="July"/>
    <x v="3"/>
    <n v="-37.630000000000003"/>
    <n v="37.630000000000003"/>
    <s v="AMZN.COM/BILLWA"/>
    <b v="0"/>
    <b v="0"/>
    <b v="0"/>
    <b v="0"/>
    <b v="0"/>
    <b v="0"/>
    <b v="1"/>
    <s v="FALSE"/>
    <x v="2"/>
  </r>
  <r>
    <s v=" BKOFAMERICA ATM 08/13 #000009257 DEPOSIT SAN LEANDRO INDUS SAN LEANDRO CA"/>
    <s v="August"/>
    <x v="3"/>
    <n v="342"/>
    <n v="342"/>
    <s v=" SAN LEANDRO CA"/>
    <b v="0"/>
    <b v="0"/>
    <b v="0"/>
    <b v="0"/>
    <b v="0"/>
    <b v="0"/>
    <b v="0"/>
    <s v="TRUE"/>
    <x v="0"/>
  </r>
  <r>
    <s v=" BKOFAMERICA ATM 08/18 #000002352 DEPOSIT SAN LEANDRO INDUS SAN LEANDRO CA"/>
    <s v="August"/>
    <x v="3"/>
    <n v="365.49"/>
    <n v="365.49"/>
    <s v=" SAN LEANDRO CA"/>
    <b v="0"/>
    <b v="0"/>
    <b v="0"/>
    <b v="0"/>
    <b v="0"/>
    <b v="0"/>
    <b v="0"/>
    <s v="TRUE"/>
    <x v="0"/>
  </r>
  <r>
    <s v=" COSTCO WHSE #0 07/22 #000830214 PURCHASE COSTCO WHSE #0118 SAN LEANDRO CA"/>
    <s v="July"/>
    <x v="3"/>
    <n v="-17.309999999999999"/>
    <n v="17.309999999999999"/>
    <s v=" SAN LEANDRO CA"/>
    <b v="0"/>
    <b v="1"/>
    <b v="0"/>
    <b v="0"/>
    <b v="0"/>
    <b v="0"/>
    <b v="0"/>
    <s v="FALSE"/>
    <x v="5"/>
  </r>
  <r>
    <s v=" PAK N SAVE #31 07/25 #000158008 PURCHASE PAK N SAVE #3111 SAN LEANDRO CA"/>
    <s v="July"/>
    <x v="3"/>
    <n v="-15.25"/>
    <n v="15.25"/>
    <s v=" SAN LEANDRO CA"/>
    <b v="0"/>
    <b v="1"/>
    <b v="0"/>
    <b v="0"/>
    <b v="0"/>
    <b v="0"/>
    <b v="0"/>
    <s v="FALSE"/>
    <x v="5"/>
  </r>
  <r>
    <s v=" BKOFAMERICA ATM 07/27 #000002301 WITHDRWL SAN LEANDRO INDUS SAN LEANDRO CA"/>
    <s v="July"/>
    <x v="3"/>
    <n v="-200"/>
    <n v="200"/>
    <s v=" SAN LEANDRO CA"/>
    <b v="0"/>
    <b v="0"/>
    <b v="0"/>
    <b v="0"/>
    <b v="0"/>
    <b v="0"/>
    <b v="1"/>
    <s v="FALSE"/>
    <x v="2"/>
  </r>
  <r>
    <s v=" AUTOZONE 4071 07/29 #000318608 PURCHASE AUTOZONE 4071 14 SAN LEANDRO CA"/>
    <s v="July"/>
    <x v="3"/>
    <n v="-42.04"/>
    <n v="42.04"/>
    <s v=" SAN LEANDRO CA"/>
    <b v="0"/>
    <b v="0"/>
    <b v="0"/>
    <b v="0"/>
    <b v="0"/>
    <b v="1"/>
    <b v="0"/>
    <s v="FALSE"/>
    <x v="8"/>
  </r>
  <r>
    <s v=" COSTCO WHSE #0 07/29 #000810971 PURCHASE COSTCO WHSE #0118 SAN LEANDRO CA"/>
    <s v="July"/>
    <x v="3"/>
    <n v="-24.46"/>
    <n v="24.46"/>
    <s v=" SAN LEANDRO CA"/>
    <b v="0"/>
    <b v="1"/>
    <b v="0"/>
    <b v="0"/>
    <b v="0"/>
    <b v="0"/>
    <b v="0"/>
    <s v="FALSE"/>
    <x v="5"/>
  </r>
  <r>
    <s v=" PAK N SAVE #31 07/30 #000751619 PURCHASE PAK N SAVE #3111 SAN LEANDRO CA"/>
    <s v="July"/>
    <x v="3"/>
    <n v="-9.67"/>
    <n v="9.67"/>
    <s v=" SAN LEANDRO CA"/>
    <b v="0"/>
    <b v="1"/>
    <b v="0"/>
    <b v="0"/>
    <b v="0"/>
    <b v="0"/>
    <b v="0"/>
    <s v="FALSE"/>
    <x v="5"/>
  </r>
  <r>
    <s v=" CHECKCARD 0730 BURGERS AND BREW DAVIS DAVIS CA"/>
    <s v="July"/>
    <x v="3"/>
    <n v="-30.21"/>
    <n v="30.21"/>
    <s v=" DAVIS DAVIS CA"/>
    <b v="0"/>
    <b v="0"/>
    <b v="0"/>
    <b v="0"/>
    <b v="0"/>
    <b v="0"/>
    <b v="0"/>
    <s v="FALSE"/>
    <x v="3"/>
  </r>
  <r>
    <s v=" CHECKCARD 0804 FAST GAS &amp; PRO SAN LEANDRO CA"/>
    <s v="August"/>
    <x v="3"/>
    <n v="-96.92"/>
    <n v="96.92"/>
    <s v=" SAN LEANDRO CA"/>
    <b v="1"/>
    <b v="0"/>
    <b v="0"/>
    <b v="0"/>
    <b v="0"/>
    <b v="0"/>
    <b v="0"/>
    <s v="FALSE"/>
    <x v="1"/>
  </r>
  <r>
    <s v=" PAK N SAVE #31 08/04 #000020753 PURCHASE PAK N SAVE #3111 SAN LEANDRO CA"/>
    <s v="August"/>
    <x v="3"/>
    <n v="-29.97"/>
    <n v="29.97"/>
    <s v=" SAN LEANDRO CA"/>
    <b v="0"/>
    <b v="1"/>
    <b v="0"/>
    <b v="0"/>
    <b v="0"/>
    <b v="0"/>
    <b v="0"/>
    <s v="FALSE"/>
    <x v="5"/>
  </r>
  <r>
    <s v=" TARGET T- 1555 08/08 #000527691 PURCHASE TARGET T- 15555 E San Leandro CA"/>
    <s v="August"/>
    <x v="3"/>
    <n v="-31.51"/>
    <n v="31.51"/>
    <s v=" San Leandro CA"/>
    <b v="0"/>
    <b v="0"/>
    <b v="0"/>
    <b v="0"/>
    <b v="0"/>
    <b v="0"/>
    <b v="1"/>
    <s v="FALSE"/>
    <x v="2"/>
  </r>
  <r>
    <s v=" CHECKCARD 0809 BURGERS AND BREW DAVIS DAVIS CA"/>
    <s v="August"/>
    <x v="3"/>
    <n v="-23.62"/>
    <n v="23.62"/>
    <s v=" DAVIS DAVIS CA"/>
    <b v="0"/>
    <b v="0"/>
    <b v="0"/>
    <b v="0"/>
    <b v="0"/>
    <b v="0"/>
    <b v="0"/>
    <s v="FALSE"/>
    <x v="3"/>
  </r>
  <r>
    <s v=" CHECKCARD 0813 AMAZON.COM*1R9YM0963 AM AMZN.COM/BILLWA"/>
    <s v="August"/>
    <x v="3"/>
    <n v="-17.27"/>
    <n v="17.27"/>
    <s v="AMZN.COM/BILLWA"/>
    <b v="0"/>
    <b v="0"/>
    <b v="0"/>
    <b v="0"/>
    <b v="0"/>
    <b v="0"/>
    <b v="1"/>
    <s v="FALSE"/>
    <x v="2"/>
  </r>
  <r>
    <s v=" OUTDOOR SUPPLY 08/13 #000031049 PURCHASE OUTDOOR SUPPLY SA SAN LEANDRO CA"/>
    <s v="August"/>
    <x v="3"/>
    <n v="-117.37"/>
    <n v="117.37"/>
    <s v=" SAN LEANDRO CA"/>
    <b v="0"/>
    <b v="0"/>
    <b v="0"/>
    <b v="0"/>
    <b v="0"/>
    <b v="0"/>
    <b v="1"/>
    <s v="FALSE"/>
    <x v="2"/>
  </r>
  <r>
    <s v=" PURCHASE 0813 Amazon Prime*ZB8ZP9TQ3 Amzn.com/billWA"/>
    <s v="August"/>
    <x v="3"/>
    <n v="-8.3000000000000007"/>
    <n v="8.3000000000000007"/>
    <s v="Amzn.com/billWA"/>
    <b v="0"/>
    <b v="0"/>
    <b v="0"/>
    <b v="0"/>
    <b v="0"/>
    <b v="0"/>
    <b v="1"/>
    <s v="FALSE"/>
    <x v="2"/>
  </r>
  <r>
    <s v=" OUTDOOR SUPPLY 08/14 #000037509 PURCHASE OUTDOOR SUPPLY SA SAN LEANDRO CA"/>
    <s v="August"/>
    <x v="3"/>
    <n v="-31"/>
    <n v="31"/>
    <s v=" SAN LEANDRO CA"/>
    <b v="0"/>
    <b v="0"/>
    <b v="0"/>
    <b v="0"/>
    <b v="0"/>
    <b v="0"/>
    <b v="1"/>
    <s v="FALSE"/>
    <x v="2"/>
  </r>
  <r>
    <s v=" CHECKCARD 0815 AMZN MKTP US*US3GC39R3 AMZN.COM/BILLWA"/>
    <s v="August"/>
    <x v="3"/>
    <n v="-22.07"/>
    <n v="22.07"/>
    <s v="AMZN.COM/BILLWA"/>
    <b v="0"/>
    <b v="0"/>
    <b v="0"/>
    <b v="0"/>
    <b v="0"/>
    <b v="0"/>
    <b v="1"/>
    <s v="FALSE"/>
    <x v="2"/>
  </r>
  <r>
    <s v=" CHECKCARD 0815 AMZN MKTP US*US3GC39R3 AMZN.COM/BILLWA"/>
    <s v="August"/>
    <x v="3"/>
    <n v="-22.07"/>
    <n v="22.07"/>
    <s v="AMZN.COM/BILLWA"/>
    <b v="0"/>
    <b v="0"/>
    <b v="0"/>
    <b v="0"/>
    <b v="0"/>
    <b v="0"/>
    <b v="1"/>
    <s v="FALSE"/>
    <x v="2"/>
  </r>
  <r>
    <s v=" PURCHASE 0815 AMZN Mktp US*CU7KZ1D53 Amzn.com/billWA"/>
    <s v="August"/>
    <x v="3"/>
    <n v="-17.54"/>
    <n v="17.54"/>
    <s v="Amzn.com/billWA"/>
    <b v="0"/>
    <b v="0"/>
    <b v="0"/>
    <b v="0"/>
    <b v="0"/>
    <b v="0"/>
    <b v="1"/>
    <s v="FALSE"/>
    <x v="2"/>
  </r>
  <r>
    <s v=" CHECKCARD 0815 AMZN MKTP US*3T0AP4V23 AMZN.COM/BILLWA"/>
    <s v="August"/>
    <x v="3"/>
    <n v="-13.28"/>
    <n v="13.28"/>
    <s v="AMZN.COM/BILLWA"/>
    <b v="0"/>
    <b v="0"/>
    <b v="0"/>
    <b v="0"/>
    <b v="0"/>
    <b v="0"/>
    <b v="1"/>
    <s v="FALSE"/>
    <x v="2"/>
  </r>
  <r>
    <s v=" CHECKCARD 0815 AMAZON.COM*NF81G9C93 AM AMZN.COM/BILLWA"/>
    <s v="August"/>
    <x v="3"/>
    <n v="-3.09"/>
    <n v="3.09"/>
    <s v="AMZN.COM/BILLWA"/>
    <b v="0"/>
    <b v="0"/>
    <b v="0"/>
    <b v="0"/>
    <b v="0"/>
    <b v="0"/>
    <b v="1"/>
    <s v="FALSE"/>
    <x v="2"/>
  </r>
  <r>
    <s v=" WAL-MART #2648 08/16 #000369722 PURCHASE WAL-MART #2648 SAN LEANDRO CA"/>
    <s v="August"/>
    <x v="3"/>
    <n v="-121.44"/>
    <n v="121.44"/>
    <s v=" SAN LEANDRO CA"/>
    <b v="0"/>
    <b v="0"/>
    <b v="0"/>
    <b v="0"/>
    <b v="0"/>
    <b v="0"/>
    <b v="1"/>
    <s v="FALSE"/>
    <x v="2"/>
  </r>
  <r>
    <s v=" PAK N SAVE #31 08/16 #000046143 PURCHASE PAK N SAVE #3111 SAN LEANDRO CA"/>
    <s v="August"/>
    <x v="3"/>
    <n v="-30.93"/>
    <n v="30.93"/>
    <s v=" SAN LEANDRO CA"/>
    <b v="0"/>
    <b v="1"/>
    <b v="0"/>
    <b v="0"/>
    <b v="0"/>
    <b v="0"/>
    <b v="0"/>
    <s v="FALSE"/>
    <x v="5"/>
  </r>
  <r>
    <s v=" BKOFAMERICA ATM 09/01 #000007432 DEPOSIT SAN LEANDRO INDUS SAN LEANDRO CA"/>
    <s v="September"/>
    <x v="3"/>
    <n v="1000"/>
    <n v="1000"/>
    <s v=" SAN LEANDRO CA"/>
    <b v="0"/>
    <b v="0"/>
    <b v="0"/>
    <b v="0"/>
    <b v="0"/>
    <b v="0"/>
    <b v="0"/>
    <s v="TRUE"/>
    <x v="0"/>
  </r>
  <r>
    <s v=" BKOFAMERICA ATM 09/15 #000004219 DEPOSIT SAN LEANDRO INDUS SAN LEANDRO CA"/>
    <s v="September"/>
    <x v="3"/>
    <n v="500"/>
    <n v="500"/>
    <s v=" SAN LEANDRO CA"/>
    <b v="0"/>
    <b v="0"/>
    <b v="0"/>
    <b v="0"/>
    <b v="0"/>
    <b v="0"/>
    <b v="0"/>
    <s v="TRUE"/>
    <x v="0"/>
  </r>
  <r>
    <s v="PURCHASE 0823 AMZN Mktp US*IG4ZU4S13 Amzn.com/billWA"/>
    <s v="August"/>
    <x v="3"/>
    <n v="-18.850000000000001"/>
    <n v="18.850000000000001"/>
    <s v="Amzn.com/billWA"/>
    <b v="0"/>
    <b v="0"/>
    <b v="0"/>
    <b v="0"/>
    <b v="0"/>
    <b v="0"/>
    <b v="1"/>
    <s v="FALSE"/>
    <x v="2"/>
  </r>
  <r>
    <s v=" CHECKCARD 0823 AMZN MKTP US*WL9MR8R43 AMZN.COM/BILLWA"/>
    <s v="August"/>
    <x v="3"/>
    <n v="-7.76"/>
    <n v="7.76"/>
    <s v="AMZN.COM/BILLWA"/>
    <b v="0"/>
    <b v="0"/>
    <b v="0"/>
    <b v="0"/>
    <b v="0"/>
    <b v="0"/>
    <b v="1"/>
    <s v="FALSE"/>
    <x v="2"/>
  </r>
  <r>
    <s v=" BKOFAMERICA ATM 08/25 #000004858 WITHDRWL SAN LEANDRO INDUS SAN LEANDRO CA"/>
    <s v="August"/>
    <x v="3"/>
    <n v="-20"/>
    <n v="20"/>
    <s v=" SAN LEANDRO CA"/>
    <b v="0"/>
    <b v="0"/>
    <b v="0"/>
    <b v="0"/>
    <b v="0"/>
    <b v="0"/>
    <b v="1"/>
    <s v="FALSE"/>
    <x v="2"/>
  </r>
  <r>
    <s v=" PAK N SAVE #31 08/25 #000931151 PURCHASE PAK N SAVE #3111 SAN LEANDRO CA"/>
    <s v="August"/>
    <x v="3"/>
    <n v="-3.98"/>
    <n v="3.98"/>
    <s v=" SAN LEANDRO CA"/>
    <b v="0"/>
    <b v="1"/>
    <b v="0"/>
    <b v="0"/>
    <b v="0"/>
    <b v="0"/>
    <b v="0"/>
    <s v="FALSE"/>
    <x v="5"/>
  </r>
  <r>
    <s v=" CHECKCARD 0829 SP DROP.COM HTTPSDROPDOTCCA 24492162241000005129343"/>
    <s v="August"/>
    <x v="3"/>
    <n v="-161.71"/>
    <n v="161.71"/>
    <s v="241000005129343"/>
    <b v="0"/>
    <b v="0"/>
    <b v="0"/>
    <b v="0"/>
    <b v="0"/>
    <b v="0"/>
    <b v="0"/>
    <s v="FALSE"/>
    <x v="3"/>
  </r>
  <r>
    <s v=" Wal-Mart Store 08/31 #000078065 PURCHASE Wal-Mart Store SAN LEANDRO CA"/>
    <s v="August"/>
    <x v="3"/>
    <n v="-34.729999999999997"/>
    <n v="34.729999999999997"/>
    <s v=" SAN LEANDRO CA"/>
    <b v="0"/>
    <b v="0"/>
    <b v="0"/>
    <b v="0"/>
    <b v="0"/>
    <b v="0"/>
    <b v="1"/>
    <s v="FALSE"/>
    <x v="2"/>
  </r>
  <r>
    <s v=" WAL-MART #5434 08/31 #000759377 PURCHASE WAL-MART #5434 SAN LEANDRO CA"/>
    <s v="August"/>
    <x v="3"/>
    <n v="-106.23"/>
    <n v="106.23"/>
    <s v=" SAN LEANDRO CA"/>
    <b v="0"/>
    <b v="0"/>
    <b v="0"/>
    <b v="0"/>
    <b v="0"/>
    <b v="0"/>
    <b v="1"/>
    <s v="FALSE"/>
    <x v="2"/>
  </r>
  <r>
    <s v=" CHECKCARD 0901 STEAMGAMES.COM 42595229 425-8899642 WA"/>
    <s v="September"/>
    <x v="3"/>
    <n v="-9.99"/>
    <n v="9.99"/>
    <s v=" 425-8899642 WA"/>
    <b v="0"/>
    <b v="0"/>
    <b v="0"/>
    <b v="1"/>
    <b v="0"/>
    <b v="0"/>
    <b v="0"/>
    <s v="FALSE"/>
    <x v="6"/>
  </r>
  <r>
    <s v="SAFEWAY #1561 09/01 #000812764 PURCHASE SAFEWAY #1561 DAVIS CA "/>
    <s v="September"/>
    <x v="3"/>
    <n v="-6.08"/>
    <n v="6.08"/>
    <s v="#1561 DAVIS CA "/>
    <b v="0"/>
    <b v="1"/>
    <b v="0"/>
    <b v="0"/>
    <b v="0"/>
    <b v="0"/>
    <b v="0"/>
    <s v="FALSE"/>
    <x v="5"/>
  </r>
  <r>
    <s v=" CHECKCARD 0901 BURGERS AND BREW DAVIS DAVIS CA"/>
    <s v="September"/>
    <x v="3"/>
    <n v="-18.62"/>
    <n v="18.62"/>
    <s v=" DAVIS DAVIS CA"/>
    <b v="0"/>
    <b v="0"/>
    <b v="0"/>
    <b v="0"/>
    <b v="0"/>
    <b v="0"/>
    <b v="0"/>
    <s v="FALSE"/>
    <x v="3"/>
  </r>
  <r>
    <s v=" WM SUPERC Wal- 09/03 #000058840 PURCHASE WM SUPERC Wal-Mar YREKA CA"/>
    <s v="September"/>
    <x v="3"/>
    <n v="-32.96"/>
    <n v="32.96"/>
    <s v="al-Mar YREKA CA"/>
    <b v="0"/>
    <b v="0"/>
    <b v="0"/>
    <b v="0"/>
    <b v="0"/>
    <b v="0"/>
    <b v="0"/>
    <s v="FALSE"/>
    <x v="3"/>
  </r>
  <r>
    <s v=" BKOFAMERICA ATM 09/09 #000001724 WITHDRWL SAN LEANDRO INDUS SAN LEANDRO CA"/>
    <s v="September"/>
    <x v="3"/>
    <n v="-300"/>
    <n v="300"/>
    <s v=" SAN LEANDRO CA"/>
    <b v="0"/>
    <b v="0"/>
    <b v="0"/>
    <b v="0"/>
    <b v="0"/>
    <b v="0"/>
    <b v="1"/>
    <s v="FALSE"/>
    <x v="2"/>
  </r>
  <r>
    <s v=" THE HOME DEPOT 09/09 #000639753 PURCHASE THE HOME DEPOT #0 SAN LEANDRO CA "/>
    <s v="September"/>
    <x v="3"/>
    <n v="-259.12"/>
    <n v="259.12"/>
    <s v="SAN LEANDRO CA "/>
    <b v="0"/>
    <b v="0"/>
    <b v="0"/>
    <b v="0"/>
    <b v="0"/>
    <b v="0"/>
    <b v="1"/>
    <s v="FALSE"/>
    <x v="2"/>
  </r>
  <r>
    <s v=" OUTDOOR SUPPLY 09/09 #000157919 PURCHASE OUTDOOR SUPPLY SA SAN LEANDRO CA"/>
    <s v="September"/>
    <x v="3"/>
    <n v="-36.53"/>
    <n v="36.53"/>
    <s v=" SAN LEANDRO CA"/>
    <b v="0"/>
    <b v="0"/>
    <b v="0"/>
    <b v="0"/>
    <b v="0"/>
    <b v="0"/>
    <b v="1"/>
    <s v="FALSE"/>
    <x v="2"/>
  </r>
  <r>
    <s v=" WAL-MART Wal- 09/09 #000928887 PURCHASE WAL-MART Wal-Mar SAN LEANDRO CA"/>
    <s v="September"/>
    <x v="3"/>
    <n v="-51.93"/>
    <n v="51.93"/>
    <s v=" SAN LEANDRO CA"/>
    <b v="0"/>
    <b v="0"/>
    <b v="0"/>
    <b v="0"/>
    <b v="0"/>
    <b v="0"/>
    <b v="1"/>
    <s v="FALSE"/>
    <x v="2"/>
  </r>
  <r>
    <s v=" AUTOZONE 4071 09/09 #000353664 PURCHASE AUTOZONE 4071 14 SAN LEANDRO CA"/>
    <s v="September"/>
    <x v="3"/>
    <n v="-29.65"/>
    <n v="29.65"/>
    <s v=" SAN LEANDRO CA"/>
    <b v="0"/>
    <b v="0"/>
    <b v="0"/>
    <b v="0"/>
    <b v="0"/>
    <b v="1"/>
    <b v="0"/>
    <s v="FALSE"/>
    <x v="8"/>
  </r>
  <r>
    <s v=" FAST GAS &amp; PRO 09/11 #000727227 PURCHASE FAST GAS &amp; PROP SAN LEANDRO CA"/>
    <s v="September"/>
    <x v="3"/>
    <n v="-1.89"/>
    <n v="1.89"/>
    <s v=" SAN LEANDRO CA"/>
    <b v="1"/>
    <b v="0"/>
    <b v="0"/>
    <b v="0"/>
    <b v="0"/>
    <b v="0"/>
    <b v="0"/>
    <s v="FALSE"/>
    <x v="1"/>
  </r>
  <r>
    <s v=" CHECKCARD 0912 Steam Purchase 425-9522985 WA 24906412255156025343496"/>
    <s v="September"/>
    <x v="3"/>
    <n v="-17.239999999999998"/>
    <n v="17.239999999999998"/>
    <s v="255156025343496"/>
    <b v="0"/>
    <b v="0"/>
    <b v="0"/>
    <b v="1"/>
    <b v="0"/>
    <b v="0"/>
    <b v="0"/>
    <s v="FALSE"/>
    <x v="6"/>
  </r>
  <r>
    <s v=" PAK N SAVE #31 09/13 #000205971 PURCHASE PAK N SAVE #3111 SAN LEANDRO CA"/>
    <s v="September"/>
    <x v="3"/>
    <n v="-31.65"/>
    <n v="31.65"/>
    <s v=" SAN LEANDRO CA"/>
    <b v="0"/>
    <b v="1"/>
    <b v="0"/>
    <b v="0"/>
    <b v="0"/>
    <b v="0"/>
    <b v="0"/>
    <s v="FALSE"/>
    <x v="5"/>
  </r>
  <r>
    <s v=" CHECKCARD 0913 AMZN MKTP US*1F6DV1RW0 AMZN.COM/BILLWA"/>
    <s v="September"/>
    <x v="3"/>
    <n v="-88.54"/>
    <n v="88.54"/>
    <s v="AMZN.COM/BILLWA"/>
    <b v="0"/>
    <b v="0"/>
    <b v="0"/>
    <b v="0"/>
    <b v="0"/>
    <b v="0"/>
    <b v="1"/>
    <s v="FALSE"/>
    <x v="2"/>
  </r>
  <r>
    <s v=" PURCHASE 0913 Amazon Prime*1F04Q7I00 Amzn.com/billWA"/>
    <s v="September"/>
    <x v="3"/>
    <n v="-8.3000000000000007"/>
    <n v="8.3000000000000007"/>
    <s v="Amzn.com/billWA"/>
    <b v="0"/>
    <b v="0"/>
    <b v="0"/>
    <b v="0"/>
    <b v="0"/>
    <b v="0"/>
    <b v="1"/>
    <s v="FALSE"/>
    <x v="2"/>
  </r>
  <r>
    <s v=" PAK N SAVE #31 09/14 #000233096 PURCHASE PAK N SAVE #3111 SAN LEANDRO CA"/>
    <s v="September"/>
    <x v="3"/>
    <n v="-27.95"/>
    <n v="27.95"/>
    <s v=" SAN LEANDRO CA"/>
    <b v="0"/>
    <b v="1"/>
    <b v="0"/>
    <b v="0"/>
    <b v="0"/>
    <b v="0"/>
    <b v="0"/>
    <s v="FALSE"/>
    <x v="5"/>
  </r>
  <r>
    <s v=" BKOFAMERICA ATM 09/15 #000004220 WITHDRWL SAN LEANDRO INDUS SAN LEANDRO CA"/>
    <s v="September"/>
    <x v="3"/>
    <n v="-100"/>
    <n v="100"/>
    <s v=" SAN LEANDRO CA"/>
    <b v="0"/>
    <b v="0"/>
    <b v="0"/>
    <b v="0"/>
    <b v="0"/>
    <b v="0"/>
    <b v="1"/>
    <s v="FALSE"/>
    <x v="2"/>
  </r>
  <r>
    <s v=" SAFEWAY #1205 09/18 #000881036 PURCHASE SAFEWAY #1205 DAVIS CA"/>
    <s v="September"/>
    <x v="3"/>
    <n v="-28.67"/>
    <n v="28.67"/>
    <s v=" #1205 DAVIS CA"/>
    <b v="0"/>
    <b v="1"/>
    <b v="0"/>
    <b v="0"/>
    <b v="0"/>
    <b v="0"/>
    <b v="0"/>
    <s v="FALSE"/>
    <x v="5"/>
  </r>
  <r>
    <s v=" TARGET T- 4601 09/19 #000014054 PURCHASE TARGET T- 4601 2n Davis CA"/>
    <s v="September"/>
    <x v="3"/>
    <n v="-12.97"/>
    <n v="12.97"/>
    <s v="601 2n Davis CA"/>
    <b v="0"/>
    <b v="0"/>
    <b v="0"/>
    <b v="0"/>
    <b v="0"/>
    <b v="0"/>
    <b v="1"/>
    <s v="FALSE"/>
    <x v="2"/>
  </r>
  <r>
    <s v=" WAL-MART #2190 09/19 #000225146 PURCHASE WAL-MART #2190 WOODLAND CA"/>
    <s v="September"/>
    <x v="3"/>
    <n v="-4.8"/>
    <n v="4.8"/>
    <s v="190 WOODLAND CA"/>
    <b v="0"/>
    <b v="0"/>
    <b v="0"/>
    <b v="0"/>
    <b v="0"/>
    <b v="0"/>
    <b v="1"/>
    <s v="FALSE"/>
    <x v="2"/>
  </r>
  <r>
    <s v=" UCD STORES MBS 09/19 #000341052 PURCHASE UCD STORES MBS-MA DAVIS CA"/>
    <s v="September"/>
    <x v="3"/>
    <n v="-5.19"/>
    <n v="5.19"/>
    <s v="MBS-MA DAVIS CA"/>
    <b v="0"/>
    <b v="0"/>
    <b v="0"/>
    <b v="0"/>
    <b v="0"/>
    <b v="0"/>
    <b v="0"/>
    <s v="FALSE"/>
    <x v="3"/>
  </r>
  <r>
    <s v=" CHECKCARD 0919 AMAZON.COM*1M2QN2UD1 AM AMZN.COM/BILLWA"/>
    <s v="September"/>
    <x v="3"/>
    <n v="-26.59"/>
    <n v="26.59"/>
    <s v="AMZN.COM/BILLWA"/>
    <b v="0"/>
    <b v="0"/>
    <b v="0"/>
    <b v="0"/>
    <b v="0"/>
    <b v="0"/>
    <b v="1"/>
    <s v="FALSE"/>
    <x v="2"/>
  </r>
  <r>
    <s v=" CHECKCARD 0918 BURGERS AND BREW DAVIS DAVIS CA 24765012262010000507527"/>
    <s v="September"/>
    <x v="3"/>
    <n v="-17.27"/>
    <n v="17.27"/>
    <s v="262010000507527"/>
    <b v="0"/>
    <b v="0"/>
    <b v="0"/>
    <b v="0"/>
    <b v="0"/>
    <b v="0"/>
    <b v="0"/>
    <s v="FALSE"/>
    <x v="3"/>
  </r>
  <r>
    <s v=" WAL-MART #2190 09/20 #000310809 PURCHASE WAL-MART #2190 WOODLAND CA"/>
    <s v="September"/>
    <x v="3"/>
    <n v="-359.32"/>
    <n v="359.32"/>
    <s v="190 WOODLAND CA"/>
    <b v="0"/>
    <b v="0"/>
    <b v="0"/>
    <b v="0"/>
    <b v="0"/>
    <b v="0"/>
    <b v="1"/>
    <s v="FALSE"/>
    <x v="2"/>
  </r>
  <r>
    <s v=" CHECKCARD 0920 STATACORP LLC 979-696-4600 TX 24055232263083722304756"/>
    <s v="September"/>
    <x v="3"/>
    <n v="-94"/>
    <n v="94"/>
    <s v="263083722304756"/>
    <b v="0"/>
    <b v="0"/>
    <b v="0"/>
    <b v="0"/>
    <b v="0"/>
    <b v="0"/>
    <b v="0"/>
    <s v="FALSE"/>
    <x v="3"/>
  </r>
  <r>
    <s v=" UCD STORES MBS 09/21 #000942669 PURCHASE UCD STORES MBS-MA DAVIS CA"/>
    <s v="September"/>
    <x v="3"/>
    <n v="-5.19"/>
    <n v="5.19"/>
    <s v="MBS-MA DAVIS CA"/>
    <b v="0"/>
    <b v="0"/>
    <b v="0"/>
    <b v="0"/>
    <b v="0"/>
    <b v="0"/>
    <b v="0"/>
    <s v="FALSE"/>
    <x v="3"/>
  </r>
  <r>
    <s v=" SAFEWAY #1205 09/22 #000712640 PURCHASE SAFEWAY #1205 DAVIS CA"/>
    <s v="September"/>
    <x v="3"/>
    <n v="-55.88"/>
    <n v="55.88"/>
    <s v=" #1205 DAVIS CA"/>
    <b v="0"/>
    <b v="1"/>
    <b v="0"/>
    <b v="0"/>
    <b v="0"/>
    <b v="0"/>
    <b v="0"/>
    <s v="FALSE"/>
    <x v="5"/>
  </r>
  <r>
    <s v=" CHECKCARD 0921 UCD ASUCD COFFEE HOUSE DAVIS CA 24391212265846259455537"/>
    <s v="September"/>
    <x v="3"/>
    <n v="-2.5"/>
    <n v="2.5"/>
    <s v="265846259455537"/>
    <b v="0"/>
    <b v="0"/>
    <b v="0"/>
    <b v="0"/>
    <b v="0"/>
    <b v="0"/>
    <b v="0"/>
    <s v="FALSE"/>
    <x v="3"/>
  </r>
  <r>
    <s v=" CHECKCARD 0923 SHELL SERVICE DAVIS CA"/>
    <s v="September"/>
    <x v="3"/>
    <n v="-100"/>
    <n v="100"/>
    <s v="ERVICE DAVIS CA"/>
    <b v="0"/>
    <b v="0"/>
    <b v="0"/>
    <b v="0"/>
    <b v="0"/>
    <b v="0"/>
    <b v="0"/>
    <s v="FALSE"/>
    <x v="3"/>
  </r>
  <r>
    <s v=" SHELL SERVICE 09/23 #000662859 PURCHASE SHELL SERVICE STA DAVIS CA"/>
    <s v="September"/>
    <x v="3"/>
    <n v="-3.1"/>
    <n v="3.1"/>
    <s v="CE STA DAVIS CA"/>
    <b v="0"/>
    <b v="0"/>
    <b v="0"/>
    <b v="0"/>
    <b v="0"/>
    <b v="0"/>
    <b v="0"/>
    <s v="FALSE"/>
    <x v="3"/>
  </r>
  <r>
    <s v=" CHECKCARD 0923 UBLMYBUSINESSCOURSECO 630-321-0173 IL 24492152266868139789484"/>
    <s v="September"/>
    <x v="3"/>
    <n v="-65"/>
    <n v="65"/>
    <s v="266868139789484"/>
    <b v="0"/>
    <b v="0"/>
    <b v="0"/>
    <b v="0"/>
    <b v="0"/>
    <b v="0"/>
    <b v="0"/>
    <s v="FALSE"/>
    <x v="3"/>
  </r>
  <r>
    <s v=" CVS/PHARM 0928 09/26 #000723551 PURCHASE CVS/PHARM 09282-- Davis CA"/>
    <s v="September"/>
    <x v="3"/>
    <n v="-24.23"/>
    <n v="24.23"/>
    <s v="9282-- Davis CA"/>
    <b v="0"/>
    <b v="0"/>
    <b v="0"/>
    <b v="0"/>
    <b v="0"/>
    <b v="0"/>
    <b v="0"/>
    <s v="FALSE"/>
    <x v="3"/>
  </r>
  <r>
    <s v=" CHECKCARD 0927 SQ *HUDA INC. DAVIS CA 24692162271105071660294"/>
    <s v="September"/>
    <x v="3"/>
    <n v="-17.73"/>
    <n v="17.73"/>
    <s v="271105071660294"/>
    <b v="0"/>
    <b v="0"/>
    <b v="0"/>
    <b v="0"/>
    <b v="0"/>
    <b v="0"/>
    <b v="0"/>
    <s v="FALSE"/>
    <x v="3"/>
  </r>
  <r>
    <s v=" CHECKCARD 0929 SQ *HUDA INC. DAVIS CA 24692162272106264250892"/>
    <s v="September"/>
    <x v="3"/>
    <n v="-13.67"/>
    <n v="13.67"/>
    <s v="272106264250892"/>
    <b v="0"/>
    <b v="0"/>
    <b v="0"/>
    <b v="0"/>
    <b v="0"/>
    <b v="0"/>
    <b v="0"/>
    <s v="FALSE"/>
    <x v="3"/>
  </r>
  <r>
    <s v=" CHECKCARD 0929 UCD TS COSMOS DAVIS CA 24391212273694200188074"/>
    <s v="September"/>
    <x v="3"/>
    <n v="-15"/>
    <n v="15"/>
    <s v="273694200188074"/>
    <b v="0"/>
    <b v="0"/>
    <b v="0"/>
    <b v="0"/>
    <b v="0"/>
    <b v="0"/>
    <b v="0"/>
    <s v="FALSE"/>
    <x v="3"/>
  </r>
  <r>
    <s v=" PAK N SAVE #31 10/03 #000476610 PURCHASE PAK N SAVE #3111 SAN LEANDRO CA"/>
    <s v="October"/>
    <x v="3"/>
    <n v="-15.22"/>
    <n v="15.22"/>
    <s v=" SAN LEANDRO CA"/>
    <b v="0"/>
    <b v="1"/>
    <b v="0"/>
    <b v="0"/>
    <b v="0"/>
    <b v="0"/>
    <b v="0"/>
    <s v="FALSE"/>
    <x v="5"/>
  </r>
  <r>
    <s v=" CHECKCARD 1004 SQ *HUDA INC. DAVIS CA 24692162277100236221250"/>
    <s v="October"/>
    <x v="3"/>
    <n v="-13.4"/>
    <n v="13.4"/>
    <s v="277100236221250"/>
    <b v="0"/>
    <b v="0"/>
    <b v="0"/>
    <b v="0"/>
    <b v="0"/>
    <b v="0"/>
    <b v="0"/>
    <s v="FALSE"/>
    <x v="3"/>
  </r>
  <r>
    <s v=" CHECKCARD 1006 LITTLE CA 1340 DAVIS CA"/>
    <s v="October"/>
    <x v="3"/>
    <n v="-25.95"/>
    <n v="25.95"/>
    <s v="A 1340 DAVIS CA"/>
    <b v="0"/>
    <b v="0"/>
    <b v="0"/>
    <b v="0"/>
    <b v="0"/>
    <b v="0"/>
    <b v="0"/>
    <s v="FALSE"/>
    <x v="3"/>
  </r>
  <r>
    <s v=" TARGET T- 1555 10/08 #000700018 PURCHASE TARGET T- 15555 E San Leandro CA"/>
    <s v="October"/>
    <x v="3"/>
    <n v="-51.49"/>
    <n v="51.49"/>
    <s v=" San Leandro CA"/>
    <b v="0"/>
    <b v="0"/>
    <b v="0"/>
    <b v="0"/>
    <b v="0"/>
    <b v="0"/>
    <b v="1"/>
    <s v="FALSE"/>
    <x v="2"/>
  </r>
  <r>
    <s v=" AUTOZONE 4071 10/08 #000352684 PURCHASE AUTOZONE 4071 14 SAN LEANDRO CA"/>
    <s v="October"/>
    <x v="3"/>
    <n v="-27.22"/>
    <n v="27.22"/>
    <s v=" SAN LEANDRO CA"/>
    <b v="0"/>
    <b v="0"/>
    <b v="0"/>
    <b v="0"/>
    <b v="0"/>
    <b v="1"/>
    <b v="0"/>
    <s v="FALSE"/>
    <x v="8"/>
  </r>
  <r>
    <s v="OUTDOOR SUPPLY 10/08 #000282181 PURCHASE OUTDOOR SUPPLY SA SAN LEANDRO CA"/>
    <s v="October"/>
    <x v="3"/>
    <n v="-17.71"/>
    <n v="17.71"/>
    <s v=" SAN LEANDRO CA"/>
    <b v="0"/>
    <b v="0"/>
    <b v="0"/>
    <b v="0"/>
    <b v="0"/>
    <b v="0"/>
    <b v="1"/>
    <s v="FALSE"/>
    <x v="2"/>
  </r>
  <r>
    <s v="TARGET T- 4601 10/12 #000727349 PURCHASE TARGET T- 4601 2n Davis CA"/>
    <s v="October"/>
    <x v="3"/>
    <n v="-46.07"/>
    <n v="46.07"/>
    <s v="601 2n Davis CA"/>
    <b v="0"/>
    <b v="0"/>
    <b v="0"/>
    <b v="0"/>
    <b v="0"/>
    <b v="0"/>
    <b v="1"/>
    <s v="FALSE"/>
    <x v="2"/>
  </r>
  <r>
    <s v="UCD STORES MBS 10/13 #000355796 PURCHASE UCD STORES MBS-MA DAVIS CA "/>
    <s v="October"/>
    <x v="3"/>
    <n v="-3.99"/>
    <n v="3.99"/>
    <s v="BS-MA DAVIS CA "/>
    <b v="0"/>
    <b v="0"/>
    <b v="0"/>
    <b v="0"/>
    <b v="0"/>
    <b v="0"/>
    <b v="0"/>
    <s v="FALSE"/>
    <x v="3"/>
  </r>
  <r>
    <s v=" CHECKCARD 1013 MUNCHO TIMS BBQ 191-64778934 CA 24011342286000041611557"/>
    <s v="October"/>
    <x v="3"/>
    <n v="-18.170000000000002"/>
    <n v="18.170000000000002"/>
    <s v="286000041611557"/>
    <b v="0"/>
    <b v="0"/>
    <b v="0"/>
    <b v="0"/>
    <b v="0"/>
    <b v="0"/>
    <b v="0"/>
    <s v="FALSE"/>
    <x v="3"/>
  </r>
  <r>
    <s v=" PURCHASE 1014 Amazon Prime*HT8XG7ET1 Amzn.com/billWA"/>
    <s v="October"/>
    <x v="3"/>
    <n v="-8.3000000000000007"/>
    <n v="8.3000000000000007"/>
    <s v="Amzn.com/billWA"/>
    <b v="0"/>
    <b v="0"/>
    <b v="0"/>
    <b v="0"/>
    <b v="0"/>
    <b v="0"/>
    <b v="1"/>
    <s v="FALSE"/>
    <x v="2"/>
  </r>
  <r>
    <s v=" SAFEWAY #1205 10/18 #000227122 PURCHASE SAFEWAY #1205 DAVIS CA"/>
    <s v="October"/>
    <x v="3"/>
    <n v="-39.520000000000003"/>
    <n v="39.520000000000003"/>
    <s v=" #1205 DAVIS CA"/>
    <b v="0"/>
    <b v="1"/>
    <b v="0"/>
    <b v="0"/>
    <b v="0"/>
    <b v="0"/>
    <b v="0"/>
    <s v="FALSE"/>
    <x v="5"/>
  </r>
  <r>
    <s v=" SAVE MART#604. 10/19 #000800539 PURCHASE SAVE MART#604.D DAVIS CA"/>
    <s v="October"/>
    <x v="3"/>
    <n v="-6.39"/>
    <n v="6.39"/>
    <s v="#604.D DAVIS CA"/>
    <b v="0"/>
    <b v="1"/>
    <b v="0"/>
    <b v="0"/>
    <b v="0"/>
    <b v="0"/>
    <b v="0"/>
    <s v="FALSE"/>
    <x v="5"/>
  </r>
  <r>
    <s v=" UCD STORES MBS 10/20 #000357858 PURCHASE UCD STORES MBS MA DAVIS CA"/>
    <s v="October"/>
    <x v="3"/>
    <n v="-2.7"/>
    <n v="2.7"/>
    <s v="MBS MA DAVIS CA"/>
    <b v="0"/>
    <b v="0"/>
    <b v="0"/>
    <b v="0"/>
    <b v="0"/>
    <b v="0"/>
    <b v="0"/>
    <s v="FALSE"/>
    <x v="3"/>
  </r>
  <r>
    <s v=" UCD STORES MBS 10/20 #000957228 PURCHASE UCD STORES MBS-MA DAVIS CA"/>
    <s v="October"/>
    <x v="3"/>
    <n v="-2.09"/>
    <n v="2.09"/>
    <s v="MBS-MA DAVIS CA"/>
    <b v="0"/>
    <b v="0"/>
    <b v="0"/>
    <b v="0"/>
    <b v="0"/>
    <b v="0"/>
    <b v="0"/>
    <s v="FALSE"/>
    <x v="3"/>
  </r>
  <r>
    <s v="SAVE MART#604. 10/20 #000128718 PURCHASE SAVE MART#604.D DAVIS CA "/>
    <s v="October"/>
    <x v="3"/>
    <n v="-9.73"/>
    <n v="9.73"/>
    <s v="604.D DAVIS CA "/>
    <b v="0"/>
    <b v="1"/>
    <b v="0"/>
    <b v="0"/>
    <b v="0"/>
    <b v="0"/>
    <b v="0"/>
    <s v="FALSE"/>
    <x v="5"/>
  </r>
  <r>
    <s v=" CHECKCARD 1020 TST* Guads Tacos &amp; Beer davis CA"/>
    <s v="October"/>
    <x v="3"/>
    <n v="-16.23"/>
    <n v="16.23"/>
    <s v="&amp; Beer davis CA"/>
    <b v="0"/>
    <b v="0"/>
    <b v="0"/>
    <b v="0"/>
    <b v="0"/>
    <b v="0"/>
    <b v="0"/>
    <s v="FALSE"/>
    <x v="3"/>
  </r>
  <r>
    <s v=" UCD STORES MBS 10/21 #000358122 PURCHASE UCD STORES MBS-MA DAVIS CA"/>
    <s v="October"/>
    <x v="3"/>
    <n v="-5.19"/>
    <n v="5.19"/>
    <s v="MBS-MA DAVIS CA"/>
    <b v="0"/>
    <b v="0"/>
    <b v="0"/>
    <b v="0"/>
    <b v="0"/>
    <b v="0"/>
    <b v="0"/>
    <s v="FALSE"/>
    <x v="3"/>
  </r>
  <r>
    <s v=" FAST GAS &amp; PROPANE SAN LEANDRO CA"/>
    <s v="October"/>
    <x v="3"/>
    <n v="-100"/>
    <n v="100"/>
    <s v=" SAN LEANDRO CA"/>
    <b v="1"/>
    <b v="0"/>
    <b v="0"/>
    <b v="0"/>
    <b v="0"/>
    <b v="0"/>
    <b v="0"/>
    <s v="FALSE"/>
    <x v="1"/>
  </r>
  <r>
    <s v=" SHELL OIL 10007866006 DAVIS CA"/>
    <s v="October"/>
    <x v="3"/>
    <n v="-90.1"/>
    <n v="90.1"/>
    <s v="866006 DAVIS CA"/>
    <b v="1"/>
    <b v="0"/>
    <b v="0"/>
    <b v="0"/>
    <b v="0"/>
    <b v="0"/>
    <b v="0"/>
    <s v="FALSE"/>
    <x v="1"/>
  </r>
  <r>
    <s v=" SPEEDWAY 5101 YREKA CA"/>
    <s v="October"/>
    <x v="3"/>
    <n v="-72.17"/>
    <n v="72.17"/>
    <s v="Y 5101 YREKA CA"/>
    <b v="0"/>
    <b v="0"/>
    <b v="0"/>
    <b v="0"/>
    <b v="0"/>
    <b v="0"/>
    <b v="0"/>
    <s v="FALSE"/>
    <x v="3"/>
  </r>
  <r>
    <s v=" SPEEDWAY 03983 1185 HOFF ORLAND CA"/>
    <s v="October"/>
    <x v="3"/>
    <n v="-61.63"/>
    <n v="61.63"/>
    <s v=" HOFF ORLAND CA"/>
    <b v="0"/>
    <b v="0"/>
    <b v="0"/>
    <b v="0"/>
    <b v="0"/>
    <b v="0"/>
    <b v="0"/>
    <s v="FALSE"/>
    <x v="3"/>
  </r>
  <r>
    <s v="  FAST GAS &amp; PROPANE SAN LEANDRO CA"/>
    <s v="October"/>
    <x v="3"/>
    <n v="-100"/>
    <n v="100"/>
    <s v=" SAN LEANDRO CA"/>
    <b v="1"/>
    <b v="0"/>
    <b v="0"/>
    <b v="0"/>
    <b v="0"/>
    <b v="0"/>
    <b v="0"/>
    <s v="FALSE"/>
    <x v="1"/>
  </r>
  <r>
    <s v=" BKOFAMERICA ATM 11/04 #000006085 DEPOSIT SAN LEANDRO INDUS SAN LEANDRO CA"/>
    <s v="November"/>
    <x v="3"/>
    <n v="1000"/>
    <n v="1000"/>
    <s v=" SAN LEANDRO CA"/>
    <b v="0"/>
    <b v="0"/>
    <b v="0"/>
    <b v="0"/>
    <b v="0"/>
    <b v="0"/>
    <b v="0"/>
    <s v="TRUE"/>
    <x v="0"/>
  </r>
  <r>
    <s v=" CHECKCARD 1021 TST* Guads Tacos &amp; Beer davis CA"/>
    <s v="October"/>
    <x v="3"/>
    <n v="-17.72"/>
    <n v="17.72"/>
    <s v="&amp; Beer davis CA"/>
    <b v="0"/>
    <b v="0"/>
    <b v="0"/>
    <b v="0"/>
    <b v="0"/>
    <b v="0"/>
    <b v="0"/>
    <s v="FALSE"/>
    <x v="3"/>
  </r>
  <r>
    <s v=" PAK N SAVE #31 10/24 #000101770 PURCHASE PAK N SAVE #3111 SAN LEANDRO CA"/>
    <s v="October"/>
    <x v="3"/>
    <n v="-33.65"/>
    <n v="33.65"/>
    <s v=" SAN LEANDRO CA"/>
    <b v="0"/>
    <b v="1"/>
    <b v="0"/>
    <b v="0"/>
    <b v="0"/>
    <b v="0"/>
    <b v="0"/>
    <s v="FALSE"/>
    <x v="5"/>
  </r>
  <r>
    <s v=" CHECKCARD 1024 ADIDAS US ONLINE STORE 800-9829337 OR 24443462297159060237784"/>
    <s v="October"/>
    <x v="3"/>
    <n v="-61.48"/>
    <n v="61.48"/>
    <s v="297159060237784"/>
    <b v="0"/>
    <b v="0"/>
    <b v="0"/>
    <b v="0"/>
    <b v="0"/>
    <b v="0"/>
    <b v="0"/>
    <s v="FALSE"/>
    <x v="3"/>
  </r>
  <r>
    <s v=" SAVE MART#604. 10/25 #000268886 PURCHASE SAVE MART#604.D DAVIS CA"/>
    <s v="October"/>
    <x v="3"/>
    <n v="-17.22"/>
    <n v="17.22"/>
    <s v="#604.D DAVIS CA"/>
    <b v="0"/>
    <b v="1"/>
    <b v="0"/>
    <b v="0"/>
    <b v="0"/>
    <b v="0"/>
    <b v="0"/>
    <s v="FALSE"/>
    <x v="5"/>
  </r>
  <r>
    <s v=" CHECKCARD 1025 TST* Guads Tacos &amp; Beer davis CA "/>
    <s v="October"/>
    <x v="3"/>
    <n v="-11.9"/>
    <n v="11.9"/>
    <s v=" Beer davis CA "/>
    <b v="0"/>
    <b v="0"/>
    <b v="0"/>
    <b v="0"/>
    <b v="0"/>
    <b v="0"/>
    <b v="0"/>
    <s v="FALSE"/>
    <x v="3"/>
  </r>
  <r>
    <s v=" 2 CHECKCARD 1026 JCPENNEY 2276 WOODLAND CA "/>
    <s v="October"/>
    <x v="3"/>
    <n v="-38.880000000000003"/>
    <n v="38.880000000000003"/>
    <s v="76 WOODLAND CA "/>
    <b v="0"/>
    <b v="0"/>
    <b v="0"/>
    <b v="0"/>
    <b v="0"/>
    <b v="0"/>
    <b v="0"/>
    <s v="FALSE"/>
    <x v="3"/>
  </r>
  <r>
    <s v=" CHECKCARD 1026 MUNCHO TIMS BBQ 191-64778934 CA 24011342299000045899237"/>
    <s v="October"/>
    <x v="3"/>
    <n v="-18.170000000000002"/>
    <n v="18.170000000000002"/>
    <s v="299000045899237"/>
    <b v="0"/>
    <b v="0"/>
    <b v="0"/>
    <b v="0"/>
    <b v="0"/>
    <b v="0"/>
    <b v="0"/>
    <s v="FALSE"/>
    <x v="3"/>
  </r>
  <r>
    <s v=" SAVE MART#604. 10/26 #000353048 PURCHASE SAVE MART#604.D DAVIS CA"/>
    <s v="October"/>
    <x v="3"/>
    <n v="-9.34"/>
    <n v="9.34"/>
    <s v="#604.D DAVIS CA"/>
    <b v="0"/>
    <b v="1"/>
    <b v="0"/>
    <b v="0"/>
    <b v="0"/>
    <b v="0"/>
    <b v="0"/>
    <s v="FALSE"/>
    <x v="5"/>
  </r>
  <r>
    <s v=" SAVE MART#604. 10/27 #000058026 PURCHASE SAVE MART#604.D DAVIS CA"/>
    <s v="October"/>
    <x v="3"/>
    <n v="-14.07"/>
    <n v="14.07"/>
    <s v="#604.D DAVIS CA"/>
    <b v="0"/>
    <b v="1"/>
    <b v="0"/>
    <b v="0"/>
    <b v="0"/>
    <b v="0"/>
    <b v="0"/>
    <s v="FALSE"/>
    <x v="5"/>
  </r>
  <r>
    <s v=" UCD STORES MBS 10/28 #000359243 PURCHASE UCD STORES MBS-MA DAVIS CA"/>
    <s v="October"/>
    <x v="3"/>
    <n v="-5.19"/>
    <n v="5.19"/>
    <s v="MBS-MA DAVIS CA"/>
    <b v="0"/>
    <b v="0"/>
    <b v="0"/>
    <b v="0"/>
    <b v="0"/>
    <b v="0"/>
    <b v="0"/>
    <s v="FALSE"/>
    <x v="3"/>
  </r>
  <r>
    <s v=" UCD STORES MBS 10/28 #000958559 PURCHASE UCD STORES MBS MA DAVIS CA"/>
    <s v="October"/>
    <x v="3"/>
    <n v="-5.07"/>
    <n v="5.07"/>
    <s v="MBS MA DAVIS CA"/>
    <b v="0"/>
    <b v="0"/>
    <b v="0"/>
    <b v="0"/>
    <b v="0"/>
    <b v="0"/>
    <b v="0"/>
    <s v="FALSE"/>
    <x v="3"/>
  </r>
  <r>
    <s v=" UCD STORES MBS 10/28 #000359299 PURCHASE UCD STORES MBS-MA DAVIS CA"/>
    <s v="October"/>
    <x v="3"/>
    <n v="-9.67"/>
    <n v="9.67"/>
    <s v="MBS-MA DAVIS CA"/>
    <b v="0"/>
    <b v="0"/>
    <b v="0"/>
    <b v="0"/>
    <b v="0"/>
    <b v="0"/>
    <b v="0"/>
    <s v="FALSE"/>
    <x v="3"/>
  </r>
  <r>
    <s v=" TARGET T- 4601 10/29 #000919087 PURCHASE TARGET T- 4601 2n Davis CA"/>
    <s v="October"/>
    <x v="3"/>
    <n v="-18.75"/>
    <n v="18.75"/>
    <s v="601 2n Davis CA"/>
    <b v="0"/>
    <b v="0"/>
    <b v="0"/>
    <b v="0"/>
    <b v="0"/>
    <b v="0"/>
    <b v="1"/>
    <s v="FALSE"/>
    <x v="2"/>
  </r>
  <r>
    <s v=" CHECKCARD 1029 WASH LAUNDRY WAVERIDER EL SEGUNDO CA 24013392303003451140739"/>
    <s v="October"/>
    <x v="3"/>
    <n v="-2.25"/>
    <n v="2.25"/>
    <s v="303003451140739"/>
    <b v="0"/>
    <b v="0"/>
    <b v="0"/>
    <b v="0"/>
    <b v="0"/>
    <b v="0"/>
    <b v="0"/>
    <s v="FALSE"/>
    <x v="3"/>
  </r>
  <r>
    <s v=" CHECKCARD 1029 TST* Jacks Urban Eats - Davis CA "/>
    <s v="October"/>
    <x v="3"/>
    <n v="-17.59"/>
    <n v="17.59"/>
    <s v="ats - Davis CA "/>
    <b v="0"/>
    <b v="0"/>
    <b v="0"/>
    <b v="0"/>
    <b v="0"/>
    <b v="0"/>
    <b v="0"/>
    <s v="FALSE"/>
    <x v="3"/>
  </r>
  <r>
    <s v=" CHECKCARD 1029 JCPENNEY 2276 WOODLAND CA"/>
    <s v="October"/>
    <x v="3"/>
    <n v="-43.19"/>
    <n v="43.19"/>
    <s v="276 WOODLAND CA"/>
    <b v="0"/>
    <b v="0"/>
    <b v="0"/>
    <b v="0"/>
    <b v="0"/>
    <b v="0"/>
    <b v="0"/>
    <s v="FALSE"/>
    <x v="3"/>
  </r>
  <r>
    <s v=" WOODLAND WESTE 10/29 #000822402 PURCHASE WOODLAND WESTERN WOODLAND CA"/>
    <s v="October"/>
    <x v="3"/>
    <n v="-43.15"/>
    <n v="43.15"/>
    <s v="ERN WOODLAND CA"/>
    <b v="0"/>
    <b v="0"/>
    <b v="0"/>
    <b v="0"/>
    <b v="0"/>
    <b v="0"/>
    <b v="0"/>
    <s v="FALSE"/>
    <x v="3"/>
  </r>
  <r>
    <s v=" CVS/PHARM 0928 10/30 #000851960 PURCHASE CVS/PHARM 09282-- Davis CA"/>
    <s v="October"/>
    <x v="3"/>
    <n v="-3.89"/>
    <n v="3.89"/>
    <s v="9282-- Davis CA"/>
    <b v="0"/>
    <b v="0"/>
    <b v="0"/>
    <b v="0"/>
    <b v="0"/>
    <b v="0"/>
    <b v="0"/>
    <s v="FALSE"/>
    <x v="3"/>
  </r>
  <r>
    <s v=" CHECKCARD 1030 TST* Jacks Urban Eats - Davis CA 24692162304106885185263"/>
    <s v="October"/>
    <x v="3"/>
    <n v="-14.88"/>
    <n v="14.88"/>
    <s v="304106885185263"/>
    <b v="0"/>
    <b v="0"/>
    <b v="0"/>
    <b v="0"/>
    <b v="0"/>
    <b v="0"/>
    <b v="0"/>
    <s v="FALSE"/>
    <x v="3"/>
  </r>
  <r>
    <s v="SAVE MART#604. 10/30 #000122148 PURCHASE SAVE MART#604.D DAVIS CA "/>
    <s v="October"/>
    <x v="3"/>
    <n v="-11"/>
    <n v="11"/>
    <s v="604.D DAVIS CA "/>
    <b v="0"/>
    <b v="1"/>
    <b v="0"/>
    <b v="0"/>
    <b v="0"/>
    <b v="0"/>
    <b v="0"/>
    <s v="FALSE"/>
    <x v="5"/>
  </r>
  <r>
    <s v=" UCD STORES MBS 10/31 #000958830 PURCHASE UCD STORES MBS-MA DAVIS CA"/>
    <s v="October"/>
    <x v="3"/>
    <n v="-5.19"/>
    <n v="5.19"/>
    <s v="MBS-MA DAVIS CA"/>
    <b v="0"/>
    <b v="0"/>
    <b v="0"/>
    <b v="0"/>
    <b v="0"/>
    <b v="0"/>
    <b v="0"/>
    <s v="FALSE"/>
    <x v="3"/>
  </r>
  <r>
    <s v=" SAVE MART#604. 10/31 #000039538 PURCHASE SAVE MART#604.D DAVIS CA"/>
    <s v="October"/>
    <x v="3"/>
    <n v="-9.49"/>
    <n v="9.49"/>
    <s v="#604.D DAVIS CA"/>
    <b v="0"/>
    <b v="1"/>
    <b v="0"/>
    <b v="0"/>
    <b v="0"/>
    <b v="0"/>
    <b v="0"/>
    <s v="FALSE"/>
    <x v="5"/>
  </r>
  <r>
    <s v=" SAVE MART#604. 11/01 #000059976 PURCHASE SAVE MART#604.D DAVIS CA"/>
    <s v="November"/>
    <x v="3"/>
    <n v="-20.7"/>
    <n v="20.7"/>
    <s v="#604.D DAVIS CA"/>
    <b v="0"/>
    <b v="1"/>
    <b v="0"/>
    <b v="0"/>
    <b v="0"/>
    <b v="0"/>
    <b v="0"/>
    <s v="FALSE"/>
    <x v="5"/>
  </r>
  <r>
    <s v=" SHELL SERVICE 11/02 #000284407 PURCHASE SHELL SERVICE STA DAVIS CA"/>
    <s v="November"/>
    <x v="3"/>
    <n v="-100"/>
    <n v="100"/>
    <s v="CE STA DAVIS CA"/>
    <b v="0"/>
    <b v="0"/>
    <b v="0"/>
    <b v="0"/>
    <b v="0"/>
    <b v="0"/>
    <b v="0"/>
    <s v="FALSE"/>
    <x v="3"/>
  </r>
  <r>
    <s v=" SAVE MART#604. 11/02 #000056528 PURCHASE SAVE MART#604.D DAVIS CA"/>
    <s v="November"/>
    <x v="3"/>
    <n v="-15.38"/>
    <n v="15.38"/>
    <s v="#604.D DAVIS CA"/>
    <b v="0"/>
    <b v="1"/>
    <b v="0"/>
    <b v="0"/>
    <b v="0"/>
    <b v="0"/>
    <b v="0"/>
    <s v="FALSE"/>
    <x v="5"/>
  </r>
  <r>
    <s v=" SAVE MART#604. 11/02 #000209703 PURCHASE SAVE MART#604.D DAVIS CA"/>
    <s v="November"/>
    <x v="3"/>
    <n v="-4.34"/>
    <n v="4.34"/>
    <s v="#604.D DAVIS CA"/>
    <b v="0"/>
    <b v="1"/>
    <b v="0"/>
    <b v="0"/>
    <b v="0"/>
    <b v="0"/>
    <b v="0"/>
    <s v="FALSE"/>
    <x v="5"/>
  </r>
  <r>
    <s v=" SAVE MART#604. 11/03 #000228623 PURCHASE SAVE MART#604.D DAVIS CA"/>
    <s v="November"/>
    <x v="3"/>
    <n v="-13.94"/>
    <n v="13.94"/>
    <s v="#604.D DAVIS CA"/>
    <b v="0"/>
    <b v="1"/>
    <b v="0"/>
    <b v="0"/>
    <b v="0"/>
    <b v="0"/>
    <b v="0"/>
    <s v="FALSE"/>
    <x v="5"/>
  </r>
  <r>
    <s v=" TARGET T- 4601 11/03 #000214270 PURCHASE TARGET T- 4601 2n Davis CA"/>
    <s v="November"/>
    <x v="3"/>
    <n v="-33.53"/>
    <n v="33.53"/>
    <s v="601 2n Davis CA"/>
    <b v="0"/>
    <b v="0"/>
    <b v="0"/>
    <b v="0"/>
    <b v="0"/>
    <b v="0"/>
    <b v="1"/>
    <s v="FALSE"/>
    <x v="2"/>
  </r>
  <r>
    <s v=" UCD STORES MBS 11/03 #000959284 PURCHASE UCD STORES MBS-MA DAVIS CA"/>
    <s v="November"/>
    <x v="3"/>
    <n v="-5.19"/>
    <n v="5.19"/>
    <s v="MBS-MA DAVIS CA"/>
    <b v="0"/>
    <b v="0"/>
    <b v="0"/>
    <b v="0"/>
    <b v="0"/>
    <b v="0"/>
    <b v="0"/>
    <s v="FALSE"/>
    <x v="3"/>
  </r>
  <r>
    <s v=" SAVE MART#604. 11/03 #000260917 PURCHASE SAVE MART#604.D DAVIS CA"/>
    <s v="November"/>
    <x v="3"/>
    <n v="-14.94"/>
    <n v="14.94"/>
    <s v="#604.D DAVIS CA"/>
    <b v="0"/>
    <b v="1"/>
    <b v="0"/>
    <b v="0"/>
    <b v="0"/>
    <b v="0"/>
    <b v="0"/>
    <s v="FALSE"/>
    <x v="5"/>
  </r>
  <r>
    <s v=" PAK N SAVE #31 11/05 #000596142 PURCHASE PAK N SAVE #3111 SAN LEANDRO CA"/>
    <s v="November"/>
    <x v="3"/>
    <n v="-9.2100000000000009"/>
    <n v="9.2100000000000009"/>
    <s v=" SAN LEANDRO CA"/>
    <b v="0"/>
    <b v="1"/>
    <b v="0"/>
    <b v="0"/>
    <b v="0"/>
    <b v="0"/>
    <b v="0"/>
    <s v="FALSE"/>
    <x v="5"/>
  </r>
  <r>
    <s v=" SAVE MART#604. 11/07 #000631406 PURCHASE SAVE MART#604.D DAVIS CA"/>
    <s v="November"/>
    <x v="3"/>
    <n v="-19.940000000000001"/>
    <n v="19.940000000000001"/>
    <s v="#604.D DAVIS CA"/>
    <b v="0"/>
    <b v="1"/>
    <b v="0"/>
    <b v="0"/>
    <b v="0"/>
    <b v="0"/>
    <b v="0"/>
    <s v="FALSE"/>
    <x v="5"/>
  </r>
  <r>
    <s v=" SAVE MART#604. 11/08 #000702253 PURCHASE SAVE MART#604.D DAVIS CA"/>
    <s v="November"/>
    <x v="3"/>
    <n v="50.06"/>
    <n v="50.06"/>
    <s v="#604.D DAVIS CA"/>
    <b v="0"/>
    <b v="1"/>
    <b v="0"/>
    <b v="0"/>
    <b v="0"/>
    <b v="0"/>
    <b v="0"/>
    <s v="TRUE"/>
    <x v="5"/>
  </r>
  <r>
    <s v=" TARGET T- 4601 11/09 #000351781 PURCHASE TARGET T- 4601 2n Davis CA"/>
    <s v="November"/>
    <x v="3"/>
    <n v="-4.6900000000000004"/>
    <n v="4.6900000000000004"/>
    <s v="601 2n Davis CA"/>
    <b v="0"/>
    <b v="0"/>
    <b v="0"/>
    <b v="0"/>
    <b v="0"/>
    <b v="0"/>
    <b v="1"/>
    <s v="FALSE"/>
    <x v="2"/>
  </r>
  <r>
    <s v=" CHECKCARD 1112 CENTURY SOUTHLAND MALL HAYWARD"/>
    <s v="November"/>
    <x v="3"/>
    <n v="-7.25"/>
    <n v="7.25"/>
    <s v="ND MALL HAYWARD"/>
    <b v="0"/>
    <b v="0"/>
    <b v="0"/>
    <b v="1"/>
    <b v="0"/>
    <b v="0"/>
    <b v="0"/>
    <s v="FALSE"/>
    <x v="6"/>
  </r>
  <r>
    <s v=" PURCHASE 1113 Amazon Prime*HB6XF9I70 Amzn.com/billWA"/>
    <s v="November"/>
    <x v="3"/>
    <n v="-8.3000000000000007"/>
    <n v="8.3000000000000007"/>
    <s v="Amzn.com/billWA"/>
    <b v="0"/>
    <b v="0"/>
    <b v="0"/>
    <b v="0"/>
    <b v="0"/>
    <b v="0"/>
    <b v="1"/>
    <s v="FALSE"/>
    <x v="2"/>
  </r>
  <r>
    <s v=" SAVE MART#604. 11/15 #000408054 PURCHASE SAVE MART#604.D DAVIS CA"/>
    <s v="November"/>
    <x v="3"/>
    <n v="-29.05"/>
    <n v="29.05"/>
    <s v="#604.D DAVIS CA"/>
    <b v="0"/>
    <b v="1"/>
    <b v="0"/>
    <b v="0"/>
    <b v="0"/>
    <b v="0"/>
    <b v="0"/>
    <s v="FALSE"/>
    <x v="5"/>
  </r>
  <r>
    <s v=" SAVE MART#604. 11/15 #000304447 PURCHASE SAVE MART#604.D DAVIS CA"/>
    <s v="November"/>
    <x v="3"/>
    <n v="-2.99"/>
    <n v="2.99"/>
    <s v="#604.D DAVIS CA"/>
    <b v="0"/>
    <b v="1"/>
    <b v="0"/>
    <b v="0"/>
    <b v="0"/>
    <b v="0"/>
    <b v="0"/>
    <s v="FALSE"/>
    <x v="5"/>
  </r>
  <r>
    <s v=" TARGET T- 4601 11/16 #000910814 PURCHASE TARGET T- 4601 2n Davis CA"/>
    <s v="November"/>
    <x v="3"/>
    <n v="-17.18"/>
    <n v="17.18"/>
    <s v="601 2n Davis CA"/>
    <b v="0"/>
    <b v="0"/>
    <b v="0"/>
    <b v="0"/>
    <b v="0"/>
    <b v="0"/>
    <b v="1"/>
    <s v="FALSE"/>
    <x v="2"/>
  </r>
  <r>
    <s v=" CVS/PHARM 0928 11/16 #000515131 PURCHASE CVS/PHARM 09282-- Davis CA"/>
    <s v="November"/>
    <x v="3"/>
    <n v="-10.06"/>
    <n v="10.06"/>
    <s v="9282-- Davis CA"/>
    <b v="0"/>
    <b v="0"/>
    <b v="0"/>
    <b v="0"/>
    <b v="0"/>
    <b v="0"/>
    <b v="0"/>
    <s v="FALSE"/>
    <x v="3"/>
  </r>
  <r>
    <s v=" SAVE MART#604. 11/17 #000650108 PURCHASE SAVE MART#604.D DAVIS CA"/>
    <s v="November"/>
    <x v="3"/>
    <n v="-14.49"/>
    <n v="14.49"/>
    <s v="#604.D DAVIS CA"/>
    <b v="0"/>
    <b v="1"/>
    <b v="0"/>
    <b v="0"/>
    <b v="0"/>
    <b v="0"/>
    <b v="0"/>
    <s v="FALSE"/>
    <x v="5"/>
  </r>
  <r>
    <s v=" TARGET T- 4601 11/18 #000139240 PURCHASE TARGET T- 4601 2n Davis CA"/>
    <s v="November"/>
    <x v="3"/>
    <n v="-8.99"/>
    <n v="8.99"/>
    <s v="601 2n Davis CA"/>
    <b v="0"/>
    <b v="0"/>
    <b v="0"/>
    <b v="0"/>
    <b v="0"/>
    <b v="0"/>
    <b v="1"/>
    <s v="FALSE"/>
    <x v="2"/>
  </r>
  <r>
    <s v=" O'REILLY AUTO 11/18 #000493569 PURCHASE O'REILLY AUTO PAR DAVIS CA"/>
    <s v="November"/>
    <x v="3"/>
    <n v="-17.829999999999998"/>
    <n v="17.829999999999998"/>
    <s v="TO PAR DAVIS CA"/>
    <b v="0"/>
    <b v="0"/>
    <b v="0"/>
    <b v="0"/>
    <b v="0"/>
    <b v="1"/>
    <b v="0"/>
    <s v="FALSE"/>
    <x v="8"/>
  </r>
  <r>
    <s v=" SAVE MART#604. 11/18 #000801348 PURCHASE SAVE MART#604.D DAVIS CA"/>
    <s v="November"/>
    <x v="3"/>
    <n v="-22.67"/>
    <n v="22.67"/>
    <s v="#604.D DAVIS CA"/>
    <b v="0"/>
    <b v="1"/>
    <b v="0"/>
    <b v="0"/>
    <b v="0"/>
    <b v="0"/>
    <b v="0"/>
    <s v="FALSE"/>
    <x v="5"/>
  </r>
  <r>
    <s v=" BKOFAMERICA ATM 11/20 #000001555 WITHDRWL DAVIS DAVIS CA"/>
    <s v="November"/>
    <x v="3"/>
    <n v="-100"/>
    <n v="100"/>
    <s v=" DAVIS DAVIS CA"/>
    <b v="0"/>
    <b v="0"/>
    <b v="0"/>
    <b v="0"/>
    <b v="0"/>
    <b v="0"/>
    <b v="0"/>
    <s v="FALSE"/>
    <x v="3"/>
  </r>
  <r>
    <s v=" CHECKCARD 1118 WASH LAUNDRY WAVERIDER EL SEGUNDO"/>
    <s v="November"/>
    <x v="3"/>
    <n v="-2.25"/>
    <n v="2.25"/>
    <s v="IDER EL SEGUNDO"/>
    <b v="0"/>
    <b v="0"/>
    <b v="0"/>
    <b v="0"/>
    <b v="0"/>
    <b v="0"/>
    <b v="0"/>
    <s v="FALSE"/>
    <x v="3"/>
  </r>
  <r>
    <s v=" SAVE MART#604. 11/20 #000906779 PURCHASE SAVE MART#604.D DAVIS CA"/>
    <s v="November"/>
    <x v="3"/>
    <n v="-8.08"/>
    <n v="8.08"/>
    <s v="#604.D DAVIS CA"/>
    <b v="0"/>
    <b v="1"/>
    <b v="0"/>
    <b v="0"/>
    <b v="0"/>
    <b v="0"/>
    <b v="0"/>
    <s v="FALSE"/>
    <x v="5"/>
  </r>
  <r>
    <s v=" SAVE MART#604. 11/20 #000710125 PURCHASE SAVE MART#604.D DAVIS CA"/>
    <s v="November"/>
    <x v="3"/>
    <n v="-7.99"/>
    <n v="7.99"/>
    <s v="#604.D DAVIS CA"/>
    <b v="0"/>
    <b v="1"/>
    <b v="0"/>
    <b v="0"/>
    <b v="0"/>
    <b v="0"/>
    <b v="0"/>
    <s v="FALSE"/>
    <x v="5"/>
  </r>
  <r>
    <s v=" SAVE MART#604. 11/21 #000771709 PURCHASE SAVE MART#604.D DAVIS CA"/>
    <s v="November"/>
    <x v="3"/>
    <n v="-12.2"/>
    <n v="12.2"/>
    <s v="#604.D DAVIS CA"/>
    <b v="0"/>
    <b v="1"/>
    <b v="0"/>
    <b v="0"/>
    <b v="0"/>
    <b v="0"/>
    <b v="0"/>
    <s v="FALSE"/>
    <x v="5"/>
  </r>
  <r>
    <s v=" SAFEWAY #1205 11/21 #000584796 PURCHASE SAFEWAY #1205 DAVIS CA"/>
    <s v="November"/>
    <x v="3"/>
    <n v="-40.03"/>
    <n v="40.03"/>
    <s v=" #1205 DAVIS CA"/>
    <b v="0"/>
    <b v="1"/>
    <b v="0"/>
    <b v="0"/>
    <b v="0"/>
    <b v="0"/>
    <b v="0"/>
    <s v="FALSE"/>
    <x v="5"/>
  </r>
  <r>
    <s v=" SHELL OIL 10007866006 DAVIS CA"/>
    <s v="November"/>
    <x v="3"/>
    <n v="-95.56"/>
    <n v="95.56"/>
    <s v="866006 DAVIS CA"/>
    <b v="1"/>
    <b v="0"/>
    <b v="0"/>
    <b v="0"/>
    <b v="0"/>
    <b v="0"/>
    <b v="0"/>
    <s v="FALSE"/>
    <x v="1"/>
  </r>
  <r>
    <s v=" CHEVRON 0205716 DAVIS CA"/>
    <s v="November"/>
    <x v="3"/>
    <n v="-93.08"/>
    <n v="93.08"/>
    <s v="205716 DAVIS CA"/>
    <b v="0"/>
    <b v="0"/>
    <b v="0"/>
    <b v="0"/>
    <b v="0"/>
    <b v="0"/>
    <b v="0"/>
    <s v="FALSE"/>
    <x v="3"/>
  </r>
  <r>
    <s v=" BKOFAMERICA ATM 12/07 #000004003 DEPOSIT DAVIS DAVIS CA"/>
    <s v="December"/>
    <x v="3"/>
    <n v="1410"/>
    <n v="1410"/>
    <s v=" DAVIS DAVIS CA"/>
    <b v="0"/>
    <b v="0"/>
    <b v="0"/>
    <b v="0"/>
    <b v="0"/>
    <b v="0"/>
    <b v="0"/>
    <s v="TRUE"/>
    <x v="0"/>
  </r>
  <r>
    <s v=" Zelle Transfer Conf# i21hq0l3u; Vincent"/>
    <s v="December"/>
    <x v="3"/>
    <n v="-7"/>
    <n v="7"/>
    <s v="hq0l3u; Vincent"/>
    <b v="0"/>
    <b v="0"/>
    <b v="0"/>
    <b v="0"/>
    <b v="0"/>
    <b v="0"/>
    <b v="0"/>
    <s v="FALSE"/>
    <x v="3"/>
  </r>
  <r>
    <s v=" SHELL SERVICE 11/22 #000657952 PURCHASE SHELL SERVICE STA DAVIS CA"/>
    <s v="November"/>
    <x v="3"/>
    <n v="-3.1"/>
    <n v="3.1"/>
    <s v="CE STA DAVIS CA"/>
    <b v="0"/>
    <b v="0"/>
    <b v="0"/>
    <b v="0"/>
    <b v="0"/>
    <b v="0"/>
    <b v="0"/>
    <s v="FALSE"/>
    <x v="3"/>
  </r>
  <r>
    <s v=" CHECKCARD 1123 AMZN MKTP US*HI6TQ3RE2 AMZN.COM/BILLWA"/>
    <s v="November"/>
    <x v="3"/>
    <n v="-28.76"/>
    <n v="28.76"/>
    <s v="AMZN.COM/BILLWA"/>
    <b v="0"/>
    <b v="0"/>
    <b v="0"/>
    <b v="0"/>
    <b v="0"/>
    <b v="0"/>
    <b v="1"/>
    <s v="FALSE"/>
    <x v="2"/>
  </r>
  <r>
    <s v=" CHECKCARD 1121 UCD STORES MBS-MARKET A DAVIS "/>
    <s v="November"/>
    <x v="3"/>
    <n v="-4.79"/>
    <n v="4.79"/>
    <s v="MARKET A DAVIS "/>
    <b v="0"/>
    <b v="0"/>
    <b v="0"/>
    <b v="0"/>
    <b v="0"/>
    <b v="0"/>
    <b v="0"/>
    <s v="FALSE"/>
    <x v="3"/>
  </r>
  <r>
    <s v=" SAFEWAY #1205 11/28 #000706813 PURCHASE SAFEWAY #1205 DAVIS CA"/>
    <s v="November"/>
    <x v="3"/>
    <n v="-6.49"/>
    <n v="6.49"/>
    <s v=" #1205 DAVIS CA"/>
    <b v="0"/>
    <b v="1"/>
    <b v="0"/>
    <b v="0"/>
    <b v="0"/>
    <b v="0"/>
    <b v="0"/>
    <s v="FALSE"/>
    <x v="5"/>
  </r>
  <r>
    <s v=" SAVE MART#604. 11/29 #000388191 PURCHASE SAVE MART#604.D DAVIS CA"/>
    <s v="November"/>
    <x v="3"/>
    <n v="-61.23"/>
    <n v="61.23"/>
    <s v="#604.D DAVIS CA"/>
    <b v="0"/>
    <b v="1"/>
    <b v="0"/>
    <b v="0"/>
    <b v="0"/>
    <b v="0"/>
    <b v="0"/>
    <s v="FALSE"/>
    <x v="5"/>
  </r>
  <r>
    <s v=" CHEVRON/SAM'S 11/29 #000812852 PURCHASE CHEVRON/SAM'S ENT DAVIS CA"/>
    <s v="November"/>
    <x v="3"/>
    <n v="-90.17"/>
    <n v="90.17"/>
    <s v="'S ENT DAVIS CA"/>
    <b v="0"/>
    <b v="0"/>
    <b v="0"/>
    <b v="0"/>
    <b v="0"/>
    <b v="0"/>
    <b v="0"/>
    <s v="FALSE"/>
    <x v="3"/>
  </r>
  <r>
    <s v=" O'REILLY AUTO 11/30 #000647614 PURCHASE O'REILLY AUTO PAR DAVIS CA"/>
    <s v="November"/>
    <x v="3"/>
    <n v="-9.73"/>
    <n v="9.73"/>
    <s v="TO PAR DAVIS CA"/>
    <b v="0"/>
    <b v="0"/>
    <b v="0"/>
    <b v="0"/>
    <b v="0"/>
    <b v="1"/>
    <b v="0"/>
    <s v="FALSE"/>
    <x v="8"/>
  </r>
  <r>
    <s v=" SAVE MART#604. 12/01 #000457334 PURCHASE SAVE MART#604.D DAVIS CA"/>
    <s v="December"/>
    <x v="3"/>
    <n v="-11.49"/>
    <n v="11.49"/>
    <s v="#604.D DAVIS CA"/>
    <b v="0"/>
    <b v="1"/>
    <b v="0"/>
    <b v="0"/>
    <b v="0"/>
    <b v="0"/>
    <b v="0"/>
    <s v="FALSE"/>
    <x v="5"/>
  </r>
  <r>
    <s v=" CHECKCARD 1201 UCD TS AIMS ucdav"/>
    <s v="December"/>
    <x v="3"/>
    <n v="-55"/>
    <n v="55"/>
    <s v="D TS AIMS ucdav"/>
    <b v="0"/>
    <b v="0"/>
    <b v="0"/>
    <b v="0"/>
    <b v="0"/>
    <b v="0"/>
    <b v="0"/>
    <s v="FALSE"/>
    <x v="3"/>
  </r>
  <r>
    <s v=" CHECKCARD 1202 UCD STORES MBS-MARKET A DAVIS CA"/>
    <s v="December"/>
    <x v="3"/>
    <n v="-5.19"/>
    <n v="5.19"/>
    <s v="RKET A DAVIS CA"/>
    <b v="0"/>
    <b v="0"/>
    <b v="0"/>
    <b v="0"/>
    <b v="0"/>
    <b v="0"/>
    <b v="0"/>
    <s v="FALSE"/>
    <x v="3"/>
  </r>
  <r>
    <s v=" TARGET T- 4601 12/06 #000016686 PURCHASE TARGET T- 4601 2n Davis CA "/>
    <s v="December"/>
    <x v="3"/>
    <n v="-55.42"/>
    <n v="55.42"/>
    <s v="01 2n Davis CA "/>
    <b v="0"/>
    <b v="0"/>
    <b v="0"/>
    <b v="0"/>
    <b v="0"/>
    <b v="0"/>
    <b v="1"/>
    <s v="FALSE"/>
    <x v="2"/>
  </r>
  <r>
    <s v=" SAVE MART#604. 12/06 #000989353 PURCHASE SAVE MART#604.D DAVIS CA"/>
    <s v="December"/>
    <x v="3"/>
    <n v="-21.24"/>
    <n v="21.24"/>
    <s v="#604.D DAVIS CA"/>
    <b v="0"/>
    <b v="1"/>
    <b v="0"/>
    <b v="0"/>
    <b v="0"/>
    <b v="0"/>
    <b v="0"/>
    <s v="FALSE"/>
    <x v="5"/>
  </r>
  <r>
    <s v="CHECKCARD 1206 PARKMOBILE UCD TS parkmobilecomCA 24391212340091313003937 "/>
    <s v="December"/>
    <x v="3"/>
    <n v="-3.5"/>
    <n v="3.5"/>
    <s v="40091313003937 "/>
    <b v="0"/>
    <b v="0"/>
    <b v="0"/>
    <b v="0"/>
    <b v="0"/>
    <b v="0"/>
    <b v="0"/>
    <s v="FALSE"/>
    <x v="3"/>
  </r>
  <r>
    <s v=" CHECKCARD 1206 UCD STORES MBS-MARKET A DAVIS"/>
    <s v="December"/>
    <x v="3"/>
    <n v="-5.09"/>
    <n v="5.09"/>
    <s v="-MARKET A DAVIS"/>
    <b v="0"/>
    <b v="0"/>
    <b v="0"/>
    <b v="0"/>
    <b v="0"/>
    <b v="0"/>
    <b v="0"/>
    <s v="FALSE"/>
    <x v="3"/>
  </r>
  <r>
    <s v=" SAFEWAY #1205 12/07 #000636101 PURCHASE SAFEWAY #1205 DAVIS CA"/>
    <s v="December"/>
    <x v="3"/>
    <n v="-8.49"/>
    <n v="8.49"/>
    <s v=" #1205 DAVIS CA"/>
    <b v="0"/>
    <b v="1"/>
    <b v="0"/>
    <b v="0"/>
    <b v="0"/>
    <b v="0"/>
    <b v="0"/>
    <s v="FALSE"/>
    <x v="5"/>
  </r>
  <r>
    <s v=" SAVE MART#604. 12/08 #000760398 PURCHASE SAVE MART#604.D DAVIS CA"/>
    <s v="December"/>
    <x v="3"/>
    <n v="-8.9499999999999993"/>
    <n v="8.9499999999999993"/>
    <s v="#604.D DAVIS CA"/>
    <b v="0"/>
    <b v="1"/>
    <b v="0"/>
    <b v="0"/>
    <b v="0"/>
    <b v="0"/>
    <b v="0"/>
    <s v="FALSE"/>
    <x v="5"/>
  </r>
  <r>
    <s v=" SAVE MART#604. 12/08 #000048800 PURCHASE SAVE MART#604.D DAVIS CA"/>
    <s v="December"/>
    <x v="3"/>
    <n v="-3.51"/>
    <n v="3.51"/>
    <s v="#604.D DAVIS CA"/>
    <b v="0"/>
    <b v="1"/>
    <b v="0"/>
    <b v="0"/>
    <b v="0"/>
    <b v="0"/>
    <b v="0"/>
    <s v="FALSE"/>
    <x v="5"/>
  </r>
  <r>
    <s v=" PURCHASE 1213 Amazon Prime*UU4NM0W53 Amzn.com/billWA"/>
    <s v="December"/>
    <x v="3"/>
    <n v="-8.3000000000000007"/>
    <n v="8.3000000000000007"/>
    <s v="Amzn.com/billWA"/>
    <b v="0"/>
    <b v="0"/>
    <b v="0"/>
    <b v="0"/>
    <b v="0"/>
    <b v="0"/>
    <b v="1"/>
    <s v="FALSE"/>
    <x v="2"/>
  </r>
  <r>
    <s v=" AUTOZONE 4071 12/16 #000355638 PURCHASE AUTOZONE 4071 14 SAN LEANDRO CA"/>
    <s v="December"/>
    <x v="3"/>
    <n v="-53.14"/>
    <n v="53.14"/>
    <s v=" SAN LEANDRO CA"/>
    <b v="0"/>
    <b v="0"/>
    <b v="0"/>
    <b v="0"/>
    <b v="0"/>
    <b v="1"/>
    <b v="0"/>
    <s v="FALSE"/>
    <x v="8"/>
  </r>
  <r>
    <s v=" AUTOZONE 4071 12/20 #000435464 PURCHASE AUTOZONE 4071 14 SAN LEANDRO CA"/>
    <s v="December"/>
    <x v="3"/>
    <n v="-6.08"/>
    <n v="6.08"/>
    <s v=" SAN LEANDRO CA"/>
    <b v="0"/>
    <b v="0"/>
    <b v="0"/>
    <b v="0"/>
    <b v="0"/>
    <b v="1"/>
    <b v="0"/>
    <s v="FALSE"/>
    <x v="8"/>
  </r>
  <r>
    <s v=" CHECKCARD 1219 24 HOUR FITNESS - 272 - SAN LEANDRO CA"/>
    <s v="December"/>
    <x v="3"/>
    <n v="-6.63"/>
    <n v="6.63"/>
    <s v=" SAN LEANDRO CA"/>
    <b v="0"/>
    <b v="0"/>
    <b v="0"/>
    <b v="0"/>
    <b v="0"/>
    <b v="0"/>
    <b v="0"/>
    <s v="FALSE"/>
    <x v="3"/>
  </r>
  <r>
    <s v=" FAST GAS &amp; PROPANE SAN LEANDRO CA"/>
    <s v="November"/>
    <x v="3"/>
    <n v="-55.54"/>
    <n v="55.54"/>
    <s v=" SAN LEANDRO CA"/>
    <b v="1"/>
    <b v="0"/>
    <b v="0"/>
    <b v="0"/>
    <b v="0"/>
    <b v="0"/>
    <b v="0"/>
    <s v="FALSE"/>
    <x v="1"/>
  </r>
  <r>
    <s v="  FAST GAS &amp; PROPANE SAN LEANDRO CA"/>
    <s v="December"/>
    <x v="3"/>
    <n v="-75"/>
    <n v="75"/>
    <s v=" SAN LEANDRO CA"/>
    <b v="1"/>
    <b v="0"/>
    <b v="0"/>
    <b v="0"/>
    <b v="0"/>
    <b v="0"/>
    <b v="0"/>
    <s v="FALSE"/>
    <x v="1"/>
  </r>
  <r>
    <s v=" PAK N SAVE #3111 SAN LEANDRO CA"/>
    <s v="July"/>
    <x v="3"/>
    <n v="-2.89"/>
    <n v="2.89"/>
    <s v=" SAN LEANDRO CA"/>
    <b v="0"/>
    <b v="1"/>
    <b v="0"/>
    <b v="0"/>
    <b v="0"/>
    <b v="0"/>
    <b v="0"/>
    <s v="FALSE"/>
    <x v="5"/>
  </r>
  <r>
    <s v=" PAK N SAVE #3111 SAN LEANDRO CA"/>
    <s v="July"/>
    <x v="3"/>
    <n v="-2.99"/>
    <n v="2.99"/>
    <s v=" SAN LEANDRO CA"/>
    <b v="0"/>
    <b v="1"/>
    <b v="0"/>
    <b v="0"/>
    <b v="0"/>
    <b v="0"/>
    <b v="0"/>
    <s v="FALSE"/>
    <x v="5"/>
  </r>
  <r>
    <s v=" FAST GAS &amp; PROPANE SAN LEANDRO CA"/>
    <s v="July"/>
    <x v="3"/>
    <n v="-40"/>
    <n v="40"/>
    <s v=" SAN LEANDRO CA"/>
    <b v="1"/>
    <b v="0"/>
    <b v="0"/>
    <b v="0"/>
    <b v="0"/>
    <b v="0"/>
    <b v="0"/>
    <s v="FALSE"/>
    <x v="1"/>
  </r>
  <r>
    <s v=" PAK N SAVE #3111 SAN LEANDRO CA"/>
    <s v="July"/>
    <x v="3"/>
    <n v="-32.03"/>
    <n v="32.03"/>
    <s v=" SAN LEANDRO CA"/>
    <b v="0"/>
    <b v="1"/>
    <b v="0"/>
    <b v="0"/>
    <b v="0"/>
    <b v="0"/>
    <b v="0"/>
    <s v="FALSE"/>
    <x v="5"/>
  </r>
  <r>
    <s v="  FAST GAS &amp; PROPANE SAN LEANDRO CA"/>
    <s v="August"/>
    <x v="3"/>
    <n v="-35"/>
    <n v="35"/>
    <s v=" SAN LEANDRO CA"/>
    <b v="1"/>
    <b v="0"/>
    <b v="0"/>
    <b v="0"/>
    <b v="0"/>
    <b v="0"/>
    <b v="0"/>
    <s v="FALSE"/>
    <x v="1"/>
  </r>
  <r>
    <s v=" FAST GAS &amp; PROPANE SAN LEANDRO CA"/>
    <s v="August"/>
    <x v="3"/>
    <n v="-35"/>
    <n v="35"/>
    <s v=" SAN LEANDRO CA"/>
    <b v="1"/>
    <b v="0"/>
    <b v="0"/>
    <b v="0"/>
    <b v="0"/>
    <b v="0"/>
    <b v="0"/>
    <s v="FALSE"/>
    <x v="1"/>
  </r>
  <r>
    <s v=" FAST GAS &amp; PROPANE SAN LEANDRO CA"/>
    <s v="August"/>
    <x v="3"/>
    <n v="-40"/>
    <n v="40"/>
    <s v=" SAN LEANDRO CA"/>
    <b v="1"/>
    <b v="0"/>
    <b v="0"/>
    <b v="0"/>
    <b v="0"/>
    <b v="0"/>
    <b v="0"/>
    <s v="FALSE"/>
    <x v="1"/>
  </r>
  <r>
    <s v=" FAST GAS &amp; PROPANE SAN LEANDRO CA "/>
    <s v="August"/>
    <x v="3"/>
    <n v="-45"/>
    <n v="45"/>
    <s v="SAN LEANDRO CA "/>
    <b v="1"/>
    <b v="0"/>
    <b v="0"/>
    <b v="0"/>
    <b v="0"/>
    <b v="0"/>
    <b v="0"/>
    <s v="FALSE"/>
    <x v="1"/>
  </r>
  <r>
    <s v=" WESTERN STATES OIL SAN L SAN LEANDRO CA"/>
    <s v="August"/>
    <x v="3"/>
    <n v="-44.07"/>
    <n v="44.07"/>
    <s v=" SAN LEANDRO CA"/>
    <b v="1"/>
    <b v="0"/>
    <b v="0"/>
    <b v="0"/>
    <b v="0"/>
    <b v="0"/>
    <b v="0"/>
    <s v="FALSE"/>
    <x v="1"/>
  </r>
  <r>
    <s v=" FAST GAS &amp; PROPANE SAN LEANDRO CA"/>
    <s v="September"/>
    <x v="3"/>
    <n v="-50"/>
    <n v="50"/>
    <s v=" SAN LEANDRO CA"/>
    <b v="1"/>
    <b v="0"/>
    <b v="0"/>
    <b v="0"/>
    <b v="0"/>
    <b v="0"/>
    <b v="0"/>
    <s v="FALSE"/>
    <x v="1"/>
  </r>
  <r>
    <s v=" FAST GAS &amp; PROPANE SAN LEANDRO CA"/>
    <s v="September"/>
    <x v="3"/>
    <n v="-50"/>
    <n v="50"/>
    <s v=" SAN LEANDRO CA"/>
    <b v="1"/>
    <b v="0"/>
    <b v="0"/>
    <b v="0"/>
    <b v="0"/>
    <b v="0"/>
    <b v="0"/>
    <s v="FALSE"/>
    <x v="1"/>
  </r>
  <r>
    <s v=" FAST GAS &amp; PROPANE SAN LEANDRO CA"/>
    <s v="September"/>
    <x v="3"/>
    <n v="-40"/>
    <n v="40"/>
    <s v=" SAN LEANDRO CA"/>
    <b v="1"/>
    <b v="0"/>
    <b v="0"/>
    <b v="0"/>
    <b v="0"/>
    <b v="0"/>
    <b v="0"/>
    <s v="FALSE"/>
    <x v="1"/>
  </r>
  <r>
    <s v=" FAST GAS &amp; PROPANE SAN LEANDRO CA"/>
    <s v="October"/>
    <x v="3"/>
    <n v="-50"/>
    <n v="50"/>
    <s v=" SAN LEANDRO CA"/>
    <b v="1"/>
    <b v="0"/>
    <b v="0"/>
    <b v="0"/>
    <b v="0"/>
    <b v="0"/>
    <b v="0"/>
    <s v="FALSE"/>
    <x v="1"/>
  </r>
  <r>
    <s v=" WESTERN STATES OIL SAN L SAN LEANDRO CA"/>
    <s v="December"/>
    <x v="3"/>
    <n v="-47"/>
    <n v="47"/>
    <s v=" SAN LEANDRO CA"/>
    <b v="1"/>
    <b v="0"/>
    <b v="0"/>
    <b v="0"/>
    <b v="0"/>
    <b v="0"/>
    <b v="0"/>
    <s v="FALSE"/>
    <x v="1"/>
  </r>
  <r>
    <s v=" GAMEPOD COMBAT ZONE, INC ANTIOCH CA"/>
    <s v="July"/>
    <x v="3"/>
    <n v="-35"/>
    <n v="35"/>
    <s v=" INC ANTIOCH CA"/>
    <b v="0"/>
    <b v="0"/>
    <b v="0"/>
    <b v="1"/>
    <b v="0"/>
    <b v="0"/>
    <b v="0"/>
    <s v="FALSE"/>
    <x v="6"/>
  </r>
  <r>
    <s v=" GAMEPOD COMBAT ZONE, INC ANTIOCH CA"/>
    <s v="July"/>
    <x v="3"/>
    <n v="-16"/>
    <n v="16"/>
    <s v=" INC ANTIOCH CA"/>
    <b v="0"/>
    <b v="0"/>
    <b v="0"/>
    <b v="1"/>
    <b v="0"/>
    <b v="0"/>
    <b v="0"/>
    <s v="FALSE"/>
    <x v="6"/>
  </r>
  <r>
    <s v=" CHIPOTLE 2292 SAN LEANDRO CA"/>
    <s v="July"/>
    <x v="3"/>
    <n v="-32.840000000000003"/>
    <n v="32.840000000000003"/>
    <s v=" SAN LEANDRO CA"/>
    <b v="0"/>
    <b v="0"/>
    <b v="0"/>
    <b v="0"/>
    <b v="0"/>
    <b v="0"/>
    <b v="0"/>
    <s v="FALSE"/>
    <x v="3"/>
  </r>
  <r>
    <s v=" FAST GAS &amp; PROPANE SAN LEANDRO CA"/>
    <s v="July"/>
    <x v="3"/>
    <n v="-100"/>
    <n v="100"/>
    <s v=" SAN LEANDRO CA"/>
    <b v="1"/>
    <b v="0"/>
    <b v="0"/>
    <b v="0"/>
    <b v="0"/>
    <b v="0"/>
    <b v="0"/>
    <s v="FALSE"/>
    <x v="1"/>
  </r>
  <r>
    <s v=" FAST GAS &amp; PROPANE SAN LEANDRO CA"/>
    <s v="August"/>
    <x v="3"/>
    <n v="-79.239999999999995"/>
    <n v="79.239999999999995"/>
    <s v=" SAN LEANDRO CA"/>
    <b v="1"/>
    <b v="0"/>
    <b v="0"/>
    <b v="0"/>
    <b v="0"/>
    <b v="0"/>
    <b v="0"/>
    <s v="FALSE"/>
    <x v="1"/>
  </r>
  <r>
    <s v=" 64100 - SOUTH HALL SAN JOSE CA"/>
    <s v="August"/>
    <x v="3"/>
    <n v="-7"/>
    <n v="7"/>
    <s v="ALL SAN JOSE CA"/>
    <b v="0"/>
    <b v="0"/>
    <b v="0"/>
    <b v="0"/>
    <b v="0"/>
    <b v="0"/>
    <b v="0"/>
    <s v="FALSE"/>
    <x v="3"/>
  </r>
  <r>
    <s v=" SHELL OIL 63651220071 STANDISH CA"/>
    <s v="August"/>
    <x v="3"/>
    <n v="-75.34"/>
    <n v="75.34"/>
    <s v="071 STANDISH CA"/>
    <b v="1"/>
    <b v="0"/>
    <b v="0"/>
    <b v="0"/>
    <b v="0"/>
    <b v="0"/>
    <b v="0"/>
    <s v="FALSE"/>
    <x v="1"/>
  </r>
  <r>
    <s v=" FAST GAS &amp; PROPANE SAN LEANDRO CA"/>
    <s v="July"/>
    <x v="3"/>
    <n v="-100"/>
    <n v="100"/>
    <s v=" SAN LEANDRO CA"/>
    <b v="1"/>
    <b v="0"/>
    <b v="0"/>
    <b v="0"/>
    <b v="0"/>
    <b v="0"/>
    <b v="0"/>
    <s v="FALSE"/>
    <x v="1"/>
  </r>
  <r>
    <s v=" TST* Paesanos, Davis Davis CA "/>
    <s v="July"/>
    <x v="3"/>
    <n v="-81.900000000000006"/>
    <n v="81.900000000000006"/>
    <s v="Davis Davis CA "/>
    <b v="0"/>
    <b v="0"/>
    <b v="0"/>
    <b v="0"/>
    <b v="0"/>
    <b v="0"/>
    <b v="0"/>
    <s v="FALSE"/>
    <x v="3"/>
  </r>
  <r>
    <s v=" OUTDOOR SUPPLY SAN LEAND SAN LEANDRO CA"/>
    <s v="July"/>
    <x v="3"/>
    <n v="-11.96"/>
    <n v="11.96"/>
    <s v=" SAN LEANDRO CA"/>
    <b v="0"/>
    <b v="0"/>
    <b v="0"/>
    <b v="0"/>
    <b v="0"/>
    <b v="0"/>
    <b v="1"/>
    <s v="FALSE"/>
    <x v="2"/>
  </r>
  <r>
    <s v=" OUTDOOR SUPPLY SAN LEAND SAN LEANDRO CA"/>
    <s v="July"/>
    <x v="3"/>
    <n v="-7.79"/>
    <n v="7.79"/>
    <s v=" SAN LEANDRO CA"/>
    <b v="0"/>
    <b v="0"/>
    <b v="0"/>
    <b v="0"/>
    <b v="0"/>
    <b v="0"/>
    <b v="1"/>
    <s v="FALSE"/>
    <x v="2"/>
  </r>
  <r>
    <s v=" TARGET 00014282 SAN LEANDRO CA"/>
    <s v="July"/>
    <x v="3"/>
    <n v="-33.200000000000003"/>
    <n v="33.200000000000003"/>
    <s v=" SAN LEANDRO CA"/>
    <b v="0"/>
    <b v="0"/>
    <b v="0"/>
    <b v="0"/>
    <b v="0"/>
    <b v="0"/>
    <b v="1"/>
    <s v="FALSE"/>
    <x v="2"/>
  </r>
  <r>
    <s v="  PAK N SAVE #3111 SAN LEANDRO CA"/>
    <s v="July"/>
    <x v="3"/>
    <n v="-2"/>
    <n v="2"/>
    <s v=" SAN LEANDRO CA"/>
    <b v="0"/>
    <b v="1"/>
    <b v="0"/>
    <b v="0"/>
    <b v="0"/>
    <b v="0"/>
    <b v="0"/>
    <s v="FALSE"/>
    <x v="5"/>
  </r>
  <r>
    <s v=" FAST GAS &amp; PROPANE SAN LEANDRO CA"/>
    <s v="April"/>
    <x v="3"/>
    <n v="-100"/>
    <n v="100"/>
    <s v=" SAN LEANDRO CA"/>
    <b v="1"/>
    <b v="0"/>
    <b v="0"/>
    <b v="0"/>
    <b v="0"/>
    <b v="0"/>
    <b v="0"/>
    <s v="FALSE"/>
    <x v="1"/>
  </r>
  <r>
    <s v=" FAST GAS &amp; PROPANE SAN LEANDRO CA"/>
    <s v="May"/>
    <x v="3"/>
    <n v="-100"/>
    <n v="100"/>
    <s v=" SAN LEANDRO CA"/>
    <b v="1"/>
    <b v="0"/>
    <b v="0"/>
    <b v="0"/>
    <b v="0"/>
    <b v="0"/>
    <b v="0"/>
    <s v="FALSE"/>
    <x v="1"/>
  </r>
  <r>
    <s v=" FAST GAS &amp; PROPANE SAN LEANDRO CA"/>
    <s v="May"/>
    <x v="3"/>
    <n v="-100"/>
    <n v="100"/>
    <s v=" SAN LEANDRO CA"/>
    <b v="1"/>
    <b v="0"/>
    <b v="0"/>
    <b v="0"/>
    <b v="0"/>
    <b v="0"/>
    <b v="0"/>
    <s v="FALSE"/>
    <x v="1"/>
  </r>
  <r>
    <s v=" FAST GAS &amp; PROPANE SAN LEANDRO CA"/>
    <s v="April"/>
    <x v="3"/>
    <n v="-100"/>
    <n v="100"/>
    <s v=" SAN LEANDRO CA"/>
    <b v="1"/>
    <b v="0"/>
    <b v="0"/>
    <b v="0"/>
    <b v="0"/>
    <b v="0"/>
    <b v="0"/>
    <s v="FALSE"/>
    <x v="1"/>
  </r>
  <r>
    <s v=" FAST GAS &amp; PROPANE SAN LEANDRO CA"/>
    <s v="April"/>
    <x v="3"/>
    <n v="-100"/>
    <n v="100"/>
    <s v=" SAN LEANDRO CA"/>
    <b v="1"/>
    <b v="0"/>
    <b v="0"/>
    <b v="0"/>
    <b v="0"/>
    <b v="0"/>
    <b v="0"/>
    <s v="FALSE"/>
    <x v="1"/>
  </r>
  <r>
    <s v=" FAST GAS &amp; PROPANE SAN LEANDRO CA"/>
    <s v="March"/>
    <x v="3"/>
    <n v="-75"/>
    <n v="75"/>
    <s v=" SAN LEANDRO CA"/>
    <b v="1"/>
    <b v="0"/>
    <b v="0"/>
    <b v="0"/>
    <b v="0"/>
    <b v="0"/>
    <b v="0"/>
    <s v="FALSE"/>
    <x v="1"/>
  </r>
  <r>
    <s v=" FAST GAS &amp; PROPANE SAN LEANDRO CA"/>
    <s v="March"/>
    <x v="3"/>
    <n v="-75"/>
    <n v="75"/>
    <s v=" SAN LEANDRO CA"/>
    <b v="1"/>
    <b v="0"/>
    <b v="0"/>
    <b v="0"/>
    <b v="0"/>
    <b v="0"/>
    <b v="0"/>
    <s v="FALSE"/>
    <x v="1"/>
  </r>
  <r>
    <s v="  FAST GAS &amp; PROPANE SAN LEANDRO CA"/>
    <s v="March"/>
    <x v="3"/>
    <n v="-14.28"/>
    <n v="14.28"/>
    <s v=" SAN LEANDRO CA"/>
    <b v="1"/>
    <b v="0"/>
    <b v="0"/>
    <b v="0"/>
    <b v="0"/>
    <b v="0"/>
    <b v="0"/>
    <s v="FALSE"/>
    <x v="1"/>
  </r>
  <r>
    <s v=" FAST GAS &amp; PROPANE SAN LEANDRO CA"/>
    <s v="March"/>
    <x v="3"/>
    <n v="-89.37"/>
    <n v="89.37"/>
    <s v=" SAN LEANDRO CA"/>
    <b v="1"/>
    <b v="0"/>
    <b v="0"/>
    <b v="0"/>
    <b v="0"/>
    <b v="0"/>
    <b v="0"/>
    <s v="FALSE"/>
    <x v="1"/>
  </r>
  <r>
    <s v=" FAST GAS &amp; PROPANE SAN LEANDRO CA"/>
    <s v="February"/>
    <x v="3"/>
    <n v="-75"/>
    <n v="75"/>
    <s v=" SAN LEANDRO CA"/>
    <b v="1"/>
    <b v="0"/>
    <b v="0"/>
    <b v="0"/>
    <b v="0"/>
    <b v="0"/>
    <b v="0"/>
    <s v="FALSE"/>
    <x v="1"/>
  </r>
  <r>
    <s v="  FAST GAS &amp; PROPANE SAN LEANDRO CA"/>
    <s v="January"/>
    <x v="3"/>
    <n v="-78"/>
    <n v="78"/>
    <s v=" SAN LEANDRO CA"/>
    <b v="1"/>
    <b v="0"/>
    <b v="0"/>
    <b v="0"/>
    <b v="0"/>
    <b v="0"/>
    <b v="0"/>
    <s v="FALSE"/>
    <x v="1"/>
  </r>
  <r>
    <s v=" FAST GAS &amp; PROPANE SAN LEANDRO CA"/>
    <s v="January"/>
    <x v="3"/>
    <n v="-84"/>
    <n v="84"/>
    <s v=" SAN LEANDRO CA"/>
    <b v="1"/>
    <b v="0"/>
    <b v="0"/>
    <b v="0"/>
    <b v="0"/>
    <b v="0"/>
    <b v="0"/>
    <s v="FALSE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633E28-4CFA-4CFF-B1BC-F7FAE3745F7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39" firstHeaderRow="1" firstDataRow="1" firstDataCol="1"/>
  <pivotFields count="15"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8"/>
        <item x="4"/>
        <item x="0"/>
        <item x="6"/>
        <item x="5"/>
        <item x="1"/>
        <item x="7"/>
        <item x="2"/>
        <item x="3"/>
        <item t="default"/>
      </items>
    </pivotField>
  </pivotFields>
  <rowFields count="2">
    <field x="2"/>
    <field x="14"/>
  </rowFields>
  <rowItems count="36">
    <i>
      <x/>
    </i>
    <i r="1">
      <x v="1"/>
    </i>
    <i r="1">
      <x v="2"/>
    </i>
    <i r="1">
      <x v="4"/>
    </i>
    <i r="1">
      <x v="5"/>
    </i>
    <i r="1">
      <x v="7"/>
    </i>
    <i r="1">
      <x v="8"/>
    </i>
    <i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Items count="1">
    <i/>
  </colItems>
  <dataFields count="1">
    <dataField name="Sum of Amount_abs" fld="4" baseField="0" baseItem="0"/>
  </dataFields>
  <chartFormats count="1"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CBF795-7311-4453-A8A8-8FC651237A7A}" name="Table3" displayName="Table3" ref="A1:M583" totalsRowShown="0" headerRowDxfId="9">
  <autoFilter ref="A1:M583" xr:uid="{25CBF795-7311-4453-A8A8-8FC651237A7A}"/>
  <sortState xmlns:xlrd2="http://schemas.microsoft.com/office/spreadsheetml/2017/richdata2" ref="A2:L583">
    <sortCondition ref="C1:C583"/>
  </sortState>
  <tableColumns count="13">
    <tableColumn id="1" xr3:uid="{0D628039-1D15-4CDD-9415-580C887EEC2E}" name="Description"/>
    <tableColumn id="2" xr3:uid="{C805DE82-FF25-4279-8B3D-97B5093AA4FE}" name="Month"/>
    <tableColumn id="3" xr3:uid="{A636B515-2AA6-401C-B945-BB1B02C88770}" name="Year"/>
    <tableColumn id="4" xr3:uid="{3FB14497-44C8-4AD9-A4F4-043AB65011A2}" name="Amount"/>
    <tableColumn id="6" xr3:uid="{5628208B-6667-400D-B7EC-57AB9AFA9CFD}" name="Gas" dataDxfId="8">
      <calculatedColumnFormula array="1">SUMPRODUCT(--ISNUMBER(SEARCH({"GAS","Oil","ARCO"}, A2)))&gt;0</calculatedColumnFormula>
    </tableColumn>
    <tableColumn id="7" xr3:uid="{55F9175F-A17C-4F4E-A565-1A2B2EE77E47}" name="Food" dataDxfId="7">
      <calculatedColumnFormula array="1">SUMPRODUCT(--ISNUMBER(SEARCH({"PAK","Safe","Save","Costco","Food"},A2)))&gt;0</calculatedColumnFormula>
    </tableColumn>
    <tableColumn id="8" xr3:uid="{E5DF8E49-8D0A-4040-B85D-46DFB84FD876}" name="Clothing" dataDxfId="6">
      <calculatedColumnFormula array="1">SUMPRODUCT(--ISNUMBER(SEARCH({"KOHLS","Macy","Gap","Clothing"}, A2)))&gt;0</calculatedColumnFormula>
    </tableColumn>
    <tableColumn id="9" xr3:uid="{724CFE31-30E0-47DE-980F-E3FDCF50A524}" name="Entertainment" dataDxfId="5">
      <calculatedColumnFormula array="1">SUMPRODUCT(--ISNUMBER(SEARCH({"Century","Steam","Gamepod","Entertainment"},A2)))&gt;0</calculatedColumnFormula>
    </tableColumn>
    <tableColumn id="12" xr3:uid="{1FFFF5BB-36D2-4896-B504-CA04929F4A92}" name="Investment" dataDxfId="4">
      <calculatedColumnFormula array="1">SUMPRODUCT(--ISNUMBER(SEARCH({"ROBINHOOD","AMERITRADE"}, A2)))&gt;0</calculatedColumnFormula>
    </tableColumn>
    <tableColumn id="14" xr3:uid="{9705CF0B-517E-4A2F-9103-3887898206A8}" name="Car_Maintenance" dataDxfId="3">
      <calculatedColumnFormula array="1">SUMPRODUCT(--ISNUMBER(SEARCH({"O'REILLY","Auto"}, A2)))&gt;0</calculatedColumnFormula>
    </tableColumn>
    <tableColumn id="15" xr3:uid="{75031B09-B240-42AE-9229-C3EC2518D170}" name="Miscellaneous" dataDxfId="2">
      <calculatedColumnFormula array="1">SUMPRODUCT(--ISNUMBER(SEARCH({"Home","Outdoor","Superdry","AMZN","Target","Wal-Mart","WITHDRWL SAN LEANDRO","Misc"}, A2)))&gt;0</calculatedColumnFormula>
    </tableColumn>
    <tableColumn id="16" xr3:uid="{82A2668B-AAC3-433B-B9CE-F50648FE00C9}" name="Deposit" dataDxfId="1">
      <calculatedColumnFormula>IF(D2&gt;0, "TRUE", "FALSE")</calculatedColumnFormula>
    </tableColumn>
    <tableColumn id="10" xr3:uid="{DE4DD50F-FB1F-4FD0-ABA7-361FC49576A3}" name="Type" dataDxfId="0">
      <calculatedColumnFormula>IF(E2=TRUE, "Gas", IF(F2=TRUE, "Food", IF(G2=TRUE, "Clothing", IF(H2=TRUE, "Entertainment", IF(I2=TRUE, "Investment", IF(J2=TRUE, "Car Maintenance", IF(K2=TRUE, "Miscellaneous", IF(L2="TRUE", "Deposit", "Other"))))))))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3"/>
  <sheetViews>
    <sheetView tabSelected="1" workbookViewId="0">
      <selection activeCell="M1" sqref="M1"/>
    </sheetView>
  </sheetViews>
  <sheetFormatPr defaultRowHeight="15" x14ac:dyDescent="0.25"/>
  <cols>
    <col min="1" max="1" width="88.140625" customWidth="1"/>
    <col min="2" max="2" width="13.140625" customWidth="1"/>
    <col min="4" max="4" width="10.28515625" customWidth="1"/>
    <col min="5" max="5" width="13.140625" customWidth="1"/>
    <col min="6" max="6" width="13" customWidth="1"/>
    <col min="7" max="7" width="13.5703125" customWidth="1"/>
    <col min="8" max="8" width="20.85546875" customWidth="1"/>
    <col min="9" max="9" width="19.5703125" customWidth="1"/>
    <col min="10" max="10" width="22.5703125" customWidth="1"/>
    <col min="11" max="11" width="16.85546875" customWidth="1"/>
    <col min="12" max="12" width="14.7109375" customWidth="1"/>
    <col min="13" max="13" width="14.85546875" customWidth="1"/>
    <col min="14" max="14" width="12.5703125" customWidth="1"/>
    <col min="15" max="15" width="15.85546875" customWidth="1"/>
    <col min="16" max="16" width="20.7109375" customWidth="1"/>
    <col min="17" max="17" width="18.28515625" customWidth="1"/>
    <col min="18" max="18" width="23.140625" customWidth="1"/>
    <col min="19" max="19" width="22.140625" customWidth="1"/>
    <col min="20" max="20" width="15.1406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27</v>
      </c>
      <c r="F1" s="1" t="s">
        <v>26</v>
      </c>
      <c r="G1" s="1" t="s">
        <v>24</v>
      </c>
      <c r="H1" s="1" t="s">
        <v>25</v>
      </c>
      <c r="I1" s="1" t="s">
        <v>18</v>
      </c>
      <c r="J1" s="1" t="s">
        <v>33</v>
      </c>
      <c r="K1" s="1" t="s">
        <v>28</v>
      </c>
      <c r="L1" s="1" t="s">
        <v>32</v>
      </c>
      <c r="M1" s="1" t="s">
        <v>30</v>
      </c>
    </row>
    <row r="2" spans="1:13" x14ac:dyDescent="0.25">
      <c r="A2" t="s">
        <v>32</v>
      </c>
      <c r="B2" t="s">
        <v>4</v>
      </c>
      <c r="C2" t="s">
        <v>20</v>
      </c>
      <c r="D2">
        <v>100</v>
      </c>
      <c r="E2" t="b" cm="1">
        <f t="array" ref="E2">SUMPRODUCT(--ISNUMBER(SEARCH({"GAS","Oil","ARCO"}, A2)))&gt;0</f>
        <v>0</v>
      </c>
      <c r="F2" t="b" cm="1">
        <f t="array" ref="F2">SUMPRODUCT(--ISNUMBER(SEARCH({"PAK","Safe","Save","Costco","Food"},A2)))&gt;0</f>
        <v>0</v>
      </c>
      <c r="G2" t="b" cm="1">
        <f t="array" ref="G2">SUMPRODUCT(--ISNUMBER(SEARCH({"KOHLS","Macy","Gap","Clothing"}, A2)))&gt;0</f>
        <v>0</v>
      </c>
      <c r="H2" t="b" cm="1">
        <f t="array" ref="H2">SUMPRODUCT(--ISNUMBER(SEARCH({"Century","Steam","Gamepod","Entertainment"},A2)))&gt;0</f>
        <v>0</v>
      </c>
      <c r="I2" t="b" cm="1">
        <f t="array" ref="I2">SUMPRODUCT(--ISNUMBER(SEARCH({"ROBINHOOD","AMERITRADE"}, A2)))&gt;0</f>
        <v>0</v>
      </c>
      <c r="J2" t="b" cm="1">
        <f t="array" ref="J2">SUMPRODUCT(--ISNUMBER(SEARCH({"O'REILLY","Auto"}, A2)))&gt;0</f>
        <v>0</v>
      </c>
      <c r="K2" t="b" cm="1">
        <f t="array" ref="K2">SUMPRODUCT(--ISNUMBER(SEARCH({"Home","Outdoor","Superdry","AMZN","Target","Wal-Mart","WITHDRWL SAN LEANDRO","Misc"}, A2)))&gt;0</f>
        <v>0</v>
      </c>
      <c r="L2" t="str">
        <f t="shared" ref="L2:L65" si="0">IF(D2&gt;0, "TRUE", "FALSE")</f>
        <v>TRUE</v>
      </c>
      <c r="M2" t="str">
        <f t="shared" ref="M2:M65" si="1">IF(E2=TRUE, "Gas", IF(F2=TRUE, "Food", IF(G2=TRUE, "Clothing", IF(H2=TRUE, "Entertainment", IF(I2=TRUE, "Investment", IF(J2=TRUE, "Car Maintenance", IF(K2=TRUE, "Miscellaneous", IF(L2="TRUE", "Deposit", "Other"))))))))</f>
        <v>Deposit</v>
      </c>
    </row>
    <row r="3" spans="1:13" x14ac:dyDescent="0.25">
      <c r="A3" t="s">
        <v>32</v>
      </c>
      <c r="B3" t="s">
        <v>4</v>
      </c>
      <c r="C3" t="s">
        <v>20</v>
      </c>
      <c r="D3">
        <v>350</v>
      </c>
      <c r="E3" t="b" cm="1">
        <f t="array" ref="E3">SUMPRODUCT(--ISNUMBER(SEARCH({"GAS","Oil","ARCO"}, A3)))&gt;0</f>
        <v>0</v>
      </c>
      <c r="F3" t="b" cm="1">
        <f t="array" ref="F3">SUMPRODUCT(--ISNUMBER(SEARCH({"PAK","Safe","Save","Costco","Food"},A3)))&gt;0</f>
        <v>0</v>
      </c>
      <c r="G3" t="b" cm="1">
        <f t="array" ref="G3">SUMPRODUCT(--ISNUMBER(SEARCH({"KOHLS","Macy","Gap","Clothing"}, A3)))&gt;0</f>
        <v>0</v>
      </c>
      <c r="H3" t="b" cm="1">
        <f t="array" ref="H3">SUMPRODUCT(--ISNUMBER(SEARCH({"Century","Steam","Gamepod","Entertainment"},A3)))&gt;0</f>
        <v>0</v>
      </c>
      <c r="I3" t="b" cm="1">
        <f t="array" ref="I3">SUMPRODUCT(--ISNUMBER(SEARCH({"ROBINHOOD","AMERITRADE"}, A3)))&gt;0</f>
        <v>0</v>
      </c>
      <c r="J3" t="b" cm="1">
        <f t="array" ref="J3">SUMPRODUCT(--ISNUMBER(SEARCH({"O'REILLY","Auto"}, A3)))&gt;0</f>
        <v>0</v>
      </c>
      <c r="K3" t="b" cm="1">
        <f t="array" ref="K3">SUMPRODUCT(--ISNUMBER(SEARCH({"Home","Outdoor","Superdry","AMZN","Target","Wal-Mart","WITHDRWL SAN LEANDRO","Misc"}, A3)))&gt;0</f>
        <v>0</v>
      </c>
      <c r="L3" t="str">
        <f t="shared" si="0"/>
        <v>TRUE</v>
      </c>
      <c r="M3" t="str">
        <f t="shared" si="1"/>
        <v>Deposit</v>
      </c>
    </row>
    <row r="4" spans="1:13" x14ac:dyDescent="0.25">
      <c r="A4" t="s">
        <v>32</v>
      </c>
      <c r="B4" t="s">
        <v>5</v>
      </c>
      <c r="C4" t="s">
        <v>20</v>
      </c>
      <c r="D4">
        <v>500</v>
      </c>
      <c r="E4" t="b" cm="1">
        <f t="array" ref="E4">SUMPRODUCT(--ISNUMBER(SEARCH({"GAS","Oil","ARCO"}, A4)))&gt;0</f>
        <v>0</v>
      </c>
      <c r="F4" t="b" cm="1">
        <f t="array" ref="F4">SUMPRODUCT(--ISNUMBER(SEARCH({"PAK","Safe","Save","Costco","Food"},A4)))&gt;0</f>
        <v>0</v>
      </c>
      <c r="G4" t="b" cm="1">
        <f t="array" ref="G4">SUMPRODUCT(--ISNUMBER(SEARCH({"KOHLS","Macy","Gap","Clothing"}, A4)))&gt;0</f>
        <v>0</v>
      </c>
      <c r="H4" t="b" cm="1">
        <f t="array" ref="H4">SUMPRODUCT(--ISNUMBER(SEARCH({"Century","Steam","Gamepod","Entertainment"},A4)))&gt;0</f>
        <v>0</v>
      </c>
      <c r="I4" t="b" cm="1">
        <f t="array" ref="I4">SUMPRODUCT(--ISNUMBER(SEARCH({"ROBINHOOD","AMERITRADE"}, A4)))&gt;0</f>
        <v>0</v>
      </c>
      <c r="J4" t="b" cm="1">
        <f t="array" ref="J4">SUMPRODUCT(--ISNUMBER(SEARCH({"O'REILLY","Auto"}, A4)))&gt;0</f>
        <v>0</v>
      </c>
      <c r="K4" t="b" cm="1">
        <f t="array" ref="K4">SUMPRODUCT(--ISNUMBER(SEARCH({"Home","Outdoor","Superdry","AMZN","Target","Wal-Mart","WITHDRWL SAN LEANDRO","Misc"}, A4)))&gt;0</f>
        <v>0</v>
      </c>
      <c r="L4" t="str">
        <f t="shared" si="0"/>
        <v>TRUE</v>
      </c>
      <c r="M4" t="str">
        <f t="shared" si="1"/>
        <v>Deposit</v>
      </c>
    </row>
    <row r="5" spans="1:13" x14ac:dyDescent="0.25">
      <c r="A5" t="s">
        <v>32</v>
      </c>
      <c r="B5" t="s">
        <v>6</v>
      </c>
      <c r="C5" t="s">
        <v>20</v>
      </c>
      <c r="D5">
        <v>1000</v>
      </c>
      <c r="E5" t="b" cm="1">
        <f t="array" ref="E5">SUMPRODUCT(--ISNUMBER(SEARCH({"GAS","Oil","ARCO"}, A5)))&gt;0</f>
        <v>0</v>
      </c>
      <c r="F5" t="b" cm="1">
        <f t="array" ref="F5">SUMPRODUCT(--ISNUMBER(SEARCH({"PAK","Safe","Save","Costco","Food"},A5)))&gt;0</f>
        <v>0</v>
      </c>
      <c r="G5" t="b" cm="1">
        <f t="array" ref="G5">SUMPRODUCT(--ISNUMBER(SEARCH({"KOHLS","Macy","Gap","Clothing"}, A5)))&gt;0</f>
        <v>0</v>
      </c>
      <c r="H5" t="b" cm="1">
        <f t="array" ref="H5">SUMPRODUCT(--ISNUMBER(SEARCH({"Century","Steam","Gamepod","Entertainment"},A5)))&gt;0</f>
        <v>0</v>
      </c>
      <c r="I5" t="b" cm="1">
        <f t="array" ref="I5">SUMPRODUCT(--ISNUMBER(SEARCH({"ROBINHOOD","AMERITRADE"}, A5)))&gt;0</f>
        <v>0</v>
      </c>
      <c r="J5" t="b" cm="1">
        <f t="array" ref="J5">SUMPRODUCT(--ISNUMBER(SEARCH({"O'REILLY","Auto"}, A5)))&gt;0</f>
        <v>0</v>
      </c>
      <c r="K5" t="b" cm="1">
        <f t="array" ref="K5">SUMPRODUCT(--ISNUMBER(SEARCH({"Home","Outdoor","Superdry","AMZN","Target","Wal-Mart","WITHDRWL SAN LEANDRO","Misc"}, A5)))&gt;0</f>
        <v>0</v>
      </c>
      <c r="L5" t="str">
        <f t="shared" si="0"/>
        <v>TRUE</v>
      </c>
      <c r="M5" t="str">
        <f t="shared" si="1"/>
        <v>Deposit</v>
      </c>
    </row>
    <row r="6" spans="1:13" x14ac:dyDescent="0.25">
      <c r="A6" t="s">
        <v>32</v>
      </c>
      <c r="B6" t="s">
        <v>7</v>
      </c>
      <c r="C6" t="s">
        <v>20</v>
      </c>
      <c r="D6">
        <v>200</v>
      </c>
      <c r="E6" t="b" cm="1">
        <f t="array" ref="E6">SUMPRODUCT(--ISNUMBER(SEARCH({"GAS","Oil","ARCO"}, A6)))&gt;0</f>
        <v>0</v>
      </c>
      <c r="F6" t="b" cm="1">
        <f t="array" ref="F6">SUMPRODUCT(--ISNUMBER(SEARCH({"PAK","Safe","Save","Costco","Food"},A6)))&gt;0</f>
        <v>0</v>
      </c>
      <c r="G6" t="b" cm="1">
        <f t="array" ref="G6">SUMPRODUCT(--ISNUMBER(SEARCH({"KOHLS","Macy","Gap","Clothing"}, A6)))&gt;0</f>
        <v>0</v>
      </c>
      <c r="H6" t="b" cm="1">
        <f t="array" ref="H6">SUMPRODUCT(--ISNUMBER(SEARCH({"Century","Steam","Gamepod","Entertainment"},A6)))&gt;0</f>
        <v>0</v>
      </c>
      <c r="I6" t="b" cm="1">
        <f t="array" ref="I6">SUMPRODUCT(--ISNUMBER(SEARCH({"ROBINHOOD","AMERITRADE"}, A6)))&gt;0</f>
        <v>0</v>
      </c>
      <c r="J6" t="b" cm="1">
        <f t="array" ref="J6">SUMPRODUCT(--ISNUMBER(SEARCH({"O'REILLY","Auto"}, A6)))&gt;0</f>
        <v>0</v>
      </c>
      <c r="K6" t="b" cm="1">
        <f t="array" ref="K6">SUMPRODUCT(--ISNUMBER(SEARCH({"Home","Outdoor","Superdry","AMZN","Target","Wal-Mart","WITHDRWL SAN LEANDRO","Misc"}, A6)))&gt;0</f>
        <v>0</v>
      </c>
      <c r="L6" t="str">
        <f t="shared" si="0"/>
        <v>TRUE</v>
      </c>
      <c r="M6" t="str">
        <f t="shared" si="1"/>
        <v>Deposit</v>
      </c>
    </row>
    <row r="7" spans="1:13" x14ac:dyDescent="0.25">
      <c r="A7" t="s">
        <v>27</v>
      </c>
      <c r="B7" t="s">
        <v>7</v>
      </c>
      <c r="C7" t="s">
        <v>20</v>
      </c>
      <c r="D7">
        <v>-30.37</v>
      </c>
      <c r="E7" t="b" cm="1">
        <f t="array" ref="E7">SUMPRODUCT(--ISNUMBER(SEARCH({"GAS","Oil","ARCO"}, A7)))&gt;0</f>
        <v>1</v>
      </c>
      <c r="F7" t="b" cm="1">
        <f t="array" ref="F7">SUMPRODUCT(--ISNUMBER(SEARCH({"PAK","Safe","Save","Costco","Food"},A7)))&gt;0</f>
        <v>0</v>
      </c>
      <c r="G7" t="b" cm="1">
        <f t="array" ref="G7">SUMPRODUCT(--ISNUMBER(SEARCH({"KOHLS","Macy","Gap","Clothing"}, A7)))&gt;0</f>
        <v>0</v>
      </c>
      <c r="H7" t="b" cm="1">
        <f t="array" ref="H7">SUMPRODUCT(--ISNUMBER(SEARCH({"Century","Steam","Gamepod","Entertainment"},A7)))&gt;0</f>
        <v>0</v>
      </c>
      <c r="I7" t="b" cm="1">
        <f t="array" ref="I7">SUMPRODUCT(--ISNUMBER(SEARCH({"ROBINHOOD","AMERITRADE"}, A7)))&gt;0</f>
        <v>0</v>
      </c>
      <c r="J7" t="b" cm="1">
        <f t="array" ref="J7">SUMPRODUCT(--ISNUMBER(SEARCH({"O'REILLY","Auto"}, A7)))&gt;0</f>
        <v>0</v>
      </c>
      <c r="K7" t="b" cm="1">
        <f t="array" ref="K7">SUMPRODUCT(--ISNUMBER(SEARCH({"Home","Outdoor","Superdry","AMZN","Target","Wal-Mart","WITHDRWL SAN LEANDRO","Misc"}, A7)))&gt;0</f>
        <v>0</v>
      </c>
      <c r="L7" t="str">
        <f t="shared" si="0"/>
        <v>FALSE</v>
      </c>
      <c r="M7" t="str">
        <f t="shared" si="1"/>
        <v>Gas</v>
      </c>
    </row>
    <row r="8" spans="1:13" x14ac:dyDescent="0.25">
      <c r="A8" t="s">
        <v>36</v>
      </c>
      <c r="B8" t="s">
        <v>8</v>
      </c>
      <c r="C8" t="s">
        <v>20</v>
      </c>
      <c r="D8">
        <v>-30.29</v>
      </c>
      <c r="E8" t="b" cm="1">
        <f t="array" ref="E8">SUMPRODUCT(--ISNUMBER(SEARCH({"GAS","Oil","ARCO"}, A8)))&gt;0</f>
        <v>0</v>
      </c>
      <c r="F8" t="b" cm="1">
        <f t="array" ref="F8">SUMPRODUCT(--ISNUMBER(SEARCH({"PAK","Safe","Save","Costco","Food"},A8)))&gt;0</f>
        <v>0</v>
      </c>
      <c r="G8" t="b" cm="1">
        <f t="array" ref="G8">SUMPRODUCT(--ISNUMBER(SEARCH({"KOHLS","Macy","Gap","Clothing"}, A8)))&gt;0</f>
        <v>0</v>
      </c>
      <c r="H8" t="b" cm="1">
        <f t="array" ref="H8">SUMPRODUCT(--ISNUMBER(SEARCH({"Century","Steam","Gamepod","Entertainment"},A8)))&gt;0</f>
        <v>0</v>
      </c>
      <c r="I8" t="b" cm="1">
        <f t="array" ref="I8">SUMPRODUCT(--ISNUMBER(SEARCH({"ROBINHOOD","AMERITRADE"}, A8)))&gt;0</f>
        <v>0</v>
      </c>
      <c r="J8" t="b" cm="1">
        <f t="array" ref="J8">SUMPRODUCT(--ISNUMBER(SEARCH({"O'REILLY","Auto"}, A8)))&gt;0</f>
        <v>0</v>
      </c>
      <c r="K8" t="b" cm="1">
        <f t="array" ref="K8">SUMPRODUCT(--ISNUMBER(SEARCH({"Home","Outdoor","Superdry","AMZN","Target","Wal-Mart","WITHDRWL SAN LEANDRO","Misc"}, A8)))&gt;0</f>
        <v>1</v>
      </c>
      <c r="L8" t="str">
        <f t="shared" si="0"/>
        <v>FALSE</v>
      </c>
      <c r="M8" t="str">
        <f t="shared" si="1"/>
        <v>Miscellaneous</v>
      </c>
    </row>
    <row r="9" spans="1:13" x14ac:dyDescent="0.25">
      <c r="A9" t="s">
        <v>36</v>
      </c>
      <c r="B9" t="s">
        <v>9</v>
      </c>
      <c r="C9" t="s">
        <v>20</v>
      </c>
      <c r="D9">
        <v>-40</v>
      </c>
      <c r="E9" t="b" cm="1">
        <f t="array" ref="E9">SUMPRODUCT(--ISNUMBER(SEARCH({"GAS","Oil","ARCO"}, A9)))&gt;0</f>
        <v>0</v>
      </c>
      <c r="F9" t="b" cm="1">
        <f t="array" ref="F9">SUMPRODUCT(--ISNUMBER(SEARCH({"PAK","Safe","Save","Costco","Food"},A9)))&gt;0</f>
        <v>0</v>
      </c>
      <c r="G9" t="b" cm="1">
        <f t="array" ref="G9">SUMPRODUCT(--ISNUMBER(SEARCH({"KOHLS","Macy","Gap","Clothing"}, A9)))&gt;0</f>
        <v>0</v>
      </c>
      <c r="H9" t="b" cm="1">
        <f t="array" ref="H9">SUMPRODUCT(--ISNUMBER(SEARCH({"Century","Steam","Gamepod","Entertainment"},A9)))&gt;0</f>
        <v>0</v>
      </c>
      <c r="I9" t="b" cm="1">
        <f t="array" ref="I9">SUMPRODUCT(--ISNUMBER(SEARCH({"ROBINHOOD","AMERITRADE"}, A9)))&gt;0</f>
        <v>0</v>
      </c>
      <c r="J9" t="b" cm="1">
        <f t="array" ref="J9">SUMPRODUCT(--ISNUMBER(SEARCH({"O'REILLY","Auto"}, A9)))&gt;0</f>
        <v>0</v>
      </c>
      <c r="K9" t="b" cm="1">
        <f t="array" ref="K9">SUMPRODUCT(--ISNUMBER(SEARCH({"Home","Outdoor","Superdry","AMZN","Target","Wal-Mart","WITHDRWL SAN LEANDRO","Misc"}, A9)))&gt;0</f>
        <v>1</v>
      </c>
      <c r="L9" t="str">
        <f t="shared" si="0"/>
        <v>FALSE</v>
      </c>
      <c r="M9" t="str">
        <f t="shared" si="1"/>
        <v>Miscellaneous</v>
      </c>
    </row>
    <row r="10" spans="1:13" x14ac:dyDescent="0.25">
      <c r="A10" t="s">
        <v>32</v>
      </c>
      <c r="B10" t="s">
        <v>9</v>
      </c>
      <c r="C10" t="s">
        <v>20</v>
      </c>
      <c r="D10">
        <v>268.02</v>
      </c>
      <c r="E10" t="b" cm="1">
        <f t="array" ref="E10">SUMPRODUCT(--ISNUMBER(SEARCH({"GAS","Oil","ARCO"}, A10)))&gt;0</f>
        <v>0</v>
      </c>
      <c r="F10" t="b" cm="1">
        <f t="array" ref="F10">SUMPRODUCT(--ISNUMBER(SEARCH({"PAK","Safe","Save","Costco","Food"},A10)))&gt;0</f>
        <v>0</v>
      </c>
      <c r="G10" t="b" cm="1">
        <f t="array" ref="G10">SUMPRODUCT(--ISNUMBER(SEARCH({"KOHLS","Macy","Gap","Clothing"}, A10)))&gt;0</f>
        <v>0</v>
      </c>
      <c r="H10" t="b" cm="1">
        <f t="array" ref="H10">SUMPRODUCT(--ISNUMBER(SEARCH({"Century","Steam","Gamepod","Entertainment"},A10)))&gt;0</f>
        <v>0</v>
      </c>
      <c r="I10" t="b" cm="1">
        <f t="array" ref="I10">SUMPRODUCT(--ISNUMBER(SEARCH({"ROBINHOOD","AMERITRADE"}, A10)))&gt;0</f>
        <v>0</v>
      </c>
      <c r="J10" t="b" cm="1">
        <f t="array" ref="J10">SUMPRODUCT(--ISNUMBER(SEARCH({"O'REILLY","Auto"}, A10)))&gt;0</f>
        <v>0</v>
      </c>
      <c r="K10" t="b" cm="1">
        <f t="array" ref="K10">SUMPRODUCT(--ISNUMBER(SEARCH({"Home","Outdoor","Superdry","AMZN","Target","Wal-Mart","WITHDRWL SAN LEANDRO","Misc"}, A10)))&gt;0</f>
        <v>0</v>
      </c>
      <c r="L10" t="str">
        <f t="shared" si="0"/>
        <v>TRUE</v>
      </c>
      <c r="M10" t="str">
        <f t="shared" si="1"/>
        <v>Deposit</v>
      </c>
    </row>
    <row r="11" spans="1:13" x14ac:dyDescent="0.25">
      <c r="A11" t="s">
        <v>32</v>
      </c>
      <c r="B11" t="s">
        <v>9</v>
      </c>
      <c r="C11" t="s">
        <v>20</v>
      </c>
      <c r="D11">
        <v>438.02</v>
      </c>
      <c r="E11" t="b" cm="1">
        <f t="array" ref="E11">SUMPRODUCT(--ISNUMBER(SEARCH({"GAS","Oil","ARCO"}, A11)))&gt;0</f>
        <v>0</v>
      </c>
      <c r="F11" t="b" cm="1">
        <f t="array" ref="F11">SUMPRODUCT(--ISNUMBER(SEARCH({"PAK","Safe","Save","Costco","Food"},A11)))&gt;0</f>
        <v>0</v>
      </c>
      <c r="G11" t="b" cm="1">
        <f t="array" ref="G11">SUMPRODUCT(--ISNUMBER(SEARCH({"KOHLS","Macy","Gap","Clothing"}, A11)))&gt;0</f>
        <v>0</v>
      </c>
      <c r="H11" t="b" cm="1">
        <f t="array" ref="H11">SUMPRODUCT(--ISNUMBER(SEARCH({"Century","Steam","Gamepod","Entertainment"},A11)))&gt;0</f>
        <v>0</v>
      </c>
      <c r="I11" t="b" cm="1">
        <f t="array" ref="I11">SUMPRODUCT(--ISNUMBER(SEARCH({"ROBINHOOD","AMERITRADE"}, A11)))&gt;0</f>
        <v>0</v>
      </c>
      <c r="J11" t="b" cm="1">
        <f t="array" ref="J11">SUMPRODUCT(--ISNUMBER(SEARCH({"O'REILLY","Auto"}, A11)))&gt;0</f>
        <v>0</v>
      </c>
      <c r="K11" t="b" cm="1">
        <f t="array" ref="K11">SUMPRODUCT(--ISNUMBER(SEARCH({"Home","Outdoor","Superdry","AMZN","Target","Wal-Mart","WITHDRWL SAN LEANDRO","Misc"}, A11)))&gt;0</f>
        <v>0</v>
      </c>
      <c r="L11" t="str">
        <f t="shared" si="0"/>
        <v>TRUE</v>
      </c>
      <c r="M11" t="str">
        <f t="shared" si="1"/>
        <v>Deposit</v>
      </c>
    </row>
    <row r="12" spans="1:13" x14ac:dyDescent="0.25">
      <c r="A12" t="s">
        <v>32</v>
      </c>
      <c r="B12" t="s">
        <v>10</v>
      </c>
      <c r="C12" t="s">
        <v>20</v>
      </c>
      <c r="D12">
        <v>438.02</v>
      </c>
      <c r="E12" t="b" cm="1">
        <f t="array" ref="E12">SUMPRODUCT(--ISNUMBER(SEARCH({"GAS","Oil","ARCO"}, A12)))&gt;0</f>
        <v>0</v>
      </c>
      <c r="F12" t="b" cm="1">
        <f t="array" ref="F12">SUMPRODUCT(--ISNUMBER(SEARCH({"PAK","Safe","Save","Costco","Food"},A12)))&gt;0</f>
        <v>0</v>
      </c>
      <c r="G12" t="b" cm="1">
        <f t="array" ref="G12">SUMPRODUCT(--ISNUMBER(SEARCH({"KOHLS","Macy","Gap","Clothing"}, A12)))&gt;0</f>
        <v>0</v>
      </c>
      <c r="H12" t="b" cm="1">
        <f t="array" ref="H12">SUMPRODUCT(--ISNUMBER(SEARCH({"Century","Steam","Gamepod","Entertainment"},A12)))&gt;0</f>
        <v>0</v>
      </c>
      <c r="I12" t="b" cm="1">
        <f t="array" ref="I12">SUMPRODUCT(--ISNUMBER(SEARCH({"ROBINHOOD","AMERITRADE"}, A12)))&gt;0</f>
        <v>0</v>
      </c>
      <c r="J12" t="b" cm="1">
        <f t="array" ref="J12">SUMPRODUCT(--ISNUMBER(SEARCH({"O'REILLY","Auto"}, A12)))&gt;0</f>
        <v>0</v>
      </c>
      <c r="K12" t="b" cm="1">
        <f t="array" ref="K12">SUMPRODUCT(--ISNUMBER(SEARCH({"Home","Outdoor","Superdry","AMZN","Target","Wal-Mart","WITHDRWL SAN LEANDRO","Misc"}, A12)))&gt;0</f>
        <v>0</v>
      </c>
      <c r="L12" t="str">
        <f t="shared" si="0"/>
        <v>TRUE</v>
      </c>
      <c r="M12" t="str">
        <f t="shared" si="1"/>
        <v>Deposit</v>
      </c>
    </row>
    <row r="13" spans="1:13" x14ac:dyDescent="0.25">
      <c r="A13" t="s">
        <v>32</v>
      </c>
      <c r="B13" t="s">
        <v>10</v>
      </c>
      <c r="C13" t="s">
        <v>20</v>
      </c>
      <c r="D13">
        <v>400</v>
      </c>
      <c r="E13" t="b" cm="1">
        <f t="array" ref="E13">SUMPRODUCT(--ISNUMBER(SEARCH({"GAS","Oil","ARCO"}, A13)))&gt;0</f>
        <v>0</v>
      </c>
      <c r="F13" t="b" cm="1">
        <f t="array" ref="F13">SUMPRODUCT(--ISNUMBER(SEARCH({"PAK","Safe","Save","Costco","Food"},A13)))&gt;0</f>
        <v>0</v>
      </c>
      <c r="G13" t="b" cm="1">
        <f t="array" ref="G13">SUMPRODUCT(--ISNUMBER(SEARCH({"KOHLS","Macy","Gap","Clothing"}, A13)))&gt;0</f>
        <v>0</v>
      </c>
      <c r="H13" t="b" cm="1">
        <f t="array" ref="H13">SUMPRODUCT(--ISNUMBER(SEARCH({"Century","Steam","Gamepod","Entertainment"},A13)))&gt;0</f>
        <v>0</v>
      </c>
      <c r="I13" t="b" cm="1">
        <f t="array" ref="I13">SUMPRODUCT(--ISNUMBER(SEARCH({"ROBINHOOD","AMERITRADE"}, A13)))&gt;0</f>
        <v>0</v>
      </c>
      <c r="J13" t="b" cm="1">
        <f t="array" ref="J13">SUMPRODUCT(--ISNUMBER(SEARCH({"O'REILLY","Auto"}, A13)))&gt;0</f>
        <v>0</v>
      </c>
      <c r="K13" t="b" cm="1">
        <f t="array" ref="K13">SUMPRODUCT(--ISNUMBER(SEARCH({"Home","Outdoor","Superdry","AMZN","Target","Wal-Mart","WITHDRWL SAN LEANDRO","Misc"}, A13)))&gt;0</f>
        <v>0</v>
      </c>
      <c r="L13" t="str">
        <f t="shared" si="0"/>
        <v>TRUE</v>
      </c>
      <c r="M13" t="str">
        <f t="shared" si="1"/>
        <v>Deposit</v>
      </c>
    </row>
    <row r="14" spans="1:13" x14ac:dyDescent="0.25">
      <c r="A14" t="s">
        <v>32</v>
      </c>
      <c r="B14" t="s">
        <v>10</v>
      </c>
      <c r="C14" t="s">
        <v>20</v>
      </c>
      <c r="D14">
        <v>51.14</v>
      </c>
      <c r="E14" t="b" cm="1">
        <f t="array" ref="E14">SUMPRODUCT(--ISNUMBER(SEARCH({"GAS","Oil","ARCO"}, A14)))&gt;0</f>
        <v>0</v>
      </c>
      <c r="F14" t="b" cm="1">
        <f t="array" ref="F14">SUMPRODUCT(--ISNUMBER(SEARCH({"PAK","Safe","Save","Costco","Food"},A14)))&gt;0</f>
        <v>0</v>
      </c>
      <c r="G14" t="b" cm="1">
        <f t="array" ref="G14">SUMPRODUCT(--ISNUMBER(SEARCH({"KOHLS","Macy","Gap","Clothing"}, A14)))&gt;0</f>
        <v>0</v>
      </c>
      <c r="H14" t="b" cm="1">
        <f t="array" ref="H14">SUMPRODUCT(--ISNUMBER(SEARCH({"Century","Steam","Gamepod","Entertainment"},A14)))&gt;0</f>
        <v>0</v>
      </c>
      <c r="I14" t="b" cm="1">
        <f t="array" ref="I14">SUMPRODUCT(--ISNUMBER(SEARCH({"ROBINHOOD","AMERITRADE"}, A14)))&gt;0</f>
        <v>0</v>
      </c>
      <c r="J14" t="b" cm="1">
        <f t="array" ref="J14">SUMPRODUCT(--ISNUMBER(SEARCH({"O'REILLY","Auto"}, A14)))&gt;0</f>
        <v>0</v>
      </c>
      <c r="K14" t="b" cm="1">
        <f t="array" ref="K14">SUMPRODUCT(--ISNUMBER(SEARCH({"Home","Outdoor","Superdry","AMZN","Target","Wal-Mart","WITHDRWL SAN LEANDRO","Misc"}, A14)))&gt;0</f>
        <v>0</v>
      </c>
      <c r="L14" t="str">
        <f t="shared" si="0"/>
        <v>TRUE</v>
      </c>
      <c r="M14" t="str">
        <f t="shared" si="1"/>
        <v>Deposit</v>
      </c>
    </row>
    <row r="15" spans="1:13" x14ac:dyDescent="0.25">
      <c r="A15" t="s">
        <v>36</v>
      </c>
      <c r="B15" t="s">
        <v>9</v>
      </c>
      <c r="C15" t="s">
        <v>20</v>
      </c>
      <c r="D15">
        <v>-200</v>
      </c>
      <c r="E15" t="b" cm="1">
        <f t="array" ref="E15">SUMPRODUCT(--ISNUMBER(SEARCH({"GAS","Oil","ARCO"}, A15)))&gt;0</f>
        <v>0</v>
      </c>
      <c r="F15" t="b" cm="1">
        <f t="array" ref="F15">SUMPRODUCT(--ISNUMBER(SEARCH({"PAK","Safe","Save","Costco","Food"},A15)))&gt;0</f>
        <v>0</v>
      </c>
      <c r="G15" t="b" cm="1">
        <f t="array" ref="G15">SUMPRODUCT(--ISNUMBER(SEARCH({"KOHLS","Macy","Gap","Clothing"}, A15)))&gt;0</f>
        <v>0</v>
      </c>
      <c r="H15" t="b" cm="1">
        <f t="array" ref="H15">SUMPRODUCT(--ISNUMBER(SEARCH({"Century","Steam","Gamepod","Entertainment"},A15)))&gt;0</f>
        <v>0</v>
      </c>
      <c r="I15" t="b" cm="1">
        <f t="array" ref="I15">SUMPRODUCT(--ISNUMBER(SEARCH({"ROBINHOOD","AMERITRADE"}, A15)))&gt;0</f>
        <v>0</v>
      </c>
      <c r="J15" t="b" cm="1">
        <f t="array" ref="J15">SUMPRODUCT(--ISNUMBER(SEARCH({"O'REILLY","Auto"}, A15)))&gt;0</f>
        <v>0</v>
      </c>
      <c r="K15" t="b" cm="1">
        <f t="array" ref="K15">SUMPRODUCT(--ISNUMBER(SEARCH({"Home","Outdoor","Superdry","AMZN","Target","Wal-Mart","WITHDRWL SAN LEANDRO","Misc"}, A15)))&gt;0</f>
        <v>1</v>
      </c>
      <c r="L15" t="str">
        <f t="shared" si="0"/>
        <v>FALSE</v>
      </c>
      <c r="M15" t="str">
        <f t="shared" si="1"/>
        <v>Miscellaneous</v>
      </c>
    </row>
    <row r="16" spans="1:13" x14ac:dyDescent="0.25">
      <c r="A16" t="s">
        <v>36</v>
      </c>
      <c r="B16" t="s">
        <v>9</v>
      </c>
      <c r="C16" t="s">
        <v>20</v>
      </c>
      <c r="D16">
        <v>-200</v>
      </c>
      <c r="E16" t="b" cm="1">
        <f t="array" ref="E16">SUMPRODUCT(--ISNUMBER(SEARCH({"GAS","Oil","ARCO"}, A16)))&gt;0</f>
        <v>0</v>
      </c>
      <c r="F16" t="b" cm="1">
        <f t="array" ref="F16">SUMPRODUCT(--ISNUMBER(SEARCH({"PAK","Safe","Save","Costco","Food"},A16)))&gt;0</f>
        <v>0</v>
      </c>
      <c r="G16" t="b" cm="1">
        <f t="array" ref="G16">SUMPRODUCT(--ISNUMBER(SEARCH({"KOHLS","Macy","Gap","Clothing"}, A16)))&gt;0</f>
        <v>0</v>
      </c>
      <c r="H16" t="b" cm="1">
        <f t="array" ref="H16">SUMPRODUCT(--ISNUMBER(SEARCH({"Century","Steam","Gamepod","Entertainment"},A16)))&gt;0</f>
        <v>0</v>
      </c>
      <c r="I16" t="b" cm="1">
        <f t="array" ref="I16">SUMPRODUCT(--ISNUMBER(SEARCH({"ROBINHOOD","AMERITRADE"}, A16)))&gt;0</f>
        <v>0</v>
      </c>
      <c r="J16" t="b" cm="1">
        <f t="array" ref="J16">SUMPRODUCT(--ISNUMBER(SEARCH({"O'REILLY","Auto"}, A16)))&gt;0</f>
        <v>0</v>
      </c>
      <c r="K16" t="b" cm="1">
        <f t="array" ref="K16">SUMPRODUCT(--ISNUMBER(SEARCH({"Home","Outdoor","Superdry","AMZN","Target","Wal-Mart","WITHDRWL SAN LEANDRO","Misc"}, A16)))&gt;0</f>
        <v>1</v>
      </c>
      <c r="L16" t="str">
        <f t="shared" si="0"/>
        <v>FALSE</v>
      </c>
      <c r="M16" t="str">
        <f t="shared" si="1"/>
        <v>Miscellaneous</v>
      </c>
    </row>
    <row r="17" spans="1:13" x14ac:dyDescent="0.25">
      <c r="A17" t="s">
        <v>29</v>
      </c>
      <c r="B17" t="s">
        <v>10</v>
      </c>
      <c r="C17" t="s">
        <v>20</v>
      </c>
      <c r="D17">
        <v>-36.200000000000003</v>
      </c>
      <c r="E17" t="b" cm="1">
        <f t="array" ref="E17">SUMPRODUCT(--ISNUMBER(SEARCH({"GAS","Oil","ARCO"}, A17)))&gt;0</f>
        <v>0</v>
      </c>
      <c r="F17" t="b" cm="1">
        <f t="array" ref="F17">SUMPRODUCT(--ISNUMBER(SEARCH({"PAK","Safe","Save","Costco","Food"},A17)))&gt;0</f>
        <v>0</v>
      </c>
      <c r="G17" t="b" cm="1">
        <f t="array" ref="G17">SUMPRODUCT(--ISNUMBER(SEARCH({"KOHLS","Macy","Gap","Clothing"}, A17)))&gt;0</f>
        <v>0</v>
      </c>
      <c r="H17" t="b" cm="1">
        <f t="array" ref="H17">SUMPRODUCT(--ISNUMBER(SEARCH({"Century","Steam","Gamepod","Entertainment"},A17)))&gt;0</f>
        <v>0</v>
      </c>
      <c r="I17" t="b" cm="1">
        <f t="array" ref="I17">SUMPRODUCT(--ISNUMBER(SEARCH({"ROBINHOOD","AMERITRADE"}, A17)))&gt;0</f>
        <v>0</v>
      </c>
      <c r="J17" t="b" cm="1">
        <f t="array" ref="J17">SUMPRODUCT(--ISNUMBER(SEARCH({"O'REILLY","Auto"}, A17)))&gt;0</f>
        <v>0</v>
      </c>
      <c r="K17" t="b" cm="1">
        <f t="array" ref="K17">SUMPRODUCT(--ISNUMBER(SEARCH({"Home","Outdoor","Superdry","AMZN","Target","Wal-Mart","WITHDRWL SAN LEANDRO","Misc"}, A17)))&gt;0</f>
        <v>0</v>
      </c>
      <c r="L17" t="str">
        <f t="shared" si="0"/>
        <v>FALSE</v>
      </c>
      <c r="M17" t="str">
        <f t="shared" si="1"/>
        <v>Other</v>
      </c>
    </row>
    <row r="18" spans="1:13" x14ac:dyDescent="0.25">
      <c r="A18" t="s">
        <v>24</v>
      </c>
      <c r="B18" t="s">
        <v>10</v>
      </c>
      <c r="C18" t="s">
        <v>20</v>
      </c>
      <c r="D18">
        <v>-26.33</v>
      </c>
      <c r="E18" t="b" cm="1">
        <f t="array" ref="E18">SUMPRODUCT(--ISNUMBER(SEARCH({"GAS","Oil","ARCO"}, A18)))&gt;0</f>
        <v>0</v>
      </c>
      <c r="F18" t="b" cm="1">
        <f t="array" ref="F18">SUMPRODUCT(--ISNUMBER(SEARCH({"PAK","Safe","Save","Costco","Food"},A18)))&gt;0</f>
        <v>0</v>
      </c>
      <c r="G18" t="b" cm="1">
        <f t="array" ref="G18">SUMPRODUCT(--ISNUMBER(SEARCH({"KOHLS","Macy","Gap","Clothing"}, A18)))&gt;0</f>
        <v>1</v>
      </c>
      <c r="H18" t="b" cm="1">
        <f t="array" ref="H18">SUMPRODUCT(--ISNUMBER(SEARCH({"Century","Steam","Gamepod","Entertainment"},A18)))&gt;0</f>
        <v>0</v>
      </c>
      <c r="I18" t="b" cm="1">
        <f t="array" ref="I18">SUMPRODUCT(--ISNUMBER(SEARCH({"ROBINHOOD","AMERITRADE"}, A18)))&gt;0</f>
        <v>0</v>
      </c>
      <c r="J18" t="b" cm="1">
        <f t="array" ref="J18">SUMPRODUCT(--ISNUMBER(SEARCH({"O'REILLY","Auto"}, A18)))&gt;0</f>
        <v>0</v>
      </c>
      <c r="K18" t="b" cm="1">
        <f t="array" ref="K18">SUMPRODUCT(--ISNUMBER(SEARCH({"Home","Outdoor","Superdry","AMZN","Target","Wal-Mart","WITHDRWL SAN LEANDRO","Misc"}, A18)))&gt;0</f>
        <v>0</v>
      </c>
      <c r="L18" t="str">
        <f t="shared" si="0"/>
        <v>FALSE</v>
      </c>
      <c r="M18" t="str">
        <f t="shared" si="1"/>
        <v>Clothing</v>
      </c>
    </row>
    <row r="19" spans="1:13" x14ac:dyDescent="0.25">
      <c r="A19" t="s">
        <v>24</v>
      </c>
      <c r="B19" t="s">
        <v>10</v>
      </c>
      <c r="C19" t="s">
        <v>20</v>
      </c>
      <c r="D19">
        <v>-273.88</v>
      </c>
      <c r="E19" t="b" cm="1">
        <f t="array" ref="E19">SUMPRODUCT(--ISNUMBER(SEARCH({"GAS","Oil","ARCO"}, A19)))&gt;0</f>
        <v>0</v>
      </c>
      <c r="F19" t="b" cm="1">
        <f t="array" ref="F19">SUMPRODUCT(--ISNUMBER(SEARCH({"PAK","Safe","Save","Costco","Food"},A19)))&gt;0</f>
        <v>0</v>
      </c>
      <c r="G19" t="b" cm="1">
        <f t="array" ref="G19">SUMPRODUCT(--ISNUMBER(SEARCH({"KOHLS","Macy","Gap","Clothing"}, A19)))&gt;0</f>
        <v>1</v>
      </c>
      <c r="H19" t="b" cm="1">
        <f t="array" ref="H19">SUMPRODUCT(--ISNUMBER(SEARCH({"Century","Steam","Gamepod","Entertainment"},A19)))&gt;0</f>
        <v>0</v>
      </c>
      <c r="I19" t="b" cm="1">
        <f t="array" ref="I19">SUMPRODUCT(--ISNUMBER(SEARCH({"ROBINHOOD","AMERITRADE"}, A19)))&gt;0</f>
        <v>0</v>
      </c>
      <c r="J19" t="b" cm="1">
        <f t="array" ref="J19">SUMPRODUCT(--ISNUMBER(SEARCH({"O'REILLY","Auto"}, A19)))&gt;0</f>
        <v>0</v>
      </c>
      <c r="K19" t="b" cm="1">
        <f t="array" ref="K19">SUMPRODUCT(--ISNUMBER(SEARCH({"Home","Outdoor","Superdry","AMZN","Target","Wal-Mart","WITHDRWL SAN LEANDRO","Misc"}, A19)))&gt;0</f>
        <v>0</v>
      </c>
      <c r="L19" t="str">
        <f t="shared" si="0"/>
        <v>FALSE</v>
      </c>
      <c r="M19" t="str">
        <f t="shared" si="1"/>
        <v>Clothing</v>
      </c>
    </row>
    <row r="20" spans="1:13" x14ac:dyDescent="0.25">
      <c r="A20" t="s">
        <v>26</v>
      </c>
      <c r="B20" t="s">
        <v>10</v>
      </c>
      <c r="C20" t="s">
        <v>20</v>
      </c>
      <c r="D20">
        <v>-62.19</v>
      </c>
      <c r="E20" t="b" cm="1">
        <f t="array" ref="E20">SUMPRODUCT(--ISNUMBER(SEARCH({"GAS","Oil","ARCO"}, A20)))&gt;0</f>
        <v>0</v>
      </c>
      <c r="F20" t="b" cm="1">
        <f t="array" ref="F20">SUMPRODUCT(--ISNUMBER(SEARCH({"PAK","Safe","Save","Costco","Food"},A20)))&gt;0</f>
        <v>1</v>
      </c>
      <c r="G20" t="b" cm="1">
        <f t="array" ref="G20">SUMPRODUCT(--ISNUMBER(SEARCH({"KOHLS","Macy","Gap","Clothing"}, A20)))&gt;0</f>
        <v>0</v>
      </c>
      <c r="H20" t="b" cm="1">
        <f t="array" ref="H20">SUMPRODUCT(--ISNUMBER(SEARCH({"Century","Steam","Gamepod","Entertainment"},A20)))&gt;0</f>
        <v>0</v>
      </c>
      <c r="I20" t="b" cm="1">
        <f t="array" ref="I20">SUMPRODUCT(--ISNUMBER(SEARCH({"ROBINHOOD","AMERITRADE"}, A20)))&gt;0</f>
        <v>0</v>
      </c>
      <c r="J20" t="b" cm="1">
        <f t="array" ref="J20">SUMPRODUCT(--ISNUMBER(SEARCH({"O'REILLY","Auto"}, A20)))&gt;0</f>
        <v>0</v>
      </c>
      <c r="K20" t="b" cm="1">
        <f t="array" ref="K20">SUMPRODUCT(--ISNUMBER(SEARCH({"Home","Outdoor","Superdry","AMZN","Target","Wal-Mart","WITHDRWL SAN LEANDRO","Misc"}, A20)))&gt;0</f>
        <v>0</v>
      </c>
      <c r="L20" t="str">
        <f t="shared" si="0"/>
        <v>FALSE</v>
      </c>
      <c r="M20" t="str">
        <f t="shared" si="1"/>
        <v>Food</v>
      </c>
    </row>
    <row r="21" spans="1:13" x14ac:dyDescent="0.25">
      <c r="A21" t="s">
        <v>36</v>
      </c>
      <c r="B21" t="s">
        <v>10</v>
      </c>
      <c r="C21" t="s">
        <v>20</v>
      </c>
      <c r="D21">
        <v>-200</v>
      </c>
      <c r="E21" t="b" cm="1">
        <f t="array" ref="E21">SUMPRODUCT(--ISNUMBER(SEARCH({"GAS","Oil","ARCO"}, A21)))&gt;0</f>
        <v>0</v>
      </c>
      <c r="F21" t="b" cm="1">
        <f t="array" ref="F21">SUMPRODUCT(--ISNUMBER(SEARCH({"PAK","Safe","Save","Costco","Food"},A21)))&gt;0</f>
        <v>0</v>
      </c>
      <c r="G21" t="b" cm="1">
        <f t="array" ref="G21">SUMPRODUCT(--ISNUMBER(SEARCH({"KOHLS","Macy","Gap","Clothing"}, A21)))&gt;0</f>
        <v>0</v>
      </c>
      <c r="H21" t="b" cm="1">
        <f t="array" ref="H21">SUMPRODUCT(--ISNUMBER(SEARCH({"Century","Steam","Gamepod","Entertainment"},A21)))&gt;0</f>
        <v>0</v>
      </c>
      <c r="I21" t="b" cm="1">
        <f t="array" ref="I21">SUMPRODUCT(--ISNUMBER(SEARCH({"ROBINHOOD","AMERITRADE"}, A21)))&gt;0</f>
        <v>0</v>
      </c>
      <c r="J21" t="b" cm="1">
        <f t="array" ref="J21">SUMPRODUCT(--ISNUMBER(SEARCH({"O'REILLY","Auto"}, A21)))&gt;0</f>
        <v>0</v>
      </c>
      <c r="K21" t="b" cm="1">
        <f t="array" ref="K21">SUMPRODUCT(--ISNUMBER(SEARCH({"Home","Outdoor","Superdry","AMZN","Target","Wal-Mart","WITHDRWL SAN LEANDRO","Misc"}, A21)))&gt;0</f>
        <v>1</v>
      </c>
      <c r="L21" t="str">
        <f t="shared" si="0"/>
        <v>FALSE</v>
      </c>
      <c r="M21" t="str">
        <f t="shared" si="1"/>
        <v>Miscellaneous</v>
      </c>
    </row>
    <row r="22" spans="1:13" x14ac:dyDescent="0.25">
      <c r="A22" t="s">
        <v>24</v>
      </c>
      <c r="B22" t="s">
        <v>10</v>
      </c>
      <c r="C22" t="s">
        <v>20</v>
      </c>
      <c r="D22">
        <v>-266.79000000000002</v>
      </c>
      <c r="E22" t="b" cm="1">
        <f t="array" ref="E22">SUMPRODUCT(--ISNUMBER(SEARCH({"GAS","Oil","ARCO"}, A22)))&gt;0</f>
        <v>0</v>
      </c>
      <c r="F22" t="b" cm="1">
        <f t="array" ref="F22">SUMPRODUCT(--ISNUMBER(SEARCH({"PAK","Safe","Save","Costco","Food"},A22)))&gt;0</f>
        <v>0</v>
      </c>
      <c r="G22" t="b" cm="1">
        <f t="array" ref="G22">SUMPRODUCT(--ISNUMBER(SEARCH({"KOHLS","Macy","Gap","Clothing"}, A22)))&gt;0</f>
        <v>1</v>
      </c>
      <c r="H22" t="b" cm="1">
        <f t="array" ref="H22">SUMPRODUCT(--ISNUMBER(SEARCH({"Century","Steam","Gamepod","Entertainment"},A22)))&gt;0</f>
        <v>0</v>
      </c>
      <c r="I22" t="b" cm="1">
        <f t="array" ref="I22">SUMPRODUCT(--ISNUMBER(SEARCH({"ROBINHOOD","AMERITRADE"}, A22)))&gt;0</f>
        <v>0</v>
      </c>
      <c r="J22" t="b" cm="1">
        <f t="array" ref="J22">SUMPRODUCT(--ISNUMBER(SEARCH({"O'REILLY","Auto"}, A22)))&gt;0</f>
        <v>0</v>
      </c>
      <c r="K22" t="b" cm="1">
        <f t="array" ref="K22">SUMPRODUCT(--ISNUMBER(SEARCH({"Home","Outdoor","Superdry","AMZN","Target","Wal-Mart","WITHDRWL SAN LEANDRO","Misc"}, A22)))&gt;0</f>
        <v>0</v>
      </c>
      <c r="L22" t="str">
        <f t="shared" si="0"/>
        <v>FALSE</v>
      </c>
      <c r="M22" t="str">
        <f t="shared" si="1"/>
        <v>Clothing</v>
      </c>
    </row>
    <row r="23" spans="1:13" x14ac:dyDescent="0.25">
      <c r="A23" t="s">
        <v>24</v>
      </c>
      <c r="B23" t="s">
        <v>10</v>
      </c>
      <c r="C23" t="s">
        <v>20</v>
      </c>
      <c r="D23">
        <v>-54.86</v>
      </c>
      <c r="E23" t="b" cm="1">
        <f t="array" ref="E23">SUMPRODUCT(--ISNUMBER(SEARCH({"GAS","Oil","ARCO"}, A23)))&gt;0</f>
        <v>0</v>
      </c>
      <c r="F23" t="b" cm="1">
        <f t="array" ref="F23">SUMPRODUCT(--ISNUMBER(SEARCH({"PAK","Safe","Save","Costco","Food"},A23)))&gt;0</f>
        <v>0</v>
      </c>
      <c r="G23" t="b" cm="1">
        <f t="array" ref="G23">SUMPRODUCT(--ISNUMBER(SEARCH({"KOHLS","Macy","Gap","Clothing"}, A23)))&gt;0</f>
        <v>1</v>
      </c>
      <c r="H23" t="b" cm="1">
        <f t="array" ref="H23">SUMPRODUCT(--ISNUMBER(SEARCH({"Century","Steam","Gamepod","Entertainment"},A23)))&gt;0</f>
        <v>0</v>
      </c>
      <c r="I23" t="b" cm="1">
        <f t="array" ref="I23">SUMPRODUCT(--ISNUMBER(SEARCH({"ROBINHOOD","AMERITRADE"}, A23)))&gt;0</f>
        <v>0</v>
      </c>
      <c r="J23" t="b" cm="1">
        <f t="array" ref="J23">SUMPRODUCT(--ISNUMBER(SEARCH({"O'REILLY","Auto"}, A23)))&gt;0</f>
        <v>0</v>
      </c>
      <c r="K23" t="b" cm="1">
        <f t="array" ref="K23">SUMPRODUCT(--ISNUMBER(SEARCH({"Home","Outdoor","Superdry","AMZN","Target","Wal-Mart","WITHDRWL SAN LEANDRO","Misc"}, A23)))&gt;0</f>
        <v>0</v>
      </c>
      <c r="L23" t="str">
        <f t="shared" si="0"/>
        <v>FALSE</v>
      </c>
      <c r="M23" t="str">
        <f t="shared" si="1"/>
        <v>Clothing</v>
      </c>
    </row>
    <row r="24" spans="1:13" x14ac:dyDescent="0.25">
      <c r="A24" t="s">
        <v>24</v>
      </c>
      <c r="B24" t="s">
        <v>10</v>
      </c>
      <c r="C24" t="s">
        <v>20</v>
      </c>
      <c r="D24">
        <v>-107.41</v>
      </c>
      <c r="E24" t="b" cm="1">
        <f t="array" ref="E24">SUMPRODUCT(--ISNUMBER(SEARCH({"GAS","Oil","ARCO"}, A24)))&gt;0</f>
        <v>0</v>
      </c>
      <c r="F24" t="b" cm="1">
        <f t="array" ref="F24">SUMPRODUCT(--ISNUMBER(SEARCH({"PAK","Safe","Save","Costco","Food"},A24)))&gt;0</f>
        <v>0</v>
      </c>
      <c r="G24" t="b" cm="1">
        <f t="array" ref="G24">SUMPRODUCT(--ISNUMBER(SEARCH({"KOHLS","Macy","Gap","Clothing"}, A24)))&gt;0</f>
        <v>1</v>
      </c>
      <c r="H24" t="b" cm="1">
        <f t="array" ref="H24">SUMPRODUCT(--ISNUMBER(SEARCH({"Century","Steam","Gamepod","Entertainment"},A24)))&gt;0</f>
        <v>0</v>
      </c>
      <c r="I24" t="b" cm="1">
        <f t="array" ref="I24">SUMPRODUCT(--ISNUMBER(SEARCH({"ROBINHOOD","AMERITRADE"}, A24)))&gt;0</f>
        <v>0</v>
      </c>
      <c r="J24" t="b" cm="1">
        <f t="array" ref="J24">SUMPRODUCT(--ISNUMBER(SEARCH({"O'REILLY","Auto"}, A24)))&gt;0</f>
        <v>0</v>
      </c>
      <c r="K24" t="b" cm="1">
        <f t="array" ref="K24">SUMPRODUCT(--ISNUMBER(SEARCH({"Home","Outdoor","Superdry","AMZN","Target","Wal-Mart","WITHDRWL SAN LEANDRO","Misc"}, A24)))&gt;0</f>
        <v>0</v>
      </c>
      <c r="L24" t="str">
        <f t="shared" si="0"/>
        <v>FALSE</v>
      </c>
      <c r="M24" t="str">
        <f t="shared" si="1"/>
        <v>Clothing</v>
      </c>
    </row>
    <row r="25" spans="1:13" x14ac:dyDescent="0.25">
      <c r="A25" t="s">
        <v>32</v>
      </c>
      <c r="B25" t="s">
        <v>10</v>
      </c>
      <c r="C25" t="s">
        <v>20</v>
      </c>
      <c r="D25">
        <v>400</v>
      </c>
      <c r="E25" t="b" cm="1">
        <f t="array" ref="E25">SUMPRODUCT(--ISNUMBER(SEARCH({"GAS","Oil","ARCO"}, A25)))&gt;0</f>
        <v>0</v>
      </c>
      <c r="F25" t="b" cm="1">
        <f t="array" ref="F25">SUMPRODUCT(--ISNUMBER(SEARCH({"PAK","Safe","Save","Costco","Food"},A25)))&gt;0</f>
        <v>0</v>
      </c>
      <c r="G25" t="b" cm="1">
        <f t="array" ref="G25">SUMPRODUCT(--ISNUMBER(SEARCH({"KOHLS","Macy","Gap","Clothing"}, A25)))&gt;0</f>
        <v>0</v>
      </c>
      <c r="H25" t="b" cm="1">
        <f t="array" ref="H25">SUMPRODUCT(--ISNUMBER(SEARCH({"Century","Steam","Gamepod","Entertainment"},A25)))&gt;0</f>
        <v>0</v>
      </c>
      <c r="I25" t="b" cm="1">
        <f t="array" ref="I25">SUMPRODUCT(--ISNUMBER(SEARCH({"ROBINHOOD","AMERITRADE"}, A25)))&gt;0</f>
        <v>0</v>
      </c>
      <c r="J25" t="b" cm="1">
        <f t="array" ref="J25">SUMPRODUCT(--ISNUMBER(SEARCH({"O'REILLY","Auto"}, A25)))&gt;0</f>
        <v>0</v>
      </c>
      <c r="K25" t="b" cm="1">
        <f t="array" ref="K25">SUMPRODUCT(--ISNUMBER(SEARCH({"Home","Outdoor","Superdry","AMZN","Target","Wal-Mart","WITHDRWL SAN LEANDRO","Misc"}, A25)))&gt;0</f>
        <v>0</v>
      </c>
      <c r="L25" t="str">
        <f t="shared" si="0"/>
        <v>TRUE</v>
      </c>
      <c r="M25" t="str">
        <f t="shared" si="1"/>
        <v>Deposit</v>
      </c>
    </row>
    <row r="26" spans="1:13" x14ac:dyDescent="0.25">
      <c r="A26" t="s">
        <v>36</v>
      </c>
      <c r="B26" t="s">
        <v>10</v>
      </c>
      <c r="C26" t="s">
        <v>20</v>
      </c>
      <c r="D26">
        <v>-67.77</v>
      </c>
      <c r="E26" t="b" cm="1">
        <f t="array" ref="E26">SUMPRODUCT(--ISNUMBER(SEARCH({"GAS","Oil","ARCO"}, A26)))&gt;0</f>
        <v>0</v>
      </c>
      <c r="F26" t="b" cm="1">
        <f t="array" ref="F26">SUMPRODUCT(--ISNUMBER(SEARCH({"PAK","Safe","Save","Costco","Food"},A26)))&gt;0</f>
        <v>0</v>
      </c>
      <c r="G26" t="b" cm="1">
        <f t="array" ref="G26">SUMPRODUCT(--ISNUMBER(SEARCH({"KOHLS","Macy","Gap","Clothing"}, A26)))&gt;0</f>
        <v>0</v>
      </c>
      <c r="H26" t="b" cm="1">
        <f t="array" ref="H26">SUMPRODUCT(--ISNUMBER(SEARCH({"Century","Steam","Gamepod","Entertainment"},A26)))&gt;0</f>
        <v>0</v>
      </c>
      <c r="I26" t="b" cm="1">
        <f t="array" ref="I26">SUMPRODUCT(--ISNUMBER(SEARCH({"ROBINHOOD","AMERITRADE"}, A26)))&gt;0</f>
        <v>0</v>
      </c>
      <c r="J26" t="b" cm="1">
        <f t="array" ref="J26">SUMPRODUCT(--ISNUMBER(SEARCH({"O'REILLY","Auto"}, A26)))&gt;0</f>
        <v>0</v>
      </c>
      <c r="K26" t="b" cm="1">
        <f t="array" ref="K26">SUMPRODUCT(--ISNUMBER(SEARCH({"Home","Outdoor","Superdry","AMZN","Target","Wal-Mart","WITHDRWL SAN LEANDRO","Misc"}, A26)))&gt;0</f>
        <v>1</v>
      </c>
      <c r="L26" t="str">
        <f t="shared" si="0"/>
        <v>FALSE</v>
      </c>
      <c r="M26" t="str">
        <f t="shared" si="1"/>
        <v>Miscellaneous</v>
      </c>
    </row>
    <row r="27" spans="1:13" x14ac:dyDescent="0.25">
      <c r="A27" t="s">
        <v>26</v>
      </c>
      <c r="B27" t="s">
        <v>10</v>
      </c>
      <c r="C27" t="s">
        <v>20</v>
      </c>
      <c r="D27">
        <v>-38.65</v>
      </c>
      <c r="E27" t="b" cm="1">
        <f t="array" ref="E27">SUMPRODUCT(--ISNUMBER(SEARCH({"GAS","Oil","ARCO"}, A27)))&gt;0</f>
        <v>0</v>
      </c>
      <c r="F27" t="b" cm="1">
        <f t="array" ref="F27">SUMPRODUCT(--ISNUMBER(SEARCH({"PAK","Safe","Save","Costco","Food"},A27)))&gt;0</f>
        <v>1</v>
      </c>
      <c r="G27" t="b" cm="1">
        <f t="array" ref="G27">SUMPRODUCT(--ISNUMBER(SEARCH({"KOHLS","Macy","Gap","Clothing"}, A27)))&gt;0</f>
        <v>0</v>
      </c>
      <c r="H27" t="b" cm="1">
        <f t="array" ref="H27">SUMPRODUCT(--ISNUMBER(SEARCH({"Century","Steam","Gamepod","Entertainment"},A27)))&gt;0</f>
        <v>0</v>
      </c>
      <c r="I27" t="b" cm="1">
        <f t="array" ref="I27">SUMPRODUCT(--ISNUMBER(SEARCH({"ROBINHOOD","AMERITRADE"}, A27)))&gt;0</f>
        <v>0</v>
      </c>
      <c r="J27" t="b" cm="1">
        <f t="array" ref="J27">SUMPRODUCT(--ISNUMBER(SEARCH({"O'REILLY","Auto"}, A27)))&gt;0</f>
        <v>0</v>
      </c>
      <c r="K27" t="b" cm="1">
        <f t="array" ref="K27">SUMPRODUCT(--ISNUMBER(SEARCH({"Home","Outdoor","Superdry","AMZN","Target","Wal-Mart","WITHDRWL SAN LEANDRO","Misc"}, A27)))&gt;0</f>
        <v>0</v>
      </c>
      <c r="L27" t="str">
        <f t="shared" si="0"/>
        <v>FALSE</v>
      </c>
      <c r="M27" t="str">
        <f t="shared" si="1"/>
        <v>Food</v>
      </c>
    </row>
    <row r="28" spans="1:13" x14ac:dyDescent="0.25">
      <c r="A28" t="s">
        <v>27</v>
      </c>
      <c r="B28" t="s">
        <v>10</v>
      </c>
      <c r="C28" t="s">
        <v>20</v>
      </c>
      <c r="D28">
        <v>-43.47</v>
      </c>
      <c r="E28" t="b" cm="1">
        <f t="array" ref="E28">SUMPRODUCT(--ISNUMBER(SEARCH({"GAS","Oil","ARCO"}, A28)))&gt;0</f>
        <v>1</v>
      </c>
      <c r="F28" t="b" cm="1">
        <f t="array" ref="F28">SUMPRODUCT(--ISNUMBER(SEARCH({"PAK","Safe","Save","Costco","Food"},A28)))&gt;0</f>
        <v>0</v>
      </c>
      <c r="G28" t="b" cm="1">
        <f t="array" ref="G28">SUMPRODUCT(--ISNUMBER(SEARCH({"KOHLS","Macy","Gap","Clothing"}, A28)))&gt;0</f>
        <v>0</v>
      </c>
      <c r="H28" t="b" cm="1">
        <f t="array" ref="H28">SUMPRODUCT(--ISNUMBER(SEARCH({"Century","Steam","Gamepod","Entertainment"},A28)))&gt;0</f>
        <v>0</v>
      </c>
      <c r="I28" t="b" cm="1">
        <f t="array" ref="I28">SUMPRODUCT(--ISNUMBER(SEARCH({"ROBINHOOD","AMERITRADE"}, A28)))&gt;0</f>
        <v>0</v>
      </c>
      <c r="J28" t="b" cm="1">
        <f t="array" ref="J28">SUMPRODUCT(--ISNUMBER(SEARCH({"O'REILLY","Auto"}, A28)))&gt;0</f>
        <v>0</v>
      </c>
      <c r="K28" t="b" cm="1">
        <f t="array" ref="K28">SUMPRODUCT(--ISNUMBER(SEARCH({"Home","Outdoor","Superdry","AMZN","Target","Wal-Mart","WITHDRWL SAN LEANDRO","Misc"}, A28)))&gt;0</f>
        <v>0</v>
      </c>
      <c r="L28" t="str">
        <f t="shared" si="0"/>
        <v>FALSE</v>
      </c>
      <c r="M28" t="str">
        <f t="shared" si="1"/>
        <v>Gas</v>
      </c>
    </row>
    <row r="29" spans="1:13" x14ac:dyDescent="0.25">
      <c r="A29" t="s">
        <v>26</v>
      </c>
      <c r="B29" t="s">
        <v>10</v>
      </c>
      <c r="C29" t="s">
        <v>20</v>
      </c>
      <c r="D29">
        <v>-35.630000000000003</v>
      </c>
      <c r="E29" t="b" cm="1">
        <f t="array" ref="E29">SUMPRODUCT(--ISNUMBER(SEARCH({"GAS","Oil","ARCO"}, A29)))&gt;0</f>
        <v>0</v>
      </c>
      <c r="F29" t="b" cm="1">
        <f t="array" ref="F29">SUMPRODUCT(--ISNUMBER(SEARCH({"PAK","Safe","Save","Costco","Food"},A29)))&gt;0</f>
        <v>1</v>
      </c>
      <c r="G29" t="b" cm="1">
        <f t="array" ref="G29">SUMPRODUCT(--ISNUMBER(SEARCH({"KOHLS","Macy","Gap","Clothing"}, A29)))&gt;0</f>
        <v>0</v>
      </c>
      <c r="H29" t="b" cm="1">
        <f t="array" ref="H29">SUMPRODUCT(--ISNUMBER(SEARCH({"Century","Steam","Gamepod","Entertainment"},A29)))&gt;0</f>
        <v>0</v>
      </c>
      <c r="I29" t="b" cm="1">
        <f t="array" ref="I29">SUMPRODUCT(--ISNUMBER(SEARCH({"ROBINHOOD","AMERITRADE"}, A29)))&gt;0</f>
        <v>0</v>
      </c>
      <c r="J29" t="b" cm="1">
        <f t="array" ref="J29">SUMPRODUCT(--ISNUMBER(SEARCH({"O'REILLY","Auto"}, A29)))&gt;0</f>
        <v>0</v>
      </c>
      <c r="K29" t="b" cm="1">
        <f t="array" ref="K29">SUMPRODUCT(--ISNUMBER(SEARCH({"Home","Outdoor","Superdry","AMZN","Target","Wal-Mart","WITHDRWL SAN LEANDRO","Misc"}, A29)))&gt;0</f>
        <v>0</v>
      </c>
      <c r="L29" t="str">
        <f t="shared" si="0"/>
        <v>FALSE</v>
      </c>
      <c r="M29" t="str">
        <f t="shared" si="1"/>
        <v>Food</v>
      </c>
    </row>
    <row r="30" spans="1:13" x14ac:dyDescent="0.25">
      <c r="A30" t="s">
        <v>26</v>
      </c>
      <c r="B30" t="s">
        <v>10</v>
      </c>
      <c r="C30" t="s">
        <v>20</v>
      </c>
      <c r="D30">
        <v>-11.99</v>
      </c>
      <c r="E30" t="b" cm="1">
        <f t="array" ref="E30">SUMPRODUCT(--ISNUMBER(SEARCH({"GAS","Oil","ARCO"}, A30)))&gt;0</f>
        <v>0</v>
      </c>
      <c r="F30" t="b" cm="1">
        <f t="array" ref="F30">SUMPRODUCT(--ISNUMBER(SEARCH({"PAK","Safe","Save","Costco","Food"},A30)))&gt;0</f>
        <v>1</v>
      </c>
      <c r="G30" t="b" cm="1">
        <f t="array" ref="G30">SUMPRODUCT(--ISNUMBER(SEARCH({"KOHLS","Macy","Gap","Clothing"}, A30)))&gt;0</f>
        <v>0</v>
      </c>
      <c r="H30" t="b" cm="1">
        <f t="array" ref="H30">SUMPRODUCT(--ISNUMBER(SEARCH({"Century","Steam","Gamepod","Entertainment"},A30)))&gt;0</f>
        <v>0</v>
      </c>
      <c r="I30" t="b" cm="1">
        <f t="array" ref="I30">SUMPRODUCT(--ISNUMBER(SEARCH({"ROBINHOOD","AMERITRADE"}, A30)))&gt;0</f>
        <v>0</v>
      </c>
      <c r="J30" t="b" cm="1">
        <f t="array" ref="J30">SUMPRODUCT(--ISNUMBER(SEARCH({"O'REILLY","Auto"}, A30)))&gt;0</f>
        <v>0</v>
      </c>
      <c r="K30" t="b" cm="1">
        <f t="array" ref="K30">SUMPRODUCT(--ISNUMBER(SEARCH({"Home","Outdoor","Superdry","AMZN","Target","Wal-Mart","WITHDRWL SAN LEANDRO","Misc"}, A30)))&gt;0</f>
        <v>0</v>
      </c>
      <c r="L30" t="str">
        <f t="shared" si="0"/>
        <v>FALSE</v>
      </c>
      <c r="M30" t="str">
        <f t="shared" si="1"/>
        <v>Food</v>
      </c>
    </row>
    <row r="31" spans="1:13" x14ac:dyDescent="0.25">
      <c r="A31" t="s">
        <v>26</v>
      </c>
      <c r="B31" t="s">
        <v>11</v>
      </c>
      <c r="C31" t="s">
        <v>20</v>
      </c>
      <c r="D31">
        <v>-13</v>
      </c>
      <c r="E31" t="b" cm="1">
        <f t="array" ref="E31">SUMPRODUCT(--ISNUMBER(SEARCH({"GAS","Oil","ARCO"}, A31)))&gt;0</f>
        <v>0</v>
      </c>
      <c r="F31" t="b" cm="1">
        <f t="array" ref="F31">SUMPRODUCT(--ISNUMBER(SEARCH({"PAK","Safe","Save","Costco","Food"},A31)))&gt;0</f>
        <v>1</v>
      </c>
      <c r="G31" t="b" cm="1">
        <f t="array" ref="G31">SUMPRODUCT(--ISNUMBER(SEARCH({"KOHLS","Macy","Gap","Clothing"}, A31)))&gt;0</f>
        <v>0</v>
      </c>
      <c r="H31" t="b" cm="1">
        <f t="array" ref="H31">SUMPRODUCT(--ISNUMBER(SEARCH({"Century","Steam","Gamepod","Entertainment"},A31)))&gt;0</f>
        <v>0</v>
      </c>
      <c r="I31" t="b" cm="1">
        <f t="array" ref="I31">SUMPRODUCT(--ISNUMBER(SEARCH({"ROBINHOOD","AMERITRADE"}, A31)))&gt;0</f>
        <v>0</v>
      </c>
      <c r="J31" t="b" cm="1">
        <f t="array" ref="J31">SUMPRODUCT(--ISNUMBER(SEARCH({"O'REILLY","Auto"}, A31)))&gt;0</f>
        <v>0</v>
      </c>
      <c r="K31" t="b" cm="1">
        <f t="array" ref="K31">SUMPRODUCT(--ISNUMBER(SEARCH({"Home","Outdoor","Superdry","AMZN","Target","Wal-Mart","WITHDRWL SAN LEANDRO","Misc"}, A31)))&gt;0</f>
        <v>0</v>
      </c>
      <c r="L31" t="str">
        <f t="shared" si="0"/>
        <v>FALSE</v>
      </c>
      <c r="M31" t="str">
        <f t="shared" si="1"/>
        <v>Food</v>
      </c>
    </row>
    <row r="32" spans="1:13" x14ac:dyDescent="0.25">
      <c r="A32" t="s">
        <v>26</v>
      </c>
      <c r="B32" t="s">
        <v>11</v>
      </c>
      <c r="C32" t="s">
        <v>20</v>
      </c>
      <c r="D32">
        <v>-40.020000000000003</v>
      </c>
      <c r="E32" t="b" cm="1">
        <f t="array" ref="E32">SUMPRODUCT(--ISNUMBER(SEARCH({"GAS","Oil","ARCO"}, A32)))&gt;0</f>
        <v>0</v>
      </c>
      <c r="F32" t="b" cm="1">
        <f t="array" ref="F32">SUMPRODUCT(--ISNUMBER(SEARCH({"PAK","Safe","Save","Costco","Food"},A32)))&gt;0</f>
        <v>1</v>
      </c>
      <c r="G32" t="b" cm="1">
        <f t="array" ref="G32">SUMPRODUCT(--ISNUMBER(SEARCH({"KOHLS","Macy","Gap","Clothing"}, A32)))&gt;0</f>
        <v>0</v>
      </c>
      <c r="H32" t="b" cm="1">
        <f t="array" ref="H32">SUMPRODUCT(--ISNUMBER(SEARCH({"Century","Steam","Gamepod","Entertainment"},A32)))&gt;0</f>
        <v>0</v>
      </c>
      <c r="I32" t="b" cm="1">
        <f t="array" ref="I32">SUMPRODUCT(--ISNUMBER(SEARCH({"ROBINHOOD","AMERITRADE"}, A32)))&gt;0</f>
        <v>0</v>
      </c>
      <c r="J32" t="b" cm="1">
        <f t="array" ref="J32">SUMPRODUCT(--ISNUMBER(SEARCH({"O'REILLY","Auto"}, A32)))&gt;0</f>
        <v>0</v>
      </c>
      <c r="K32" t="b" cm="1">
        <f t="array" ref="K32">SUMPRODUCT(--ISNUMBER(SEARCH({"Home","Outdoor","Superdry","AMZN","Target","Wal-Mart","WITHDRWL SAN LEANDRO","Misc"}, A32)))&gt;0</f>
        <v>0</v>
      </c>
      <c r="L32" t="str">
        <f t="shared" si="0"/>
        <v>FALSE</v>
      </c>
      <c r="M32" t="str">
        <f t="shared" si="1"/>
        <v>Food</v>
      </c>
    </row>
    <row r="33" spans="1:13" x14ac:dyDescent="0.25">
      <c r="A33" t="s">
        <v>36</v>
      </c>
      <c r="B33" t="s">
        <v>11</v>
      </c>
      <c r="C33" t="s">
        <v>20</v>
      </c>
      <c r="D33">
        <v>-38.86</v>
      </c>
      <c r="E33" t="b" cm="1">
        <f t="array" ref="E33">SUMPRODUCT(--ISNUMBER(SEARCH({"GAS","Oil","ARCO"}, A33)))&gt;0</f>
        <v>0</v>
      </c>
      <c r="F33" t="b" cm="1">
        <f t="array" ref="F33">SUMPRODUCT(--ISNUMBER(SEARCH({"PAK","Safe","Save","Costco","Food"},A33)))&gt;0</f>
        <v>0</v>
      </c>
      <c r="G33" t="b" cm="1">
        <f t="array" ref="G33">SUMPRODUCT(--ISNUMBER(SEARCH({"KOHLS","Macy","Gap","Clothing"}, A33)))&gt;0</f>
        <v>0</v>
      </c>
      <c r="H33" t="b" cm="1">
        <f t="array" ref="H33">SUMPRODUCT(--ISNUMBER(SEARCH({"Century","Steam","Gamepod","Entertainment"},A33)))&gt;0</f>
        <v>0</v>
      </c>
      <c r="I33" t="b" cm="1">
        <f t="array" ref="I33">SUMPRODUCT(--ISNUMBER(SEARCH({"ROBINHOOD","AMERITRADE"}, A33)))&gt;0</f>
        <v>0</v>
      </c>
      <c r="J33" t="b" cm="1">
        <f t="array" ref="J33">SUMPRODUCT(--ISNUMBER(SEARCH({"O'REILLY","Auto"}, A33)))&gt;0</f>
        <v>0</v>
      </c>
      <c r="K33" t="b" cm="1">
        <f t="array" ref="K33">SUMPRODUCT(--ISNUMBER(SEARCH({"Home","Outdoor","Superdry","AMZN","Target","Wal-Mart","WITHDRWL SAN LEANDRO","Misc"}, A33)))&gt;0</f>
        <v>1</v>
      </c>
      <c r="L33" t="str">
        <f t="shared" si="0"/>
        <v>FALSE</v>
      </c>
      <c r="M33" t="str">
        <f t="shared" si="1"/>
        <v>Miscellaneous</v>
      </c>
    </row>
    <row r="34" spans="1:13" x14ac:dyDescent="0.25">
      <c r="A34" t="s">
        <v>24</v>
      </c>
      <c r="B34" t="s">
        <v>11</v>
      </c>
      <c r="C34" t="s">
        <v>20</v>
      </c>
      <c r="D34">
        <v>-85.71</v>
      </c>
      <c r="E34" t="b" cm="1">
        <f t="array" ref="E34">SUMPRODUCT(--ISNUMBER(SEARCH({"GAS","Oil","ARCO"}, A34)))&gt;0</f>
        <v>0</v>
      </c>
      <c r="F34" t="b" cm="1">
        <f t="array" ref="F34">SUMPRODUCT(--ISNUMBER(SEARCH({"PAK","Safe","Save","Costco","Food"},A34)))&gt;0</f>
        <v>0</v>
      </c>
      <c r="G34" t="b" cm="1">
        <f t="array" ref="G34">SUMPRODUCT(--ISNUMBER(SEARCH({"KOHLS","Macy","Gap","Clothing"}, A34)))&gt;0</f>
        <v>1</v>
      </c>
      <c r="H34" t="b" cm="1">
        <f t="array" ref="H34">SUMPRODUCT(--ISNUMBER(SEARCH({"Century","Steam","Gamepod","Entertainment"},A34)))&gt;0</f>
        <v>0</v>
      </c>
      <c r="I34" t="b" cm="1">
        <f t="array" ref="I34">SUMPRODUCT(--ISNUMBER(SEARCH({"ROBINHOOD","AMERITRADE"}, A34)))&gt;0</f>
        <v>0</v>
      </c>
      <c r="J34" t="b" cm="1">
        <f t="array" ref="J34">SUMPRODUCT(--ISNUMBER(SEARCH({"O'REILLY","Auto"}, A34)))&gt;0</f>
        <v>0</v>
      </c>
      <c r="K34" t="b" cm="1">
        <f t="array" ref="K34">SUMPRODUCT(--ISNUMBER(SEARCH({"Home","Outdoor","Superdry","AMZN","Target","Wal-Mart","WITHDRWL SAN LEANDRO","Misc"}, A34)))&gt;0</f>
        <v>0</v>
      </c>
      <c r="L34" t="str">
        <f t="shared" si="0"/>
        <v>FALSE</v>
      </c>
      <c r="M34" t="str">
        <f t="shared" si="1"/>
        <v>Clothing</v>
      </c>
    </row>
    <row r="35" spans="1:13" x14ac:dyDescent="0.25">
      <c r="A35" t="s">
        <v>29</v>
      </c>
      <c r="B35" t="s">
        <v>11</v>
      </c>
      <c r="C35" t="s">
        <v>20</v>
      </c>
      <c r="D35">
        <v>-32.9</v>
      </c>
      <c r="E35" t="b" cm="1">
        <f t="array" ref="E35">SUMPRODUCT(--ISNUMBER(SEARCH({"GAS","Oil","ARCO"}, A35)))&gt;0</f>
        <v>0</v>
      </c>
      <c r="F35" t="b" cm="1">
        <f t="array" ref="F35">SUMPRODUCT(--ISNUMBER(SEARCH({"PAK","Safe","Save","Costco","Food"},A35)))&gt;0</f>
        <v>0</v>
      </c>
      <c r="G35" t="b" cm="1">
        <f t="array" ref="G35">SUMPRODUCT(--ISNUMBER(SEARCH({"KOHLS","Macy","Gap","Clothing"}, A35)))&gt;0</f>
        <v>0</v>
      </c>
      <c r="H35" t="b" cm="1">
        <f t="array" ref="H35">SUMPRODUCT(--ISNUMBER(SEARCH({"Century","Steam","Gamepod","Entertainment"},A35)))&gt;0</f>
        <v>0</v>
      </c>
      <c r="I35" t="b" cm="1">
        <f t="array" ref="I35">SUMPRODUCT(--ISNUMBER(SEARCH({"ROBINHOOD","AMERITRADE"}, A35)))&gt;0</f>
        <v>0</v>
      </c>
      <c r="J35" t="b" cm="1">
        <f t="array" ref="J35">SUMPRODUCT(--ISNUMBER(SEARCH({"O'REILLY","Auto"}, A35)))&gt;0</f>
        <v>0</v>
      </c>
      <c r="K35" t="b" cm="1">
        <f t="array" ref="K35">SUMPRODUCT(--ISNUMBER(SEARCH({"Home","Outdoor","Superdry","AMZN","Target","Wal-Mart","WITHDRWL SAN LEANDRO","Misc"}, A35)))&gt;0</f>
        <v>0</v>
      </c>
      <c r="L35" t="str">
        <f t="shared" si="0"/>
        <v>FALSE</v>
      </c>
      <c r="M35" t="str">
        <f t="shared" si="1"/>
        <v>Other</v>
      </c>
    </row>
    <row r="36" spans="1:13" x14ac:dyDescent="0.25">
      <c r="A36" t="s">
        <v>36</v>
      </c>
      <c r="B36" t="s">
        <v>11</v>
      </c>
      <c r="C36" t="s">
        <v>20</v>
      </c>
      <c r="D36">
        <v>-94.76</v>
      </c>
      <c r="E36" t="b" cm="1">
        <f t="array" ref="E36">SUMPRODUCT(--ISNUMBER(SEARCH({"GAS","Oil","ARCO"}, A36)))&gt;0</f>
        <v>0</v>
      </c>
      <c r="F36" t="b" cm="1">
        <f t="array" ref="F36">SUMPRODUCT(--ISNUMBER(SEARCH({"PAK","Safe","Save","Costco","Food"},A36)))&gt;0</f>
        <v>0</v>
      </c>
      <c r="G36" t="b" cm="1">
        <f t="array" ref="G36">SUMPRODUCT(--ISNUMBER(SEARCH({"KOHLS","Macy","Gap","Clothing"}, A36)))&gt;0</f>
        <v>0</v>
      </c>
      <c r="H36" t="b" cm="1">
        <f t="array" ref="H36">SUMPRODUCT(--ISNUMBER(SEARCH({"Century","Steam","Gamepod","Entertainment"},A36)))&gt;0</f>
        <v>0</v>
      </c>
      <c r="I36" t="b" cm="1">
        <f t="array" ref="I36">SUMPRODUCT(--ISNUMBER(SEARCH({"ROBINHOOD","AMERITRADE"}, A36)))&gt;0</f>
        <v>0</v>
      </c>
      <c r="J36" t="b" cm="1">
        <f t="array" ref="J36">SUMPRODUCT(--ISNUMBER(SEARCH({"O'REILLY","Auto"}, A36)))&gt;0</f>
        <v>0</v>
      </c>
      <c r="K36" t="b" cm="1">
        <f t="array" ref="K36">SUMPRODUCT(--ISNUMBER(SEARCH({"Home","Outdoor","Superdry","AMZN","Target","Wal-Mart","WITHDRWL SAN LEANDRO","Misc"}, A36)))&gt;0</f>
        <v>1</v>
      </c>
      <c r="L36" t="str">
        <f t="shared" si="0"/>
        <v>FALSE</v>
      </c>
      <c r="M36" t="str">
        <f t="shared" si="1"/>
        <v>Miscellaneous</v>
      </c>
    </row>
    <row r="37" spans="1:13" x14ac:dyDescent="0.25">
      <c r="A37" t="s">
        <v>36</v>
      </c>
      <c r="B37" t="s">
        <v>11</v>
      </c>
      <c r="C37" t="s">
        <v>20</v>
      </c>
      <c r="D37">
        <v>-200</v>
      </c>
      <c r="E37" t="b" cm="1">
        <f t="array" ref="E37">SUMPRODUCT(--ISNUMBER(SEARCH({"GAS","Oil","ARCO"}, A37)))&gt;0</f>
        <v>0</v>
      </c>
      <c r="F37" t="b" cm="1">
        <f t="array" ref="F37">SUMPRODUCT(--ISNUMBER(SEARCH({"PAK","Safe","Save","Costco","Food"},A37)))&gt;0</f>
        <v>0</v>
      </c>
      <c r="G37" t="b" cm="1">
        <f t="array" ref="G37">SUMPRODUCT(--ISNUMBER(SEARCH({"KOHLS","Macy","Gap","Clothing"}, A37)))&gt;0</f>
        <v>0</v>
      </c>
      <c r="H37" t="b" cm="1">
        <f t="array" ref="H37">SUMPRODUCT(--ISNUMBER(SEARCH({"Century","Steam","Gamepod","Entertainment"},A37)))&gt;0</f>
        <v>0</v>
      </c>
      <c r="I37" t="b" cm="1">
        <f t="array" ref="I37">SUMPRODUCT(--ISNUMBER(SEARCH({"ROBINHOOD","AMERITRADE"}, A37)))&gt;0</f>
        <v>0</v>
      </c>
      <c r="J37" t="b" cm="1">
        <f t="array" ref="J37">SUMPRODUCT(--ISNUMBER(SEARCH({"O'REILLY","Auto"}, A37)))&gt;0</f>
        <v>0</v>
      </c>
      <c r="K37" t="b" cm="1">
        <f t="array" ref="K37">SUMPRODUCT(--ISNUMBER(SEARCH({"Home","Outdoor","Superdry","AMZN","Target","Wal-Mart","WITHDRWL SAN LEANDRO","Misc"}, A37)))&gt;0</f>
        <v>1</v>
      </c>
      <c r="L37" t="str">
        <f t="shared" si="0"/>
        <v>FALSE</v>
      </c>
      <c r="M37" t="str">
        <f t="shared" si="1"/>
        <v>Miscellaneous</v>
      </c>
    </row>
    <row r="38" spans="1:13" x14ac:dyDescent="0.25">
      <c r="A38" t="s">
        <v>27</v>
      </c>
      <c r="B38" t="s">
        <v>11</v>
      </c>
      <c r="C38" t="s">
        <v>20</v>
      </c>
      <c r="D38">
        <v>-40.89</v>
      </c>
      <c r="E38" t="b" cm="1">
        <f t="array" ref="E38">SUMPRODUCT(--ISNUMBER(SEARCH({"GAS","Oil","ARCO"}, A38)))&gt;0</f>
        <v>1</v>
      </c>
      <c r="F38" t="b" cm="1">
        <f t="array" ref="F38">SUMPRODUCT(--ISNUMBER(SEARCH({"PAK","Safe","Save","Costco","Food"},A38)))&gt;0</f>
        <v>0</v>
      </c>
      <c r="G38" t="b" cm="1">
        <f t="array" ref="G38">SUMPRODUCT(--ISNUMBER(SEARCH({"KOHLS","Macy","Gap","Clothing"}, A38)))&gt;0</f>
        <v>0</v>
      </c>
      <c r="H38" t="b" cm="1">
        <f t="array" ref="H38">SUMPRODUCT(--ISNUMBER(SEARCH({"Century","Steam","Gamepod","Entertainment"},A38)))&gt;0</f>
        <v>0</v>
      </c>
      <c r="I38" t="b" cm="1">
        <f t="array" ref="I38">SUMPRODUCT(--ISNUMBER(SEARCH({"ROBINHOOD","AMERITRADE"}, A38)))&gt;0</f>
        <v>0</v>
      </c>
      <c r="J38" t="b" cm="1">
        <f t="array" ref="J38">SUMPRODUCT(--ISNUMBER(SEARCH({"O'REILLY","Auto"}, A38)))&gt;0</f>
        <v>0</v>
      </c>
      <c r="K38" t="b" cm="1">
        <f t="array" ref="K38">SUMPRODUCT(--ISNUMBER(SEARCH({"Home","Outdoor","Superdry","AMZN","Target","Wal-Mart","WITHDRWL SAN LEANDRO","Misc"}, A38)))&gt;0</f>
        <v>0</v>
      </c>
      <c r="L38" t="str">
        <f t="shared" si="0"/>
        <v>FALSE</v>
      </c>
      <c r="M38" t="str">
        <f t="shared" si="1"/>
        <v>Gas</v>
      </c>
    </row>
    <row r="39" spans="1:13" x14ac:dyDescent="0.25">
      <c r="A39" t="s">
        <v>27</v>
      </c>
      <c r="B39" t="s">
        <v>12</v>
      </c>
      <c r="C39" t="s">
        <v>20</v>
      </c>
      <c r="D39">
        <v>-44.53</v>
      </c>
      <c r="E39" t="b" cm="1">
        <f t="array" ref="E39">SUMPRODUCT(--ISNUMBER(SEARCH({"GAS","Oil","ARCO"}, A39)))&gt;0</f>
        <v>1</v>
      </c>
      <c r="F39" t="b" cm="1">
        <f t="array" ref="F39">SUMPRODUCT(--ISNUMBER(SEARCH({"PAK","Safe","Save","Costco","Food"},A39)))&gt;0</f>
        <v>0</v>
      </c>
      <c r="G39" t="b" cm="1">
        <f t="array" ref="G39">SUMPRODUCT(--ISNUMBER(SEARCH({"KOHLS","Macy","Gap","Clothing"}, A39)))&gt;0</f>
        <v>0</v>
      </c>
      <c r="H39" t="b" cm="1">
        <f t="array" ref="H39">SUMPRODUCT(--ISNUMBER(SEARCH({"Century","Steam","Gamepod","Entertainment"},A39)))&gt;0</f>
        <v>0</v>
      </c>
      <c r="I39" t="b" cm="1">
        <f t="array" ref="I39">SUMPRODUCT(--ISNUMBER(SEARCH({"ROBINHOOD","AMERITRADE"}, A39)))&gt;0</f>
        <v>0</v>
      </c>
      <c r="J39" t="b" cm="1">
        <f t="array" ref="J39">SUMPRODUCT(--ISNUMBER(SEARCH({"O'REILLY","Auto"}, A39)))&gt;0</f>
        <v>0</v>
      </c>
      <c r="K39" t="b" cm="1">
        <f t="array" ref="K39">SUMPRODUCT(--ISNUMBER(SEARCH({"Home","Outdoor","Superdry","AMZN","Target","Wal-Mart","WITHDRWL SAN LEANDRO","Misc"}, A39)))&gt;0</f>
        <v>0</v>
      </c>
      <c r="L39" t="str">
        <f t="shared" si="0"/>
        <v>FALSE</v>
      </c>
      <c r="M39" t="str">
        <f t="shared" si="1"/>
        <v>Gas</v>
      </c>
    </row>
    <row r="40" spans="1:13" x14ac:dyDescent="0.25">
      <c r="A40" t="s">
        <v>29</v>
      </c>
      <c r="B40" t="s">
        <v>12</v>
      </c>
      <c r="C40" t="s">
        <v>20</v>
      </c>
      <c r="D40">
        <v>-307.29000000000002</v>
      </c>
      <c r="E40" t="b" cm="1">
        <f t="array" ref="E40">SUMPRODUCT(--ISNUMBER(SEARCH({"GAS","Oil","ARCO"}, A40)))&gt;0</f>
        <v>0</v>
      </c>
      <c r="F40" t="b" cm="1">
        <f t="array" ref="F40">SUMPRODUCT(--ISNUMBER(SEARCH({"PAK","Safe","Save","Costco","Food"},A40)))&gt;0</f>
        <v>0</v>
      </c>
      <c r="G40" t="b" cm="1">
        <f t="array" ref="G40">SUMPRODUCT(--ISNUMBER(SEARCH({"KOHLS","Macy","Gap","Clothing"}, A40)))&gt;0</f>
        <v>0</v>
      </c>
      <c r="H40" t="b" cm="1">
        <f t="array" ref="H40">SUMPRODUCT(--ISNUMBER(SEARCH({"Century","Steam","Gamepod","Entertainment"},A40)))&gt;0</f>
        <v>0</v>
      </c>
      <c r="I40" t="b" cm="1">
        <f t="array" ref="I40">SUMPRODUCT(--ISNUMBER(SEARCH({"ROBINHOOD","AMERITRADE"}, A40)))&gt;0</f>
        <v>0</v>
      </c>
      <c r="J40" t="b" cm="1">
        <f t="array" ref="J40">SUMPRODUCT(--ISNUMBER(SEARCH({"O'REILLY","Auto"}, A40)))&gt;0</f>
        <v>0</v>
      </c>
      <c r="K40" t="b" cm="1">
        <f t="array" ref="K40">SUMPRODUCT(--ISNUMBER(SEARCH({"Home","Outdoor","Superdry","AMZN","Target","Wal-Mart","WITHDRWL SAN LEANDRO","Misc"}, A40)))&gt;0</f>
        <v>0</v>
      </c>
      <c r="L40" t="str">
        <f t="shared" si="0"/>
        <v>FALSE</v>
      </c>
      <c r="M40" t="str">
        <f t="shared" si="1"/>
        <v>Other</v>
      </c>
    </row>
    <row r="41" spans="1:13" x14ac:dyDescent="0.25">
      <c r="A41" t="s">
        <v>27</v>
      </c>
      <c r="B41" t="s">
        <v>12</v>
      </c>
      <c r="C41" t="s">
        <v>20</v>
      </c>
      <c r="D41">
        <v>-52.73</v>
      </c>
      <c r="E41" t="b" cm="1">
        <f t="array" ref="E41">SUMPRODUCT(--ISNUMBER(SEARCH({"GAS","Oil","ARCO"}, A41)))&gt;0</f>
        <v>1</v>
      </c>
      <c r="F41" t="b" cm="1">
        <f t="array" ref="F41">SUMPRODUCT(--ISNUMBER(SEARCH({"PAK","Safe","Save","Costco","Food"},A41)))&gt;0</f>
        <v>0</v>
      </c>
      <c r="G41" t="b" cm="1">
        <f t="array" ref="G41">SUMPRODUCT(--ISNUMBER(SEARCH({"KOHLS","Macy","Gap","Clothing"}, A41)))&gt;0</f>
        <v>0</v>
      </c>
      <c r="H41" t="b" cm="1">
        <f t="array" ref="H41">SUMPRODUCT(--ISNUMBER(SEARCH({"Century","Steam","Gamepod","Entertainment"},A41)))&gt;0</f>
        <v>0</v>
      </c>
      <c r="I41" t="b" cm="1">
        <f t="array" ref="I41">SUMPRODUCT(--ISNUMBER(SEARCH({"ROBINHOOD","AMERITRADE"}, A41)))&gt;0</f>
        <v>0</v>
      </c>
      <c r="J41" t="b" cm="1">
        <f t="array" ref="J41">SUMPRODUCT(--ISNUMBER(SEARCH({"O'REILLY","Auto"}, A41)))&gt;0</f>
        <v>0</v>
      </c>
      <c r="K41" t="b" cm="1">
        <f t="array" ref="K41">SUMPRODUCT(--ISNUMBER(SEARCH({"Home","Outdoor","Superdry","AMZN","Target","Wal-Mart","WITHDRWL SAN LEANDRO","Misc"}, A41)))&gt;0</f>
        <v>0</v>
      </c>
      <c r="L41" t="str">
        <f t="shared" si="0"/>
        <v>FALSE</v>
      </c>
      <c r="M41" t="str">
        <f t="shared" si="1"/>
        <v>Gas</v>
      </c>
    </row>
    <row r="42" spans="1:13" x14ac:dyDescent="0.25">
      <c r="A42" t="s">
        <v>26</v>
      </c>
      <c r="B42" t="s">
        <v>13</v>
      </c>
      <c r="C42" t="s">
        <v>20</v>
      </c>
      <c r="D42">
        <v>-21.31</v>
      </c>
      <c r="E42" t="b" cm="1">
        <f t="array" ref="E42">SUMPRODUCT(--ISNUMBER(SEARCH({"GAS","Oil","ARCO"}, A42)))&gt;0</f>
        <v>0</v>
      </c>
      <c r="F42" t="b" cm="1">
        <f t="array" ref="F42">SUMPRODUCT(--ISNUMBER(SEARCH({"PAK","Safe","Save","Costco","Food"},A42)))&gt;0</f>
        <v>1</v>
      </c>
      <c r="G42" t="b" cm="1">
        <f t="array" ref="G42">SUMPRODUCT(--ISNUMBER(SEARCH({"KOHLS","Macy","Gap","Clothing"}, A42)))&gt;0</f>
        <v>0</v>
      </c>
      <c r="H42" t="b" cm="1">
        <f t="array" ref="H42">SUMPRODUCT(--ISNUMBER(SEARCH({"Century","Steam","Gamepod","Entertainment"},A42)))&gt;0</f>
        <v>0</v>
      </c>
      <c r="I42" t="b" cm="1">
        <f t="array" ref="I42">SUMPRODUCT(--ISNUMBER(SEARCH({"ROBINHOOD","AMERITRADE"}, A42)))&gt;0</f>
        <v>0</v>
      </c>
      <c r="J42" t="b" cm="1">
        <f t="array" ref="J42">SUMPRODUCT(--ISNUMBER(SEARCH({"O'REILLY","Auto"}, A42)))&gt;0</f>
        <v>0</v>
      </c>
      <c r="K42" t="b" cm="1">
        <f t="array" ref="K42">SUMPRODUCT(--ISNUMBER(SEARCH({"Home","Outdoor","Superdry","AMZN","Target","Wal-Mart","WITHDRWL SAN LEANDRO","Misc"}, A42)))&gt;0</f>
        <v>0</v>
      </c>
      <c r="L42" t="str">
        <f t="shared" si="0"/>
        <v>FALSE</v>
      </c>
      <c r="M42" t="str">
        <f t="shared" si="1"/>
        <v>Food</v>
      </c>
    </row>
    <row r="43" spans="1:13" x14ac:dyDescent="0.25">
      <c r="A43" t="s">
        <v>27</v>
      </c>
      <c r="B43" t="s">
        <v>13</v>
      </c>
      <c r="C43" t="s">
        <v>20</v>
      </c>
      <c r="D43">
        <v>-54.35</v>
      </c>
      <c r="E43" t="b" cm="1">
        <f t="array" ref="E43">SUMPRODUCT(--ISNUMBER(SEARCH({"GAS","Oil","ARCO"}, A43)))&gt;0</f>
        <v>1</v>
      </c>
      <c r="F43" t="b" cm="1">
        <f t="array" ref="F43">SUMPRODUCT(--ISNUMBER(SEARCH({"PAK","Safe","Save","Costco","Food"},A43)))&gt;0</f>
        <v>0</v>
      </c>
      <c r="G43" t="b" cm="1">
        <f t="array" ref="G43">SUMPRODUCT(--ISNUMBER(SEARCH({"KOHLS","Macy","Gap","Clothing"}, A43)))&gt;0</f>
        <v>0</v>
      </c>
      <c r="H43" t="b" cm="1">
        <f t="array" ref="H43">SUMPRODUCT(--ISNUMBER(SEARCH({"Century","Steam","Gamepod","Entertainment"},A43)))&gt;0</f>
        <v>0</v>
      </c>
      <c r="I43" t="b" cm="1">
        <f t="array" ref="I43">SUMPRODUCT(--ISNUMBER(SEARCH({"ROBINHOOD","AMERITRADE"}, A43)))&gt;0</f>
        <v>0</v>
      </c>
      <c r="J43" t="b" cm="1">
        <f t="array" ref="J43">SUMPRODUCT(--ISNUMBER(SEARCH({"O'REILLY","Auto"}, A43)))&gt;0</f>
        <v>0</v>
      </c>
      <c r="K43" t="b" cm="1">
        <f t="array" ref="K43">SUMPRODUCT(--ISNUMBER(SEARCH({"Home","Outdoor","Superdry","AMZN","Target","Wal-Mart","WITHDRWL SAN LEANDRO","Misc"}, A43)))&gt;0</f>
        <v>0</v>
      </c>
      <c r="L43" t="str">
        <f t="shared" si="0"/>
        <v>FALSE</v>
      </c>
      <c r="M43" t="str">
        <f t="shared" si="1"/>
        <v>Gas</v>
      </c>
    </row>
    <row r="44" spans="1:13" x14ac:dyDescent="0.25">
      <c r="A44" t="s">
        <v>36</v>
      </c>
      <c r="B44" t="s">
        <v>13</v>
      </c>
      <c r="C44" t="s">
        <v>20</v>
      </c>
      <c r="D44">
        <v>-100</v>
      </c>
      <c r="E44" t="b" cm="1">
        <f t="array" ref="E44">SUMPRODUCT(--ISNUMBER(SEARCH({"GAS","Oil","ARCO"}, A44)))&gt;0</f>
        <v>0</v>
      </c>
      <c r="F44" t="b" cm="1">
        <f t="array" ref="F44">SUMPRODUCT(--ISNUMBER(SEARCH({"PAK","Safe","Save","Costco","Food"},A44)))&gt;0</f>
        <v>0</v>
      </c>
      <c r="G44" t="b" cm="1">
        <f t="array" ref="G44">SUMPRODUCT(--ISNUMBER(SEARCH({"KOHLS","Macy","Gap","Clothing"}, A44)))&gt;0</f>
        <v>0</v>
      </c>
      <c r="H44" t="b" cm="1">
        <f t="array" ref="H44">SUMPRODUCT(--ISNUMBER(SEARCH({"Century","Steam","Gamepod","Entertainment"},A44)))&gt;0</f>
        <v>0</v>
      </c>
      <c r="I44" t="b" cm="1">
        <f t="array" ref="I44">SUMPRODUCT(--ISNUMBER(SEARCH({"ROBINHOOD","AMERITRADE"}, A44)))&gt;0</f>
        <v>0</v>
      </c>
      <c r="J44" t="b" cm="1">
        <f t="array" ref="J44">SUMPRODUCT(--ISNUMBER(SEARCH({"O'REILLY","Auto"}, A44)))&gt;0</f>
        <v>0</v>
      </c>
      <c r="K44" t="b" cm="1">
        <f t="array" ref="K44">SUMPRODUCT(--ISNUMBER(SEARCH({"Home","Outdoor","Superdry","AMZN","Target","Wal-Mart","WITHDRWL SAN LEANDRO","Misc"}, A44)))&gt;0</f>
        <v>1</v>
      </c>
      <c r="L44" t="str">
        <f t="shared" si="0"/>
        <v>FALSE</v>
      </c>
      <c r="M44" t="str">
        <f t="shared" si="1"/>
        <v>Miscellaneous</v>
      </c>
    </row>
    <row r="45" spans="1:13" x14ac:dyDescent="0.25">
      <c r="A45" t="s">
        <v>26</v>
      </c>
      <c r="B45" t="s">
        <v>13</v>
      </c>
      <c r="C45" t="s">
        <v>20</v>
      </c>
      <c r="D45">
        <v>-153.91</v>
      </c>
      <c r="E45" t="b" cm="1">
        <f t="array" ref="E45">SUMPRODUCT(--ISNUMBER(SEARCH({"GAS","Oil","ARCO"}, A45)))&gt;0</f>
        <v>0</v>
      </c>
      <c r="F45" t="b" cm="1">
        <f t="array" ref="F45">SUMPRODUCT(--ISNUMBER(SEARCH({"PAK","Safe","Save","Costco","Food"},A45)))&gt;0</f>
        <v>1</v>
      </c>
      <c r="G45" t="b" cm="1">
        <f t="array" ref="G45">SUMPRODUCT(--ISNUMBER(SEARCH({"KOHLS","Macy","Gap","Clothing"}, A45)))&gt;0</f>
        <v>0</v>
      </c>
      <c r="H45" t="b" cm="1">
        <f t="array" ref="H45">SUMPRODUCT(--ISNUMBER(SEARCH({"Century","Steam","Gamepod","Entertainment"},A45)))&gt;0</f>
        <v>0</v>
      </c>
      <c r="I45" t="b" cm="1">
        <f t="array" ref="I45">SUMPRODUCT(--ISNUMBER(SEARCH({"ROBINHOOD","AMERITRADE"}, A45)))&gt;0</f>
        <v>0</v>
      </c>
      <c r="J45" t="b" cm="1">
        <f t="array" ref="J45">SUMPRODUCT(--ISNUMBER(SEARCH({"O'REILLY","Auto"}, A45)))&gt;0</f>
        <v>0</v>
      </c>
      <c r="K45" t="b" cm="1">
        <f t="array" ref="K45">SUMPRODUCT(--ISNUMBER(SEARCH({"Home","Outdoor","Superdry","AMZN","Target","Wal-Mart","WITHDRWL SAN LEANDRO","Misc"}, A45)))&gt;0</f>
        <v>0</v>
      </c>
      <c r="L45" t="str">
        <f t="shared" si="0"/>
        <v>FALSE</v>
      </c>
      <c r="M45" t="str">
        <f t="shared" si="1"/>
        <v>Food</v>
      </c>
    </row>
    <row r="46" spans="1:13" x14ac:dyDescent="0.25">
      <c r="A46" t="s">
        <v>29</v>
      </c>
      <c r="B46" t="s">
        <v>13</v>
      </c>
      <c r="C46" t="s">
        <v>20</v>
      </c>
      <c r="D46">
        <v>-76.81</v>
      </c>
      <c r="E46" t="b" cm="1">
        <f t="array" ref="E46">SUMPRODUCT(--ISNUMBER(SEARCH({"GAS","Oil","ARCO"}, A46)))&gt;0</f>
        <v>0</v>
      </c>
      <c r="F46" t="b" cm="1">
        <f t="array" ref="F46">SUMPRODUCT(--ISNUMBER(SEARCH({"PAK","Safe","Save","Costco","Food"},A46)))&gt;0</f>
        <v>0</v>
      </c>
      <c r="G46" t="b" cm="1">
        <f t="array" ref="G46">SUMPRODUCT(--ISNUMBER(SEARCH({"KOHLS","Macy","Gap","Clothing"}, A46)))&gt;0</f>
        <v>0</v>
      </c>
      <c r="H46" t="b" cm="1">
        <f t="array" ref="H46">SUMPRODUCT(--ISNUMBER(SEARCH({"Century","Steam","Gamepod","Entertainment"},A46)))&gt;0</f>
        <v>0</v>
      </c>
      <c r="I46" t="b" cm="1">
        <f t="array" ref="I46">SUMPRODUCT(--ISNUMBER(SEARCH({"ROBINHOOD","AMERITRADE"}, A46)))&gt;0</f>
        <v>0</v>
      </c>
      <c r="J46" t="b" cm="1">
        <f t="array" ref="J46">SUMPRODUCT(--ISNUMBER(SEARCH({"O'REILLY","Auto"}, A46)))&gt;0</f>
        <v>0</v>
      </c>
      <c r="K46" t="b" cm="1">
        <f t="array" ref="K46">SUMPRODUCT(--ISNUMBER(SEARCH({"Home","Outdoor","Superdry","AMZN","Target","Wal-Mart","WITHDRWL SAN LEANDRO","Misc"}, A46)))&gt;0</f>
        <v>0</v>
      </c>
      <c r="L46" t="str">
        <f t="shared" si="0"/>
        <v>FALSE</v>
      </c>
      <c r="M46" t="str">
        <f t="shared" si="1"/>
        <v>Other</v>
      </c>
    </row>
    <row r="47" spans="1:13" x14ac:dyDescent="0.25">
      <c r="A47" t="s">
        <v>29</v>
      </c>
      <c r="B47" t="s">
        <v>13</v>
      </c>
      <c r="C47" t="s">
        <v>20</v>
      </c>
      <c r="D47">
        <v>-109.75</v>
      </c>
      <c r="E47" t="b" cm="1">
        <f t="array" ref="E47">SUMPRODUCT(--ISNUMBER(SEARCH({"GAS","Oil","ARCO"}, A47)))&gt;0</f>
        <v>0</v>
      </c>
      <c r="F47" t="b" cm="1">
        <f t="array" ref="F47">SUMPRODUCT(--ISNUMBER(SEARCH({"PAK","Safe","Save","Costco","Food"},A47)))&gt;0</f>
        <v>0</v>
      </c>
      <c r="G47" t="b" cm="1">
        <f t="array" ref="G47">SUMPRODUCT(--ISNUMBER(SEARCH({"KOHLS","Macy","Gap","Clothing"}, A47)))&gt;0</f>
        <v>0</v>
      </c>
      <c r="H47" t="b" cm="1">
        <f t="array" ref="H47">SUMPRODUCT(--ISNUMBER(SEARCH({"Century","Steam","Gamepod","Entertainment"},A47)))&gt;0</f>
        <v>0</v>
      </c>
      <c r="I47" t="b" cm="1">
        <f t="array" ref="I47">SUMPRODUCT(--ISNUMBER(SEARCH({"ROBINHOOD","AMERITRADE"}, A47)))&gt;0</f>
        <v>0</v>
      </c>
      <c r="J47" t="b" cm="1">
        <f t="array" ref="J47">SUMPRODUCT(--ISNUMBER(SEARCH({"O'REILLY","Auto"}, A47)))&gt;0</f>
        <v>0</v>
      </c>
      <c r="K47" t="b" cm="1">
        <f t="array" ref="K47">SUMPRODUCT(--ISNUMBER(SEARCH({"Home","Outdoor","Superdry","AMZN","Target","Wal-Mart","WITHDRWL SAN LEANDRO","Misc"}, A47)))&gt;0</f>
        <v>0</v>
      </c>
      <c r="L47" t="str">
        <f t="shared" si="0"/>
        <v>FALSE</v>
      </c>
      <c r="M47" t="str">
        <f t="shared" si="1"/>
        <v>Other</v>
      </c>
    </row>
    <row r="48" spans="1:13" x14ac:dyDescent="0.25">
      <c r="A48" t="s">
        <v>27</v>
      </c>
      <c r="B48" t="s">
        <v>14</v>
      </c>
      <c r="C48" t="s">
        <v>20</v>
      </c>
      <c r="D48">
        <v>-58.97</v>
      </c>
      <c r="E48" t="b" cm="1">
        <f t="array" ref="E48">SUMPRODUCT(--ISNUMBER(SEARCH({"GAS","Oil","ARCO"}, A48)))&gt;0</f>
        <v>1</v>
      </c>
      <c r="F48" t="b" cm="1">
        <f t="array" ref="F48">SUMPRODUCT(--ISNUMBER(SEARCH({"PAK","Safe","Save","Costco","Food"},A48)))&gt;0</f>
        <v>0</v>
      </c>
      <c r="G48" t="b" cm="1">
        <f t="array" ref="G48">SUMPRODUCT(--ISNUMBER(SEARCH({"KOHLS","Macy","Gap","Clothing"}, A48)))&gt;0</f>
        <v>0</v>
      </c>
      <c r="H48" t="b" cm="1">
        <f t="array" ref="H48">SUMPRODUCT(--ISNUMBER(SEARCH({"Century","Steam","Gamepod","Entertainment"},A48)))&gt;0</f>
        <v>0</v>
      </c>
      <c r="I48" t="b" cm="1">
        <f t="array" ref="I48">SUMPRODUCT(--ISNUMBER(SEARCH({"ROBINHOOD","AMERITRADE"}, A48)))&gt;0</f>
        <v>0</v>
      </c>
      <c r="J48" t="b" cm="1">
        <f t="array" ref="J48">SUMPRODUCT(--ISNUMBER(SEARCH({"O'REILLY","Auto"}, A48)))&gt;0</f>
        <v>0</v>
      </c>
      <c r="K48" t="b" cm="1">
        <f t="array" ref="K48">SUMPRODUCT(--ISNUMBER(SEARCH({"Home","Outdoor","Superdry","AMZN","Target","Wal-Mart","WITHDRWL SAN LEANDRO","Misc"}, A48)))&gt;0</f>
        <v>0</v>
      </c>
      <c r="L48" t="str">
        <f t="shared" si="0"/>
        <v>FALSE</v>
      </c>
      <c r="M48" t="str">
        <f t="shared" si="1"/>
        <v>Gas</v>
      </c>
    </row>
    <row r="49" spans="1:13" x14ac:dyDescent="0.25">
      <c r="A49" t="s">
        <v>36</v>
      </c>
      <c r="B49" t="s">
        <v>14</v>
      </c>
      <c r="C49" t="s">
        <v>20</v>
      </c>
      <c r="D49">
        <v>-34.71</v>
      </c>
      <c r="E49" t="b" cm="1">
        <f t="array" ref="E49">SUMPRODUCT(--ISNUMBER(SEARCH({"GAS","Oil","ARCO"}, A49)))&gt;0</f>
        <v>0</v>
      </c>
      <c r="F49" t="b" cm="1">
        <f t="array" ref="F49">SUMPRODUCT(--ISNUMBER(SEARCH({"PAK","Safe","Save","Costco","Food"},A49)))&gt;0</f>
        <v>0</v>
      </c>
      <c r="G49" t="b" cm="1">
        <f t="array" ref="G49">SUMPRODUCT(--ISNUMBER(SEARCH({"KOHLS","Macy","Gap","Clothing"}, A49)))&gt;0</f>
        <v>0</v>
      </c>
      <c r="H49" t="b" cm="1">
        <f t="array" ref="H49">SUMPRODUCT(--ISNUMBER(SEARCH({"Century","Steam","Gamepod","Entertainment"},A49)))&gt;0</f>
        <v>0</v>
      </c>
      <c r="I49" t="b" cm="1">
        <f t="array" ref="I49">SUMPRODUCT(--ISNUMBER(SEARCH({"ROBINHOOD","AMERITRADE"}, A49)))&gt;0</f>
        <v>0</v>
      </c>
      <c r="J49" t="b" cm="1">
        <f t="array" ref="J49">SUMPRODUCT(--ISNUMBER(SEARCH({"O'REILLY","Auto"}, A49)))&gt;0</f>
        <v>0</v>
      </c>
      <c r="K49" t="b" cm="1">
        <f t="array" ref="K49">SUMPRODUCT(--ISNUMBER(SEARCH({"Home","Outdoor","Superdry","AMZN","Target","Wal-Mart","WITHDRWL SAN LEANDRO","Misc"}, A49)))&gt;0</f>
        <v>1</v>
      </c>
      <c r="L49" t="str">
        <f t="shared" si="0"/>
        <v>FALSE</v>
      </c>
      <c r="M49" t="str">
        <f t="shared" si="1"/>
        <v>Miscellaneous</v>
      </c>
    </row>
    <row r="50" spans="1:13" x14ac:dyDescent="0.25">
      <c r="A50" t="s">
        <v>27</v>
      </c>
      <c r="B50" t="s">
        <v>14</v>
      </c>
      <c r="C50" t="s">
        <v>20</v>
      </c>
      <c r="D50">
        <v>-56.38</v>
      </c>
      <c r="E50" t="b" cm="1">
        <f t="array" ref="E50">SUMPRODUCT(--ISNUMBER(SEARCH({"GAS","Oil","ARCO"}, A50)))&gt;0</f>
        <v>1</v>
      </c>
      <c r="F50" t="b" cm="1">
        <f t="array" ref="F50">SUMPRODUCT(--ISNUMBER(SEARCH({"PAK","Safe","Save","Costco","Food"},A50)))&gt;0</f>
        <v>0</v>
      </c>
      <c r="G50" t="b" cm="1">
        <f t="array" ref="G50">SUMPRODUCT(--ISNUMBER(SEARCH({"KOHLS","Macy","Gap","Clothing"}, A50)))&gt;0</f>
        <v>0</v>
      </c>
      <c r="H50" t="b" cm="1">
        <f t="array" ref="H50">SUMPRODUCT(--ISNUMBER(SEARCH({"Century","Steam","Gamepod","Entertainment"},A50)))&gt;0</f>
        <v>0</v>
      </c>
      <c r="I50" t="b" cm="1">
        <f t="array" ref="I50">SUMPRODUCT(--ISNUMBER(SEARCH({"ROBINHOOD","AMERITRADE"}, A50)))&gt;0</f>
        <v>0</v>
      </c>
      <c r="J50" t="b" cm="1">
        <f t="array" ref="J50">SUMPRODUCT(--ISNUMBER(SEARCH({"O'REILLY","Auto"}, A50)))&gt;0</f>
        <v>0</v>
      </c>
      <c r="K50" t="b" cm="1">
        <f t="array" ref="K50">SUMPRODUCT(--ISNUMBER(SEARCH({"Home","Outdoor","Superdry","AMZN","Target","Wal-Mart","WITHDRWL SAN LEANDRO","Misc"}, A50)))&gt;0</f>
        <v>0</v>
      </c>
      <c r="L50" t="str">
        <f t="shared" si="0"/>
        <v>FALSE</v>
      </c>
      <c r="M50" t="str">
        <f t="shared" si="1"/>
        <v>Gas</v>
      </c>
    </row>
    <row r="51" spans="1:13" x14ac:dyDescent="0.25">
      <c r="A51" t="s">
        <v>26</v>
      </c>
      <c r="B51" t="s">
        <v>15</v>
      </c>
      <c r="C51" t="s">
        <v>20</v>
      </c>
      <c r="D51">
        <v>-55.7</v>
      </c>
      <c r="E51" t="b" cm="1">
        <f t="array" ref="E51">SUMPRODUCT(--ISNUMBER(SEARCH({"GAS","Oil","ARCO"}, A51)))&gt;0</f>
        <v>0</v>
      </c>
      <c r="F51" t="b" cm="1">
        <f t="array" ref="F51">SUMPRODUCT(--ISNUMBER(SEARCH({"PAK","Safe","Save","Costco","Food"},A51)))&gt;0</f>
        <v>1</v>
      </c>
      <c r="G51" t="b" cm="1">
        <f t="array" ref="G51">SUMPRODUCT(--ISNUMBER(SEARCH({"KOHLS","Macy","Gap","Clothing"}, A51)))&gt;0</f>
        <v>0</v>
      </c>
      <c r="H51" t="b" cm="1">
        <f t="array" ref="H51">SUMPRODUCT(--ISNUMBER(SEARCH({"Century","Steam","Gamepod","Entertainment"},A51)))&gt;0</f>
        <v>0</v>
      </c>
      <c r="I51" t="b" cm="1">
        <f t="array" ref="I51">SUMPRODUCT(--ISNUMBER(SEARCH({"ROBINHOOD","AMERITRADE"}, A51)))&gt;0</f>
        <v>0</v>
      </c>
      <c r="J51" t="b" cm="1">
        <f t="array" ref="J51">SUMPRODUCT(--ISNUMBER(SEARCH({"O'REILLY","Auto"}, A51)))&gt;0</f>
        <v>0</v>
      </c>
      <c r="K51" t="b" cm="1">
        <f t="array" ref="K51">SUMPRODUCT(--ISNUMBER(SEARCH({"Home","Outdoor","Superdry","AMZN","Target","Wal-Mart","WITHDRWL SAN LEANDRO","Misc"}, A51)))&gt;0</f>
        <v>0</v>
      </c>
      <c r="L51" t="str">
        <f t="shared" si="0"/>
        <v>FALSE</v>
      </c>
      <c r="M51" t="str">
        <f t="shared" si="1"/>
        <v>Food</v>
      </c>
    </row>
    <row r="52" spans="1:13" x14ac:dyDescent="0.25">
      <c r="A52" t="s">
        <v>32</v>
      </c>
      <c r="B52" t="s">
        <v>15</v>
      </c>
      <c r="C52" t="s">
        <v>20</v>
      </c>
      <c r="D52">
        <v>900</v>
      </c>
      <c r="E52" t="b" cm="1">
        <f t="array" ref="E52">SUMPRODUCT(--ISNUMBER(SEARCH({"GAS","Oil","ARCO"}, A52)))&gt;0</f>
        <v>0</v>
      </c>
      <c r="F52" t="b" cm="1">
        <f t="array" ref="F52">SUMPRODUCT(--ISNUMBER(SEARCH({"PAK","Safe","Save","Costco","Food"},A52)))&gt;0</f>
        <v>0</v>
      </c>
      <c r="G52" t="b" cm="1">
        <f t="array" ref="G52">SUMPRODUCT(--ISNUMBER(SEARCH({"KOHLS","Macy","Gap","Clothing"}, A52)))&gt;0</f>
        <v>0</v>
      </c>
      <c r="H52" t="b" cm="1">
        <f t="array" ref="H52">SUMPRODUCT(--ISNUMBER(SEARCH({"Century","Steam","Gamepod","Entertainment"},A52)))&gt;0</f>
        <v>0</v>
      </c>
      <c r="I52" t="b" cm="1">
        <f t="array" ref="I52">SUMPRODUCT(--ISNUMBER(SEARCH({"ROBINHOOD","AMERITRADE"}, A52)))&gt;0</f>
        <v>0</v>
      </c>
      <c r="J52" t="b" cm="1">
        <f t="array" ref="J52">SUMPRODUCT(--ISNUMBER(SEARCH({"O'REILLY","Auto"}, A52)))&gt;0</f>
        <v>0</v>
      </c>
      <c r="K52" t="b" cm="1">
        <f t="array" ref="K52">SUMPRODUCT(--ISNUMBER(SEARCH({"Home","Outdoor","Superdry","AMZN","Target","Wal-Mart","WITHDRWL SAN LEANDRO","Misc"}, A52)))&gt;0</f>
        <v>0</v>
      </c>
      <c r="L52" t="str">
        <f t="shared" si="0"/>
        <v>TRUE</v>
      </c>
      <c r="M52" t="str">
        <f t="shared" si="1"/>
        <v>Deposit</v>
      </c>
    </row>
    <row r="53" spans="1:13" x14ac:dyDescent="0.25">
      <c r="A53" t="s">
        <v>26</v>
      </c>
      <c r="B53" t="s">
        <v>15</v>
      </c>
      <c r="C53" t="s">
        <v>20</v>
      </c>
      <c r="D53">
        <v>-38.229999999999997</v>
      </c>
      <c r="E53" t="b" cm="1">
        <f t="array" ref="E53">SUMPRODUCT(--ISNUMBER(SEARCH({"GAS","Oil","ARCO"}, A53)))&gt;0</f>
        <v>0</v>
      </c>
      <c r="F53" t="b" cm="1">
        <f t="array" ref="F53">SUMPRODUCT(--ISNUMBER(SEARCH({"PAK","Safe","Save","Costco","Food"},A53)))&gt;0</f>
        <v>1</v>
      </c>
      <c r="G53" t="b" cm="1">
        <f t="array" ref="G53">SUMPRODUCT(--ISNUMBER(SEARCH({"KOHLS","Macy","Gap","Clothing"}, A53)))&gt;0</f>
        <v>0</v>
      </c>
      <c r="H53" t="b" cm="1">
        <f t="array" ref="H53">SUMPRODUCT(--ISNUMBER(SEARCH({"Century","Steam","Gamepod","Entertainment"},A53)))&gt;0</f>
        <v>0</v>
      </c>
      <c r="I53" t="b" cm="1">
        <f t="array" ref="I53">SUMPRODUCT(--ISNUMBER(SEARCH({"ROBINHOOD","AMERITRADE"}, A53)))&gt;0</f>
        <v>0</v>
      </c>
      <c r="J53" t="b" cm="1">
        <f t="array" ref="J53">SUMPRODUCT(--ISNUMBER(SEARCH({"O'REILLY","Auto"}, A53)))&gt;0</f>
        <v>0</v>
      </c>
      <c r="K53" t="b" cm="1">
        <f t="array" ref="K53">SUMPRODUCT(--ISNUMBER(SEARCH({"Home","Outdoor","Superdry","AMZN","Target","Wal-Mart","WITHDRWL SAN LEANDRO","Misc"}, A53)))&gt;0</f>
        <v>0</v>
      </c>
      <c r="L53" t="str">
        <f t="shared" si="0"/>
        <v>FALSE</v>
      </c>
      <c r="M53" t="str">
        <f t="shared" si="1"/>
        <v>Food</v>
      </c>
    </row>
    <row r="54" spans="1:13" x14ac:dyDescent="0.25">
      <c r="A54" t="s">
        <v>36</v>
      </c>
      <c r="B54" t="s">
        <v>5</v>
      </c>
      <c r="C54" t="s">
        <v>21</v>
      </c>
      <c r="D54">
        <v>-48.27</v>
      </c>
      <c r="E54" t="b" cm="1">
        <f t="array" ref="E54">SUMPRODUCT(--ISNUMBER(SEARCH({"GAS","Oil","ARCO"}, A54)))&gt;0</f>
        <v>0</v>
      </c>
      <c r="F54" t="b" cm="1">
        <f t="array" ref="F54">SUMPRODUCT(--ISNUMBER(SEARCH({"PAK","Safe","Save","Costco","Food"},A54)))&gt;0</f>
        <v>0</v>
      </c>
      <c r="G54" t="b" cm="1">
        <f t="array" ref="G54">SUMPRODUCT(--ISNUMBER(SEARCH({"KOHLS","Macy","Gap","Clothing"}, A54)))&gt;0</f>
        <v>0</v>
      </c>
      <c r="H54" t="b" cm="1">
        <f t="array" ref="H54">SUMPRODUCT(--ISNUMBER(SEARCH({"Century","Steam","Gamepod","Entertainment"},A54)))&gt;0</f>
        <v>0</v>
      </c>
      <c r="I54" t="b" cm="1">
        <f t="array" ref="I54">SUMPRODUCT(--ISNUMBER(SEARCH({"ROBINHOOD","AMERITRADE"}, A54)))&gt;0</f>
        <v>0</v>
      </c>
      <c r="J54" t="b" cm="1">
        <f t="array" ref="J54">SUMPRODUCT(--ISNUMBER(SEARCH({"O'REILLY","Auto"}, A54)))&gt;0</f>
        <v>0</v>
      </c>
      <c r="K54" t="b" cm="1">
        <f t="array" ref="K54">SUMPRODUCT(--ISNUMBER(SEARCH({"Home","Outdoor","Superdry","AMZN","Target","Wal-Mart","WITHDRWL SAN LEANDRO","Misc"}, A54)))&gt;0</f>
        <v>1</v>
      </c>
      <c r="L54" t="str">
        <f t="shared" si="0"/>
        <v>FALSE</v>
      </c>
      <c r="M54" t="str">
        <f t="shared" si="1"/>
        <v>Miscellaneous</v>
      </c>
    </row>
    <row r="55" spans="1:13" x14ac:dyDescent="0.25">
      <c r="A55" t="s">
        <v>26</v>
      </c>
      <c r="B55" t="s">
        <v>5</v>
      </c>
      <c r="C55" t="s">
        <v>21</v>
      </c>
      <c r="D55">
        <v>-18.079999999999998</v>
      </c>
      <c r="E55" t="b" cm="1">
        <f t="array" ref="E55">SUMPRODUCT(--ISNUMBER(SEARCH({"GAS","Oil","ARCO"}, A55)))&gt;0</f>
        <v>0</v>
      </c>
      <c r="F55" t="b" cm="1">
        <f t="array" ref="F55">SUMPRODUCT(--ISNUMBER(SEARCH({"PAK","Safe","Save","Costco","Food"},A55)))&gt;0</f>
        <v>1</v>
      </c>
      <c r="G55" t="b" cm="1">
        <f t="array" ref="G55">SUMPRODUCT(--ISNUMBER(SEARCH({"KOHLS","Macy","Gap","Clothing"}, A55)))&gt;0</f>
        <v>0</v>
      </c>
      <c r="H55" t="b" cm="1">
        <f t="array" ref="H55">SUMPRODUCT(--ISNUMBER(SEARCH({"Century","Steam","Gamepod","Entertainment"},A55)))&gt;0</f>
        <v>0</v>
      </c>
      <c r="I55" t="b" cm="1">
        <f t="array" ref="I55">SUMPRODUCT(--ISNUMBER(SEARCH({"ROBINHOOD","AMERITRADE"}, A55)))&gt;0</f>
        <v>0</v>
      </c>
      <c r="J55" t="b" cm="1">
        <f t="array" ref="J55">SUMPRODUCT(--ISNUMBER(SEARCH({"O'REILLY","Auto"}, A55)))&gt;0</f>
        <v>0</v>
      </c>
      <c r="K55" t="b" cm="1">
        <f t="array" ref="K55">SUMPRODUCT(--ISNUMBER(SEARCH({"Home","Outdoor","Superdry","AMZN","Target","Wal-Mart","WITHDRWL SAN LEANDRO","Misc"}, A55)))&gt;0</f>
        <v>0</v>
      </c>
      <c r="L55" t="str">
        <f t="shared" si="0"/>
        <v>FALSE</v>
      </c>
      <c r="M55" t="str">
        <f t="shared" si="1"/>
        <v>Food</v>
      </c>
    </row>
    <row r="56" spans="1:13" x14ac:dyDescent="0.25">
      <c r="A56" t="s">
        <v>36</v>
      </c>
      <c r="B56" t="s">
        <v>4</v>
      </c>
      <c r="C56" t="s">
        <v>21</v>
      </c>
      <c r="D56">
        <v>-1.45</v>
      </c>
      <c r="E56" t="b" cm="1">
        <f t="array" ref="E56">SUMPRODUCT(--ISNUMBER(SEARCH({"GAS","Oil","ARCO"}, A56)))&gt;0</f>
        <v>0</v>
      </c>
      <c r="F56" t="b" cm="1">
        <f t="array" ref="F56">SUMPRODUCT(--ISNUMBER(SEARCH({"PAK","Safe","Save","Costco","Food"},A56)))&gt;0</f>
        <v>0</v>
      </c>
      <c r="G56" t="b" cm="1">
        <f t="array" ref="G56">SUMPRODUCT(--ISNUMBER(SEARCH({"KOHLS","Macy","Gap","Clothing"}, A56)))&gt;0</f>
        <v>0</v>
      </c>
      <c r="H56" t="b" cm="1">
        <f t="array" ref="H56">SUMPRODUCT(--ISNUMBER(SEARCH({"Century","Steam","Gamepod","Entertainment"},A56)))&gt;0</f>
        <v>0</v>
      </c>
      <c r="I56" t="b" cm="1">
        <f t="array" ref="I56">SUMPRODUCT(--ISNUMBER(SEARCH({"ROBINHOOD","AMERITRADE"}, A56)))&gt;0</f>
        <v>0</v>
      </c>
      <c r="J56" t="b" cm="1">
        <f t="array" ref="J56">SUMPRODUCT(--ISNUMBER(SEARCH({"O'REILLY","Auto"}, A56)))&gt;0</f>
        <v>0</v>
      </c>
      <c r="K56" t="b" cm="1">
        <f t="array" ref="K56">SUMPRODUCT(--ISNUMBER(SEARCH({"Home","Outdoor","Superdry","AMZN","Target","Wal-Mart","WITHDRWL SAN LEANDRO","Misc"}, A56)))&gt;0</f>
        <v>1</v>
      </c>
      <c r="L56" t="str">
        <f t="shared" si="0"/>
        <v>FALSE</v>
      </c>
      <c r="M56" t="str">
        <f t="shared" si="1"/>
        <v>Miscellaneous</v>
      </c>
    </row>
    <row r="57" spans="1:13" x14ac:dyDescent="0.25">
      <c r="A57" t="s">
        <v>32</v>
      </c>
      <c r="B57" t="s">
        <v>6</v>
      </c>
      <c r="C57" t="s">
        <v>21</v>
      </c>
      <c r="D57">
        <v>1000</v>
      </c>
      <c r="E57" t="b" cm="1">
        <f t="array" ref="E57">SUMPRODUCT(--ISNUMBER(SEARCH({"GAS","Oil","ARCO"}, A57)))&gt;0</f>
        <v>0</v>
      </c>
      <c r="F57" t="b" cm="1">
        <f t="array" ref="F57">SUMPRODUCT(--ISNUMBER(SEARCH({"PAK","Safe","Save","Costco","Food"},A57)))&gt;0</f>
        <v>0</v>
      </c>
      <c r="G57" t="b" cm="1">
        <f t="array" ref="G57">SUMPRODUCT(--ISNUMBER(SEARCH({"KOHLS","Macy","Gap","Clothing"}, A57)))&gt;0</f>
        <v>0</v>
      </c>
      <c r="H57" t="b" cm="1">
        <f t="array" ref="H57">SUMPRODUCT(--ISNUMBER(SEARCH({"Century","Steam","Gamepod","Entertainment"},A57)))&gt;0</f>
        <v>0</v>
      </c>
      <c r="I57" t="b" cm="1">
        <f t="array" ref="I57">SUMPRODUCT(--ISNUMBER(SEARCH({"ROBINHOOD","AMERITRADE"}, A57)))&gt;0</f>
        <v>0</v>
      </c>
      <c r="J57" t="b" cm="1">
        <f t="array" ref="J57">SUMPRODUCT(--ISNUMBER(SEARCH({"O'REILLY","Auto"}, A57)))&gt;0</f>
        <v>0</v>
      </c>
      <c r="K57" t="b" cm="1">
        <f t="array" ref="K57">SUMPRODUCT(--ISNUMBER(SEARCH({"Home","Outdoor","Superdry","AMZN","Target","Wal-Mart","WITHDRWL SAN LEANDRO","Misc"}, A57)))&gt;0</f>
        <v>0</v>
      </c>
      <c r="L57" t="str">
        <f t="shared" si="0"/>
        <v>TRUE</v>
      </c>
      <c r="M57" t="str">
        <f t="shared" si="1"/>
        <v>Deposit</v>
      </c>
    </row>
    <row r="58" spans="1:13" x14ac:dyDescent="0.25">
      <c r="A58" t="s">
        <v>26</v>
      </c>
      <c r="B58" t="s">
        <v>6</v>
      </c>
      <c r="C58" t="s">
        <v>21</v>
      </c>
      <c r="D58">
        <v>-33.83</v>
      </c>
      <c r="E58" t="b" cm="1">
        <f t="array" ref="E58">SUMPRODUCT(--ISNUMBER(SEARCH({"GAS","Oil","ARCO"}, A58)))&gt;0</f>
        <v>0</v>
      </c>
      <c r="F58" t="b" cm="1">
        <f t="array" ref="F58">SUMPRODUCT(--ISNUMBER(SEARCH({"PAK","Safe","Save","Costco","Food"},A58)))&gt;0</f>
        <v>1</v>
      </c>
      <c r="G58" t="b" cm="1">
        <f t="array" ref="G58">SUMPRODUCT(--ISNUMBER(SEARCH({"KOHLS","Macy","Gap","Clothing"}, A58)))&gt;0</f>
        <v>0</v>
      </c>
      <c r="H58" t="b" cm="1">
        <f t="array" ref="H58">SUMPRODUCT(--ISNUMBER(SEARCH({"Century","Steam","Gamepod","Entertainment"},A58)))&gt;0</f>
        <v>0</v>
      </c>
      <c r="I58" t="b" cm="1">
        <f t="array" ref="I58">SUMPRODUCT(--ISNUMBER(SEARCH({"ROBINHOOD","AMERITRADE"}, A58)))&gt;0</f>
        <v>0</v>
      </c>
      <c r="J58" t="b" cm="1">
        <f t="array" ref="J58">SUMPRODUCT(--ISNUMBER(SEARCH({"O'REILLY","Auto"}, A58)))&gt;0</f>
        <v>0</v>
      </c>
      <c r="K58" t="b" cm="1">
        <f t="array" ref="K58">SUMPRODUCT(--ISNUMBER(SEARCH({"Home","Outdoor","Superdry","AMZN","Target","Wal-Mart","WITHDRWL SAN LEANDRO","Misc"}, A58)))&gt;0</f>
        <v>0</v>
      </c>
      <c r="L58" t="str">
        <f t="shared" si="0"/>
        <v>FALSE</v>
      </c>
      <c r="M58" t="str">
        <f t="shared" si="1"/>
        <v>Food</v>
      </c>
    </row>
    <row r="59" spans="1:13" x14ac:dyDescent="0.25">
      <c r="A59" t="s">
        <v>26</v>
      </c>
      <c r="B59" t="s">
        <v>6</v>
      </c>
      <c r="C59" t="s">
        <v>21</v>
      </c>
      <c r="D59">
        <v>-7.5</v>
      </c>
      <c r="E59" t="b" cm="1">
        <f t="array" ref="E59">SUMPRODUCT(--ISNUMBER(SEARCH({"GAS","Oil","ARCO"}, A59)))&gt;0</f>
        <v>0</v>
      </c>
      <c r="F59" t="b" cm="1">
        <f t="array" ref="F59">SUMPRODUCT(--ISNUMBER(SEARCH({"PAK","Safe","Save","Costco","Food"},A59)))&gt;0</f>
        <v>1</v>
      </c>
      <c r="G59" t="b" cm="1">
        <f t="array" ref="G59">SUMPRODUCT(--ISNUMBER(SEARCH({"KOHLS","Macy","Gap","Clothing"}, A59)))&gt;0</f>
        <v>0</v>
      </c>
      <c r="H59" t="b" cm="1">
        <f t="array" ref="H59">SUMPRODUCT(--ISNUMBER(SEARCH({"Century","Steam","Gamepod","Entertainment"},A59)))&gt;0</f>
        <v>0</v>
      </c>
      <c r="I59" t="b" cm="1">
        <f t="array" ref="I59">SUMPRODUCT(--ISNUMBER(SEARCH({"ROBINHOOD","AMERITRADE"}, A59)))&gt;0</f>
        <v>0</v>
      </c>
      <c r="J59" t="b" cm="1">
        <f t="array" ref="J59">SUMPRODUCT(--ISNUMBER(SEARCH({"O'REILLY","Auto"}, A59)))&gt;0</f>
        <v>0</v>
      </c>
      <c r="K59" t="b" cm="1">
        <f t="array" ref="K59">SUMPRODUCT(--ISNUMBER(SEARCH({"Home","Outdoor","Superdry","AMZN","Target","Wal-Mart","WITHDRWL SAN LEANDRO","Misc"}, A59)))&gt;0</f>
        <v>0</v>
      </c>
      <c r="L59" t="str">
        <f t="shared" si="0"/>
        <v>FALSE</v>
      </c>
      <c r="M59" t="str">
        <f t="shared" si="1"/>
        <v>Food</v>
      </c>
    </row>
    <row r="60" spans="1:13" x14ac:dyDescent="0.25">
      <c r="A60" t="s">
        <v>26</v>
      </c>
      <c r="B60" t="s">
        <v>6</v>
      </c>
      <c r="C60" t="s">
        <v>21</v>
      </c>
      <c r="D60">
        <v>-17</v>
      </c>
      <c r="E60" t="b" cm="1">
        <f t="array" ref="E60">SUMPRODUCT(--ISNUMBER(SEARCH({"GAS","Oil","ARCO"}, A60)))&gt;0</f>
        <v>0</v>
      </c>
      <c r="F60" t="b" cm="1">
        <f t="array" ref="F60">SUMPRODUCT(--ISNUMBER(SEARCH({"PAK","Safe","Save","Costco","Food"},A60)))&gt;0</f>
        <v>1</v>
      </c>
      <c r="G60" t="b" cm="1">
        <f t="array" ref="G60">SUMPRODUCT(--ISNUMBER(SEARCH({"KOHLS","Macy","Gap","Clothing"}, A60)))&gt;0</f>
        <v>0</v>
      </c>
      <c r="H60" t="b" cm="1">
        <f t="array" ref="H60">SUMPRODUCT(--ISNUMBER(SEARCH({"Century","Steam","Gamepod","Entertainment"},A60)))&gt;0</f>
        <v>0</v>
      </c>
      <c r="I60" t="b" cm="1">
        <f t="array" ref="I60">SUMPRODUCT(--ISNUMBER(SEARCH({"ROBINHOOD","AMERITRADE"}, A60)))&gt;0</f>
        <v>0</v>
      </c>
      <c r="J60" t="b" cm="1">
        <f t="array" ref="J60">SUMPRODUCT(--ISNUMBER(SEARCH({"O'REILLY","Auto"}, A60)))&gt;0</f>
        <v>0</v>
      </c>
      <c r="K60" t="b" cm="1">
        <f t="array" ref="K60">SUMPRODUCT(--ISNUMBER(SEARCH({"Home","Outdoor","Superdry","AMZN","Target","Wal-Mart","WITHDRWL SAN LEANDRO","Misc"}, A60)))&gt;0</f>
        <v>0</v>
      </c>
      <c r="L60" t="str">
        <f t="shared" si="0"/>
        <v>FALSE</v>
      </c>
      <c r="M60" t="str">
        <f t="shared" si="1"/>
        <v>Food</v>
      </c>
    </row>
    <row r="61" spans="1:13" x14ac:dyDescent="0.25">
      <c r="A61" t="s">
        <v>26</v>
      </c>
      <c r="B61" t="s">
        <v>6</v>
      </c>
      <c r="C61" t="s">
        <v>21</v>
      </c>
      <c r="D61">
        <v>-26.65</v>
      </c>
      <c r="E61" t="b" cm="1">
        <f t="array" ref="E61">SUMPRODUCT(--ISNUMBER(SEARCH({"GAS","Oil","ARCO"}, A61)))&gt;0</f>
        <v>0</v>
      </c>
      <c r="F61" t="b" cm="1">
        <f t="array" ref="F61">SUMPRODUCT(--ISNUMBER(SEARCH({"PAK","Safe","Save","Costco","Food"},A61)))&gt;0</f>
        <v>1</v>
      </c>
      <c r="G61" t="b" cm="1">
        <f t="array" ref="G61">SUMPRODUCT(--ISNUMBER(SEARCH({"KOHLS","Macy","Gap","Clothing"}, A61)))&gt;0</f>
        <v>0</v>
      </c>
      <c r="H61" t="b" cm="1">
        <f t="array" ref="H61">SUMPRODUCT(--ISNUMBER(SEARCH({"Century","Steam","Gamepod","Entertainment"},A61)))&gt;0</f>
        <v>0</v>
      </c>
      <c r="I61" t="b" cm="1">
        <f t="array" ref="I61">SUMPRODUCT(--ISNUMBER(SEARCH({"ROBINHOOD","AMERITRADE"}, A61)))&gt;0</f>
        <v>0</v>
      </c>
      <c r="J61" t="b" cm="1">
        <f t="array" ref="J61">SUMPRODUCT(--ISNUMBER(SEARCH({"O'REILLY","Auto"}, A61)))&gt;0</f>
        <v>0</v>
      </c>
      <c r="K61" t="b" cm="1">
        <f t="array" ref="K61">SUMPRODUCT(--ISNUMBER(SEARCH({"Home","Outdoor","Superdry","AMZN","Target","Wal-Mart","WITHDRWL SAN LEANDRO","Misc"}, A61)))&gt;0</f>
        <v>0</v>
      </c>
      <c r="L61" t="str">
        <f t="shared" si="0"/>
        <v>FALSE</v>
      </c>
      <c r="M61" t="str">
        <f t="shared" si="1"/>
        <v>Food</v>
      </c>
    </row>
    <row r="62" spans="1:13" x14ac:dyDescent="0.25">
      <c r="A62" t="s">
        <v>26</v>
      </c>
      <c r="B62" t="s">
        <v>6</v>
      </c>
      <c r="C62" t="s">
        <v>21</v>
      </c>
      <c r="D62">
        <v>-5.89</v>
      </c>
      <c r="E62" t="b" cm="1">
        <f t="array" ref="E62">SUMPRODUCT(--ISNUMBER(SEARCH({"GAS","Oil","ARCO"}, A62)))&gt;0</f>
        <v>0</v>
      </c>
      <c r="F62" t="b" cm="1">
        <f t="array" ref="F62">SUMPRODUCT(--ISNUMBER(SEARCH({"PAK","Safe","Save","Costco","Food"},A62)))&gt;0</f>
        <v>1</v>
      </c>
      <c r="G62" t="b" cm="1">
        <f t="array" ref="G62">SUMPRODUCT(--ISNUMBER(SEARCH({"KOHLS","Macy","Gap","Clothing"}, A62)))&gt;0</f>
        <v>0</v>
      </c>
      <c r="H62" t="b" cm="1">
        <f t="array" ref="H62">SUMPRODUCT(--ISNUMBER(SEARCH({"Century","Steam","Gamepod","Entertainment"},A62)))&gt;0</f>
        <v>0</v>
      </c>
      <c r="I62" t="b" cm="1">
        <f t="array" ref="I62">SUMPRODUCT(--ISNUMBER(SEARCH({"ROBINHOOD","AMERITRADE"}, A62)))&gt;0</f>
        <v>0</v>
      </c>
      <c r="J62" t="b" cm="1">
        <f t="array" ref="J62">SUMPRODUCT(--ISNUMBER(SEARCH({"O'REILLY","Auto"}, A62)))&gt;0</f>
        <v>0</v>
      </c>
      <c r="K62" t="b" cm="1">
        <f t="array" ref="K62">SUMPRODUCT(--ISNUMBER(SEARCH({"Home","Outdoor","Superdry","AMZN","Target","Wal-Mart","WITHDRWL SAN LEANDRO","Misc"}, A62)))&gt;0</f>
        <v>0</v>
      </c>
      <c r="L62" t="str">
        <f t="shared" si="0"/>
        <v>FALSE</v>
      </c>
      <c r="M62" t="str">
        <f t="shared" si="1"/>
        <v>Food</v>
      </c>
    </row>
    <row r="63" spans="1:13" x14ac:dyDescent="0.25">
      <c r="A63" t="s">
        <v>26</v>
      </c>
      <c r="B63" t="s">
        <v>6</v>
      </c>
      <c r="C63" t="s">
        <v>21</v>
      </c>
      <c r="D63">
        <v>-35.39</v>
      </c>
      <c r="E63" t="b" cm="1">
        <f t="array" ref="E63">SUMPRODUCT(--ISNUMBER(SEARCH({"GAS","Oil","ARCO"}, A63)))&gt;0</f>
        <v>0</v>
      </c>
      <c r="F63" t="b" cm="1">
        <f t="array" ref="F63">SUMPRODUCT(--ISNUMBER(SEARCH({"PAK","Safe","Save","Costco","Food"},A63)))&gt;0</f>
        <v>1</v>
      </c>
      <c r="G63" t="b" cm="1">
        <f t="array" ref="G63">SUMPRODUCT(--ISNUMBER(SEARCH({"KOHLS","Macy","Gap","Clothing"}, A63)))&gt;0</f>
        <v>0</v>
      </c>
      <c r="H63" t="b" cm="1">
        <f t="array" ref="H63">SUMPRODUCT(--ISNUMBER(SEARCH({"Century","Steam","Gamepod","Entertainment"},A63)))&gt;0</f>
        <v>0</v>
      </c>
      <c r="I63" t="b" cm="1">
        <f t="array" ref="I63">SUMPRODUCT(--ISNUMBER(SEARCH({"ROBINHOOD","AMERITRADE"}, A63)))&gt;0</f>
        <v>0</v>
      </c>
      <c r="J63" t="b" cm="1">
        <f t="array" ref="J63">SUMPRODUCT(--ISNUMBER(SEARCH({"O'REILLY","Auto"}, A63)))&gt;0</f>
        <v>0</v>
      </c>
      <c r="K63" t="b" cm="1">
        <f t="array" ref="K63">SUMPRODUCT(--ISNUMBER(SEARCH({"Home","Outdoor","Superdry","AMZN","Target","Wal-Mart","WITHDRWL SAN LEANDRO","Misc"}, A63)))&gt;0</f>
        <v>0</v>
      </c>
      <c r="L63" t="str">
        <f t="shared" si="0"/>
        <v>FALSE</v>
      </c>
      <c r="M63" t="str">
        <f t="shared" si="1"/>
        <v>Food</v>
      </c>
    </row>
    <row r="64" spans="1:13" x14ac:dyDescent="0.25">
      <c r="A64" t="s">
        <v>32</v>
      </c>
      <c r="B64" t="s">
        <v>7</v>
      </c>
      <c r="C64" t="s">
        <v>21</v>
      </c>
      <c r="D64">
        <v>91</v>
      </c>
      <c r="E64" t="b" cm="1">
        <f t="array" ref="E64">SUMPRODUCT(--ISNUMBER(SEARCH({"GAS","Oil","ARCO"}, A64)))&gt;0</f>
        <v>0</v>
      </c>
      <c r="F64" t="b" cm="1">
        <f t="array" ref="F64">SUMPRODUCT(--ISNUMBER(SEARCH({"PAK","Safe","Save","Costco","Food"},A64)))&gt;0</f>
        <v>0</v>
      </c>
      <c r="G64" t="b" cm="1">
        <f t="array" ref="G64">SUMPRODUCT(--ISNUMBER(SEARCH({"KOHLS","Macy","Gap","Clothing"}, A64)))&gt;0</f>
        <v>0</v>
      </c>
      <c r="H64" t="b" cm="1">
        <f t="array" ref="H64">SUMPRODUCT(--ISNUMBER(SEARCH({"Century","Steam","Gamepod","Entertainment"},A64)))&gt;0</f>
        <v>0</v>
      </c>
      <c r="I64" t="b" cm="1">
        <f t="array" ref="I64">SUMPRODUCT(--ISNUMBER(SEARCH({"ROBINHOOD","AMERITRADE"}, A64)))&gt;0</f>
        <v>0</v>
      </c>
      <c r="J64" t="b" cm="1">
        <f t="array" ref="J64">SUMPRODUCT(--ISNUMBER(SEARCH({"O'REILLY","Auto"}, A64)))&gt;0</f>
        <v>0</v>
      </c>
      <c r="K64" t="b" cm="1">
        <f t="array" ref="K64">SUMPRODUCT(--ISNUMBER(SEARCH({"Home","Outdoor","Superdry","AMZN","Target","Wal-Mart","WITHDRWL SAN LEANDRO","Misc"}, A64)))&gt;0</f>
        <v>0</v>
      </c>
      <c r="L64" t="str">
        <f t="shared" si="0"/>
        <v>TRUE</v>
      </c>
      <c r="M64" t="str">
        <f t="shared" si="1"/>
        <v>Deposit</v>
      </c>
    </row>
    <row r="65" spans="1:13" x14ac:dyDescent="0.25">
      <c r="A65" t="s">
        <v>29</v>
      </c>
      <c r="B65" t="s">
        <v>6</v>
      </c>
      <c r="C65" t="s">
        <v>21</v>
      </c>
      <c r="D65">
        <v>-15</v>
      </c>
      <c r="E65" t="b" cm="1">
        <f t="array" ref="E65">SUMPRODUCT(--ISNUMBER(SEARCH({"GAS","Oil","ARCO"}, A65)))&gt;0</f>
        <v>0</v>
      </c>
      <c r="F65" t="b" cm="1">
        <f t="array" ref="F65">SUMPRODUCT(--ISNUMBER(SEARCH({"PAK","Safe","Save","Costco","Food"},A65)))&gt;0</f>
        <v>0</v>
      </c>
      <c r="G65" t="b" cm="1">
        <f t="array" ref="G65">SUMPRODUCT(--ISNUMBER(SEARCH({"KOHLS","Macy","Gap","Clothing"}, A65)))&gt;0</f>
        <v>0</v>
      </c>
      <c r="H65" t="b" cm="1">
        <f t="array" ref="H65">SUMPRODUCT(--ISNUMBER(SEARCH({"Century","Steam","Gamepod","Entertainment"},A65)))&gt;0</f>
        <v>0</v>
      </c>
      <c r="I65" t="b" cm="1">
        <f t="array" ref="I65">SUMPRODUCT(--ISNUMBER(SEARCH({"ROBINHOOD","AMERITRADE"}, A65)))&gt;0</f>
        <v>0</v>
      </c>
      <c r="J65" t="b" cm="1">
        <f t="array" ref="J65">SUMPRODUCT(--ISNUMBER(SEARCH({"O'REILLY","Auto"}, A65)))&gt;0</f>
        <v>0</v>
      </c>
      <c r="K65" t="b" cm="1">
        <f t="array" ref="K65">SUMPRODUCT(--ISNUMBER(SEARCH({"Home","Outdoor","Superdry","AMZN","Target","Wal-Mart","WITHDRWL SAN LEANDRO","Misc"}, A65)))&gt;0</f>
        <v>0</v>
      </c>
      <c r="L65" t="str">
        <f t="shared" si="0"/>
        <v>FALSE</v>
      </c>
      <c r="M65" t="str">
        <f t="shared" si="1"/>
        <v>Other</v>
      </c>
    </row>
    <row r="66" spans="1:13" x14ac:dyDescent="0.25">
      <c r="A66" t="s">
        <v>26</v>
      </c>
      <c r="B66" t="s">
        <v>6</v>
      </c>
      <c r="C66" t="s">
        <v>21</v>
      </c>
      <c r="D66">
        <v>-4.9800000000000004</v>
      </c>
      <c r="E66" t="b" cm="1">
        <f t="array" ref="E66">SUMPRODUCT(--ISNUMBER(SEARCH({"GAS","Oil","ARCO"}, A66)))&gt;0</f>
        <v>0</v>
      </c>
      <c r="F66" t="b" cm="1">
        <f t="array" ref="F66">SUMPRODUCT(--ISNUMBER(SEARCH({"PAK","Safe","Save","Costco","Food"},A66)))&gt;0</f>
        <v>1</v>
      </c>
      <c r="G66" t="b" cm="1">
        <f t="array" ref="G66">SUMPRODUCT(--ISNUMBER(SEARCH({"KOHLS","Macy","Gap","Clothing"}, A66)))&gt;0</f>
        <v>0</v>
      </c>
      <c r="H66" t="b" cm="1">
        <f t="array" ref="H66">SUMPRODUCT(--ISNUMBER(SEARCH({"Century","Steam","Gamepod","Entertainment"},A66)))&gt;0</f>
        <v>0</v>
      </c>
      <c r="I66" t="b" cm="1">
        <f t="array" ref="I66">SUMPRODUCT(--ISNUMBER(SEARCH({"ROBINHOOD","AMERITRADE"}, A66)))&gt;0</f>
        <v>0</v>
      </c>
      <c r="J66" t="b" cm="1">
        <f t="array" ref="J66">SUMPRODUCT(--ISNUMBER(SEARCH({"O'REILLY","Auto"}, A66)))&gt;0</f>
        <v>0</v>
      </c>
      <c r="K66" t="b" cm="1">
        <f t="array" ref="K66">SUMPRODUCT(--ISNUMBER(SEARCH({"Home","Outdoor","Superdry","AMZN","Target","Wal-Mart","WITHDRWL SAN LEANDRO","Misc"}, A66)))&gt;0</f>
        <v>0</v>
      </c>
      <c r="L66" t="str">
        <f t="shared" ref="L66:L129" si="2">IF(D66&gt;0, "TRUE", "FALSE")</f>
        <v>FALSE</v>
      </c>
      <c r="M66" t="str">
        <f t="shared" ref="M66:M129" si="3">IF(E66=TRUE, "Gas", IF(F66=TRUE, "Food", IF(G66=TRUE, "Clothing", IF(H66=TRUE, "Entertainment", IF(I66=TRUE, "Investment", IF(J66=TRUE, "Car Maintenance", IF(K66=TRUE, "Miscellaneous", IF(L66="TRUE", "Deposit", "Other"))))))))</f>
        <v>Food</v>
      </c>
    </row>
    <row r="67" spans="1:13" x14ac:dyDescent="0.25">
      <c r="A67" t="s">
        <v>26</v>
      </c>
      <c r="B67" t="s">
        <v>6</v>
      </c>
      <c r="C67" t="s">
        <v>21</v>
      </c>
      <c r="D67">
        <v>-32.479999999999997</v>
      </c>
      <c r="E67" t="b" cm="1">
        <f t="array" ref="E67">SUMPRODUCT(--ISNUMBER(SEARCH({"GAS","Oil","ARCO"}, A67)))&gt;0</f>
        <v>0</v>
      </c>
      <c r="F67" t="b" cm="1">
        <f t="array" ref="F67">SUMPRODUCT(--ISNUMBER(SEARCH({"PAK","Safe","Save","Costco","Food"},A67)))&gt;0</f>
        <v>1</v>
      </c>
      <c r="G67" t="b" cm="1">
        <f t="array" ref="G67">SUMPRODUCT(--ISNUMBER(SEARCH({"KOHLS","Macy","Gap","Clothing"}, A67)))&gt;0</f>
        <v>0</v>
      </c>
      <c r="H67" t="b" cm="1">
        <f t="array" ref="H67">SUMPRODUCT(--ISNUMBER(SEARCH({"Century","Steam","Gamepod","Entertainment"},A67)))&gt;0</f>
        <v>0</v>
      </c>
      <c r="I67" t="b" cm="1">
        <f t="array" ref="I67">SUMPRODUCT(--ISNUMBER(SEARCH({"ROBINHOOD","AMERITRADE"}, A67)))&gt;0</f>
        <v>0</v>
      </c>
      <c r="J67" t="b" cm="1">
        <f t="array" ref="J67">SUMPRODUCT(--ISNUMBER(SEARCH({"O'REILLY","Auto"}, A67)))&gt;0</f>
        <v>0</v>
      </c>
      <c r="K67" t="b" cm="1">
        <f t="array" ref="K67">SUMPRODUCT(--ISNUMBER(SEARCH({"Home","Outdoor","Superdry","AMZN","Target","Wal-Mart","WITHDRWL SAN LEANDRO","Misc"}, A67)))&gt;0</f>
        <v>0</v>
      </c>
      <c r="L67" t="str">
        <f t="shared" si="2"/>
        <v>FALSE</v>
      </c>
      <c r="M67" t="str">
        <f t="shared" si="3"/>
        <v>Food</v>
      </c>
    </row>
    <row r="68" spans="1:13" x14ac:dyDescent="0.25">
      <c r="A68" t="s">
        <v>25</v>
      </c>
      <c r="B68" t="s">
        <v>7</v>
      </c>
      <c r="C68" t="s">
        <v>21</v>
      </c>
      <c r="D68">
        <v>-25.24</v>
      </c>
      <c r="E68" t="b" cm="1">
        <f t="array" ref="E68">SUMPRODUCT(--ISNUMBER(SEARCH({"GAS","Oil","ARCO"}, A68)))&gt;0</f>
        <v>0</v>
      </c>
      <c r="F68" t="b" cm="1">
        <f t="array" ref="F68">SUMPRODUCT(--ISNUMBER(SEARCH({"PAK","Safe","Save","Costco","Food"},A68)))&gt;0</f>
        <v>0</v>
      </c>
      <c r="G68" t="b" cm="1">
        <f t="array" ref="G68">SUMPRODUCT(--ISNUMBER(SEARCH({"KOHLS","Macy","Gap","Clothing"}, A68)))&gt;0</f>
        <v>0</v>
      </c>
      <c r="H68" t="b" cm="1">
        <f t="array" ref="H68">SUMPRODUCT(--ISNUMBER(SEARCH({"Century","Steam","Gamepod","Entertainment"},A68)))&gt;0</f>
        <v>1</v>
      </c>
      <c r="I68" t="b" cm="1">
        <f t="array" ref="I68">SUMPRODUCT(--ISNUMBER(SEARCH({"ROBINHOOD","AMERITRADE"}, A68)))&gt;0</f>
        <v>0</v>
      </c>
      <c r="J68" t="b" cm="1">
        <f t="array" ref="J68">SUMPRODUCT(--ISNUMBER(SEARCH({"O'REILLY","Auto"}, A68)))&gt;0</f>
        <v>0</v>
      </c>
      <c r="K68" t="b" cm="1">
        <f t="array" ref="K68">SUMPRODUCT(--ISNUMBER(SEARCH({"Home","Outdoor","Superdry","AMZN","Target","Wal-Mart","WITHDRWL SAN LEANDRO","Misc"}, A68)))&gt;0</f>
        <v>0</v>
      </c>
      <c r="L68" t="str">
        <f t="shared" si="2"/>
        <v>FALSE</v>
      </c>
      <c r="M68" t="str">
        <f t="shared" si="3"/>
        <v>Entertainment</v>
      </c>
    </row>
    <row r="69" spans="1:13" x14ac:dyDescent="0.25">
      <c r="A69" t="s">
        <v>25</v>
      </c>
      <c r="B69" t="s">
        <v>7</v>
      </c>
      <c r="C69" t="s">
        <v>21</v>
      </c>
      <c r="D69">
        <v>-9.99</v>
      </c>
      <c r="E69" t="b" cm="1">
        <f t="array" ref="E69">SUMPRODUCT(--ISNUMBER(SEARCH({"GAS","Oil","ARCO"}, A69)))&gt;0</f>
        <v>0</v>
      </c>
      <c r="F69" t="b" cm="1">
        <f t="array" ref="F69">SUMPRODUCT(--ISNUMBER(SEARCH({"PAK","Safe","Save","Costco","Food"},A69)))&gt;0</f>
        <v>0</v>
      </c>
      <c r="G69" t="b" cm="1">
        <f t="array" ref="G69">SUMPRODUCT(--ISNUMBER(SEARCH({"KOHLS","Macy","Gap","Clothing"}, A69)))&gt;0</f>
        <v>0</v>
      </c>
      <c r="H69" t="b" cm="1">
        <f t="array" ref="H69">SUMPRODUCT(--ISNUMBER(SEARCH({"Century","Steam","Gamepod","Entertainment"},A69)))&gt;0</f>
        <v>1</v>
      </c>
      <c r="I69" t="b" cm="1">
        <f t="array" ref="I69">SUMPRODUCT(--ISNUMBER(SEARCH({"ROBINHOOD","AMERITRADE"}, A69)))&gt;0</f>
        <v>0</v>
      </c>
      <c r="J69" t="b" cm="1">
        <f t="array" ref="J69">SUMPRODUCT(--ISNUMBER(SEARCH({"O'REILLY","Auto"}, A69)))&gt;0</f>
        <v>0</v>
      </c>
      <c r="K69" t="b" cm="1">
        <f t="array" ref="K69">SUMPRODUCT(--ISNUMBER(SEARCH({"Home","Outdoor","Superdry","AMZN","Target","Wal-Mart","WITHDRWL SAN LEANDRO","Misc"}, A69)))&gt;0</f>
        <v>0</v>
      </c>
      <c r="L69" t="str">
        <f t="shared" si="2"/>
        <v>FALSE</v>
      </c>
      <c r="M69" t="str">
        <f t="shared" si="3"/>
        <v>Entertainment</v>
      </c>
    </row>
    <row r="70" spans="1:13" x14ac:dyDescent="0.25">
      <c r="A70" t="s">
        <v>26</v>
      </c>
      <c r="B70" t="s">
        <v>7</v>
      </c>
      <c r="C70" t="s">
        <v>21</v>
      </c>
      <c r="D70">
        <v>-55.01</v>
      </c>
      <c r="E70" t="b" cm="1">
        <f t="array" ref="E70">SUMPRODUCT(--ISNUMBER(SEARCH({"GAS","Oil","ARCO"}, A70)))&gt;0</f>
        <v>0</v>
      </c>
      <c r="F70" t="b" cm="1">
        <f t="array" ref="F70">SUMPRODUCT(--ISNUMBER(SEARCH({"PAK","Safe","Save","Costco","Food"},A70)))&gt;0</f>
        <v>1</v>
      </c>
      <c r="G70" t="b" cm="1">
        <f t="array" ref="G70">SUMPRODUCT(--ISNUMBER(SEARCH({"KOHLS","Macy","Gap","Clothing"}, A70)))&gt;0</f>
        <v>0</v>
      </c>
      <c r="H70" t="b" cm="1">
        <f t="array" ref="H70">SUMPRODUCT(--ISNUMBER(SEARCH({"Century","Steam","Gamepod","Entertainment"},A70)))&gt;0</f>
        <v>0</v>
      </c>
      <c r="I70" t="b" cm="1">
        <f t="array" ref="I70">SUMPRODUCT(--ISNUMBER(SEARCH({"ROBINHOOD","AMERITRADE"}, A70)))&gt;0</f>
        <v>0</v>
      </c>
      <c r="J70" t="b" cm="1">
        <f t="array" ref="J70">SUMPRODUCT(--ISNUMBER(SEARCH({"O'REILLY","Auto"}, A70)))&gt;0</f>
        <v>0</v>
      </c>
      <c r="K70" t="b" cm="1">
        <f t="array" ref="K70">SUMPRODUCT(--ISNUMBER(SEARCH({"Home","Outdoor","Superdry","AMZN","Target","Wal-Mart","WITHDRWL SAN LEANDRO","Misc"}, A70)))&gt;0</f>
        <v>0</v>
      </c>
      <c r="L70" t="str">
        <f t="shared" si="2"/>
        <v>FALSE</v>
      </c>
      <c r="M70" t="str">
        <f t="shared" si="3"/>
        <v>Food</v>
      </c>
    </row>
    <row r="71" spans="1:13" x14ac:dyDescent="0.25">
      <c r="A71" t="s">
        <v>32</v>
      </c>
      <c r="B71" t="s">
        <v>8</v>
      </c>
      <c r="C71" t="s">
        <v>21</v>
      </c>
      <c r="D71">
        <v>400</v>
      </c>
      <c r="E71" t="b" cm="1">
        <f t="array" ref="E71">SUMPRODUCT(--ISNUMBER(SEARCH({"GAS","Oil","ARCO"}, A71)))&gt;0</f>
        <v>0</v>
      </c>
      <c r="F71" t="b" cm="1">
        <f t="array" ref="F71">SUMPRODUCT(--ISNUMBER(SEARCH({"PAK","Safe","Save","Costco","Food"},A71)))&gt;0</f>
        <v>0</v>
      </c>
      <c r="G71" t="b" cm="1">
        <f t="array" ref="G71">SUMPRODUCT(--ISNUMBER(SEARCH({"KOHLS","Macy","Gap","Clothing"}, A71)))&gt;0</f>
        <v>0</v>
      </c>
      <c r="H71" t="b" cm="1">
        <f t="array" ref="H71">SUMPRODUCT(--ISNUMBER(SEARCH({"Century","Steam","Gamepod","Entertainment"},A71)))&gt;0</f>
        <v>0</v>
      </c>
      <c r="I71" t="b" cm="1">
        <f t="array" ref="I71">SUMPRODUCT(--ISNUMBER(SEARCH({"ROBINHOOD","AMERITRADE"}, A71)))&gt;0</f>
        <v>0</v>
      </c>
      <c r="J71" t="b" cm="1">
        <f t="array" ref="J71">SUMPRODUCT(--ISNUMBER(SEARCH({"O'REILLY","Auto"}, A71)))&gt;0</f>
        <v>0</v>
      </c>
      <c r="K71" t="b" cm="1">
        <f t="array" ref="K71">SUMPRODUCT(--ISNUMBER(SEARCH({"Home","Outdoor","Superdry","AMZN","Target","Wal-Mart","WITHDRWL SAN LEANDRO","Misc"}, A71)))&gt;0</f>
        <v>0</v>
      </c>
      <c r="L71" t="str">
        <f t="shared" si="2"/>
        <v>TRUE</v>
      </c>
      <c r="M71" t="str">
        <f t="shared" si="3"/>
        <v>Deposit</v>
      </c>
    </row>
    <row r="72" spans="1:13" x14ac:dyDescent="0.25">
      <c r="A72" t="s">
        <v>26</v>
      </c>
      <c r="B72" t="s">
        <v>8</v>
      </c>
      <c r="C72" t="s">
        <v>21</v>
      </c>
      <c r="D72">
        <v>-29.44</v>
      </c>
      <c r="E72" t="b" cm="1">
        <f t="array" ref="E72">SUMPRODUCT(--ISNUMBER(SEARCH({"GAS","Oil","ARCO"}, A72)))&gt;0</f>
        <v>0</v>
      </c>
      <c r="F72" t="b" cm="1">
        <f t="array" ref="F72">SUMPRODUCT(--ISNUMBER(SEARCH({"PAK","Safe","Save","Costco","Food"},A72)))&gt;0</f>
        <v>1</v>
      </c>
      <c r="G72" t="b" cm="1">
        <f t="array" ref="G72">SUMPRODUCT(--ISNUMBER(SEARCH({"KOHLS","Macy","Gap","Clothing"}, A72)))&gt;0</f>
        <v>0</v>
      </c>
      <c r="H72" t="b" cm="1">
        <f t="array" ref="H72">SUMPRODUCT(--ISNUMBER(SEARCH({"Century","Steam","Gamepod","Entertainment"},A72)))&gt;0</f>
        <v>0</v>
      </c>
      <c r="I72" t="b" cm="1">
        <f t="array" ref="I72">SUMPRODUCT(--ISNUMBER(SEARCH({"ROBINHOOD","AMERITRADE"}, A72)))&gt;0</f>
        <v>0</v>
      </c>
      <c r="J72" t="b" cm="1">
        <f t="array" ref="J72">SUMPRODUCT(--ISNUMBER(SEARCH({"O'REILLY","Auto"}, A72)))&gt;0</f>
        <v>0</v>
      </c>
      <c r="K72" t="b" cm="1">
        <f t="array" ref="K72">SUMPRODUCT(--ISNUMBER(SEARCH({"Home","Outdoor","Superdry","AMZN","Target","Wal-Mart","WITHDRWL SAN LEANDRO","Misc"}, A72)))&gt;0</f>
        <v>0</v>
      </c>
      <c r="L72" t="str">
        <f t="shared" si="2"/>
        <v>FALSE</v>
      </c>
      <c r="M72" t="str">
        <f t="shared" si="3"/>
        <v>Food</v>
      </c>
    </row>
    <row r="73" spans="1:13" x14ac:dyDescent="0.25">
      <c r="A73" t="s">
        <v>26</v>
      </c>
      <c r="B73" t="s">
        <v>8</v>
      </c>
      <c r="C73" t="s">
        <v>21</v>
      </c>
      <c r="D73">
        <v>-3.98</v>
      </c>
      <c r="E73" t="b" cm="1">
        <f t="array" ref="E73">SUMPRODUCT(--ISNUMBER(SEARCH({"GAS","Oil","ARCO"}, A73)))&gt;0</f>
        <v>0</v>
      </c>
      <c r="F73" t="b" cm="1">
        <f t="array" ref="F73">SUMPRODUCT(--ISNUMBER(SEARCH({"PAK","Safe","Save","Costco","Food"},A73)))&gt;0</f>
        <v>1</v>
      </c>
      <c r="G73" t="b" cm="1">
        <f t="array" ref="G73">SUMPRODUCT(--ISNUMBER(SEARCH({"KOHLS","Macy","Gap","Clothing"}, A73)))&gt;0</f>
        <v>0</v>
      </c>
      <c r="H73" t="b" cm="1">
        <f t="array" ref="H73">SUMPRODUCT(--ISNUMBER(SEARCH({"Century","Steam","Gamepod","Entertainment"},A73)))&gt;0</f>
        <v>0</v>
      </c>
      <c r="I73" t="b" cm="1">
        <f t="array" ref="I73">SUMPRODUCT(--ISNUMBER(SEARCH({"ROBINHOOD","AMERITRADE"}, A73)))&gt;0</f>
        <v>0</v>
      </c>
      <c r="J73" t="b" cm="1">
        <f t="array" ref="J73">SUMPRODUCT(--ISNUMBER(SEARCH({"O'REILLY","Auto"}, A73)))&gt;0</f>
        <v>0</v>
      </c>
      <c r="K73" t="b" cm="1">
        <f t="array" ref="K73">SUMPRODUCT(--ISNUMBER(SEARCH({"Home","Outdoor","Superdry","AMZN","Target","Wal-Mart","WITHDRWL SAN LEANDRO","Misc"}, A73)))&gt;0</f>
        <v>0</v>
      </c>
      <c r="L73" t="str">
        <f t="shared" si="2"/>
        <v>FALSE</v>
      </c>
      <c r="M73" t="str">
        <f t="shared" si="3"/>
        <v>Food</v>
      </c>
    </row>
    <row r="74" spans="1:13" x14ac:dyDescent="0.25">
      <c r="A74" t="s">
        <v>26</v>
      </c>
      <c r="B74" t="s">
        <v>8</v>
      </c>
      <c r="C74" t="s">
        <v>21</v>
      </c>
      <c r="D74">
        <v>-18.86</v>
      </c>
      <c r="E74" t="b" cm="1">
        <f t="array" ref="E74">SUMPRODUCT(--ISNUMBER(SEARCH({"GAS","Oil","ARCO"}, A74)))&gt;0</f>
        <v>0</v>
      </c>
      <c r="F74" t="b" cm="1">
        <f t="array" ref="F74">SUMPRODUCT(--ISNUMBER(SEARCH({"PAK","Safe","Save","Costco","Food"},A74)))&gt;0</f>
        <v>1</v>
      </c>
      <c r="G74" t="b" cm="1">
        <f t="array" ref="G74">SUMPRODUCT(--ISNUMBER(SEARCH({"KOHLS","Macy","Gap","Clothing"}, A74)))&gt;0</f>
        <v>0</v>
      </c>
      <c r="H74" t="b" cm="1">
        <f t="array" ref="H74">SUMPRODUCT(--ISNUMBER(SEARCH({"Century","Steam","Gamepod","Entertainment"},A74)))&gt;0</f>
        <v>0</v>
      </c>
      <c r="I74" t="b" cm="1">
        <f t="array" ref="I74">SUMPRODUCT(--ISNUMBER(SEARCH({"ROBINHOOD","AMERITRADE"}, A74)))&gt;0</f>
        <v>0</v>
      </c>
      <c r="J74" t="b" cm="1">
        <f t="array" ref="J74">SUMPRODUCT(--ISNUMBER(SEARCH({"O'REILLY","Auto"}, A74)))&gt;0</f>
        <v>0</v>
      </c>
      <c r="K74" t="b" cm="1">
        <f t="array" ref="K74">SUMPRODUCT(--ISNUMBER(SEARCH({"Home","Outdoor","Superdry","AMZN","Target","Wal-Mart","WITHDRWL SAN LEANDRO","Misc"}, A74)))&gt;0</f>
        <v>0</v>
      </c>
      <c r="L74" t="str">
        <f t="shared" si="2"/>
        <v>FALSE</v>
      </c>
      <c r="M74" t="str">
        <f t="shared" si="3"/>
        <v>Food</v>
      </c>
    </row>
    <row r="75" spans="1:13" x14ac:dyDescent="0.25">
      <c r="A75" t="s">
        <v>26</v>
      </c>
      <c r="B75" t="s">
        <v>8</v>
      </c>
      <c r="C75" t="s">
        <v>21</v>
      </c>
      <c r="D75">
        <v>-18.97</v>
      </c>
      <c r="E75" t="b" cm="1">
        <f t="array" ref="E75">SUMPRODUCT(--ISNUMBER(SEARCH({"GAS","Oil","ARCO"}, A75)))&gt;0</f>
        <v>0</v>
      </c>
      <c r="F75" t="b" cm="1">
        <f t="array" ref="F75">SUMPRODUCT(--ISNUMBER(SEARCH({"PAK","Safe","Save","Costco","Food"},A75)))&gt;0</f>
        <v>1</v>
      </c>
      <c r="G75" t="b" cm="1">
        <f t="array" ref="G75">SUMPRODUCT(--ISNUMBER(SEARCH({"KOHLS","Macy","Gap","Clothing"}, A75)))&gt;0</f>
        <v>0</v>
      </c>
      <c r="H75" t="b" cm="1">
        <f t="array" ref="H75">SUMPRODUCT(--ISNUMBER(SEARCH({"Century","Steam","Gamepod","Entertainment"},A75)))&gt;0</f>
        <v>0</v>
      </c>
      <c r="I75" t="b" cm="1">
        <f t="array" ref="I75">SUMPRODUCT(--ISNUMBER(SEARCH({"ROBINHOOD","AMERITRADE"}, A75)))&gt;0</f>
        <v>0</v>
      </c>
      <c r="J75" t="b" cm="1">
        <f t="array" ref="J75">SUMPRODUCT(--ISNUMBER(SEARCH({"O'REILLY","Auto"}, A75)))&gt;0</f>
        <v>0</v>
      </c>
      <c r="K75" t="b" cm="1">
        <f t="array" ref="K75">SUMPRODUCT(--ISNUMBER(SEARCH({"Home","Outdoor","Superdry","AMZN","Target","Wal-Mart","WITHDRWL SAN LEANDRO","Misc"}, A75)))&gt;0</f>
        <v>0</v>
      </c>
      <c r="L75" t="str">
        <f t="shared" si="2"/>
        <v>FALSE</v>
      </c>
      <c r="M75" t="str">
        <f t="shared" si="3"/>
        <v>Food</v>
      </c>
    </row>
    <row r="76" spans="1:13" x14ac:dyDescent="0.25">
      <c r="A76" t="s">
        <v>26</v>
      </c>
      <c r="B76" t="s">
        <v>8</v>
      </c>
      <c r="C76" t="s">
        <v>21</v>
      </c>
      <c r="D76">
        <v>-10.5</v>
      </c>
      <c r="E76" t="b" cm="1">
        <f t="array" ref="E76">SUMPRODUCT(--ISNUMBER(SEARCH({"GAS","Oil","ARCO"}, A76)))&gt;0</f>
        <v>0</v>
      </c>
      <c r="F76" t="b" cm="1">
        <f t="array" ref="F76">SUMPRODUCT(--ISNUMBER(SEARCH({"PAK","Safe","Save","Costco","Food"},A76)))&gt;0</f>
        <v>1</v>
      </c>
      <c r="G76" t="b" cm="1">
        <f t="array" ref="G76">SUMPRODUCT(--ISNUMBER(SEARCH({"KOHLS","Macy","Gap","Clothing"}, A76)))&gt;0</f>
        <v>0</v>
      </c>
      <c r="H76" t="b" cm="1">
        <f t="array" ref="H76">SUMPRODUCT(--ISNUMBER(SEARCH({"Century","Steam","Gamepod","Entertainment"},A76)))&gt;0</f>
        <v>0</v>
      </c>
      <c r="I76" t="b" cm="1">
        <f t="array" ref="I76">SUMPRODUCT(--ISNUMBER(SEARCH({"ROBINHOOD","AMERITRADE"}, A76)))&gt;0</f>
        <v>0</v>
      </c>
      <c r="J76" t="b" cm="1">
        <f t="array" ref="J76">SUMPRODUCT(--ISNUMBER(SEARCH({"O'REILLY","Auto"}, A76)))&gt;0</f>
        <v>0</v>
      </c>
      <c r="K76" t="b" cm="1">
        <f t="array" ref="K76">SUMPRODUCT(--ISNUMBER(SEARCH({"Home","Outdoor","Superdry","AMZN","Target","Wal-Mart","WITHDRWL SAN LEANDRO","Misc"}, A76)))&gt;0</f>
        <v>0</v>
      </c>
      <c r="L76" t="str">
        <f t="shared" si="2"/>
        <v>FALSE</v>
      </c>
      <c r="M76" t="str">
        <f t="shared" si="3"/>
        <v>Food</v>
      </c>
    </row>
    <row r="77" spans="1:13" x14ac:dyDescent="0.25">
      <c r="A77" t="s">
        <v>26</v>
      </c>
      <c r="B77" t="s">
        <v>8</v>
      </c>
      <c r="C77" t="s">
        <v>21</v>
      </c>
      <c r="D77">
        <v>-25.95</v>
      </c>
      <c r="E77" t="b" cm="1">
        <f t="array" ref="E77">SUMPRODUCT(--ISNUMBER(SEARCH({"GAS","Oil","ARCO"}, A77)))&gt;0</f>
        <v>0</v>
      </c>
      <c r="F77" t="b" cm="1">
        <f t="array" ref="F77">SUMPRODUCT(--ISNUMBER(SEARCH({"PAK","Safe","Save","Costco","Food"},A77)))&gt;0</f>
        <v>1</v>
      </c>
      <c r="G77" t="b" cm="1">
        <f t="array" ref="G77">SUMPRODUCT(--ISNUMBER(SEARCH({"KOHLS","Macy","Gap","Clothing"}, A77)))&gt;0</f>
        <v>0</v>
      </c>
      <c r="H77" t="b" cm="1">
        <f t="array" ref="H77">SUMPRODUCT(--ISNUMBER(SEARCH({"Century","Steam","Gamepod","Entertainment"},A77)))&gt;0</f>
        <v>0</v>
      </c>
      <c r="I77" t="b" cm="1">
        <f t="array" ref="I77">SUMPRODUCT(--ISNUMBER(SEARCH({"ROBINHOOD","AMERITRADE"}, A77)))&gt;0</f>
        <v>0</v>
      </c>
      <c r="J77" t="b" cm="1">
        <f t="array" ref="J77">SUMPRODUCT(--ISNUMBER(SEARCH({"O'REILLY","Auto"}, A77)))&gt;0</f>
        <v>0</v>
      </c>
      <c r="K77" t="b" cm="1">
        <f t="array" ref="K77">SUMPRODUCT(--ISNUMBER(SEARCH({"Home","Outdoor","Superdry","AMZN","Target","Wal-Mart","WITHDRWL SAN LEANDRO","Misc"}, A77)))&gt;0</f>
        <v>0</v>
      </c>
      <c r="L77" t="str">
        <f t="shared" si="2"/>
        <v>FALSE</v>
      </c>
      <c r="M77" t="str">
        <f t="shared" si="3"/>
        <v>Food</v>
      </c>
    </row>
    <row r="78" spans="1:13" x14ac:dyDescent="0.25">
      <c r="A78" t="s">
        <v>26</v>
      </c>
      <c r="B78" t="s">
        <v>8</v>
      </c>
      <c r="C78" t="s">
        <v>21</v>
      </c>
      <c r="D78">
        <v>-30.05</v>
      </c>
      <c r="E78" t="b" cm="1">
        <f t="array" ref="E78">SUMPRODUCT(--ISNUMBER(SEARCH({"GAS","Oil","ARCO"}, A78)))&gt;0</f>
        <v>0</v>
      </c>
      <c r="F78" t="b" cm="1">
        <f t="array" ref="F78">SUMPRODUCT(--ISNUMBER(SEARCH({"PAK","Safe","Save","Costco","Food"},A78)))&gt;0</f>
        <v>1</v>
      </c>
      <c r="G78" t="b" cm="1">
        <f t="array" ref="G78">SUMPRODUCT(--ISNUMBER(SEARCH({"KOHLS","Macy","Gap","Clothing"}, A78)))&gt;0</f>
        <v>0</v>
      </c>
      <c r="H78" t="b" cm="1">
        <f t="array" ref="H78">SUMPRODUCT(--ISNUMBER(SEARCH({"Century","Steam","Gamepod","Entertainment"},A78)))&gt;0</f>
        <v>0</v>
      </c>
      <c r="I78" t="b" cm="1">
        <f t="array" ref="I78">SUMPRODUCT(--ISNUMBER(SEARCH({"ROBINHOOD","AMERITRADE"}, A78)))&gt;0</f>
        <v>0</v>
      </c>
      <c r="J78" t="b" cm="1">
        <f t="array" ref="J78">SUMPRODUCT(--ISNUMBER(SEARCH({"O'REILLY","Auto"}, A78)))&gt;0</f>
        <v>0</v>
      </c>
      <c r="K78" t="b" cm="1">
        <f t="array" ref="K78">SUMPRODUCT(--ISNUMBER(SEARCH({"Home","Outdoor","Superdry","AMZN","Target","Wal-Mart","WITHDRWL SAN LEANDRO","Misc"}, A78)))&gt;0</f>
        <v>0</v>
      </c>
      <c r="L78" t="str">
        <f t="shared" si="2"/>
        <v>FALSE</v>
      </c>
      <c r="M78" t="str">
        <f t="shared" si="3"/>
        <v>Food</v>
      </c>
    </row>
    <row r="79" spans="1:13" x14ac:dyDescent="0.25">
      <c r="A79" t="s">
        <v>26</v>
      </c>
      <c r="B79" t="s">
        <v>8</v>
      </c>
      <c r="C79" t="s">
        <v>21</v>
      </c>
      <c r="D79">
        <v>-33.07</v>
      </c>
      <c r="E79" t="b" cm="1">
        <f t="array" ref="E79">SUMPRODUCT(--ISNUMBER(SEARCH({"GAS","Oil","ARCO"}, A79)))&gt;0</f>
        <v>0</v>
      </c>
      <c r="F79" t="b" cm="1">
        <f t="array" ref="F79">SUMPRODUCT(--ISNUMBER(SEARCH({"PAK","Safe","Save","Costco","Food"},A79)))&gt;0</f>
        <v>1</v>
      </c>
      <c r="G79" t="b" cm="1">
        <f t="array" ref="G79">SUMPRODUCT(--ISNUMBER(SEARCH({"KOHLS","Macy","Gap","Clothing"}, A79)))&gt;0</f>
        <v>0</v>
      </c>
      <c r="H79" t="b" cm="1">
        <f t="array" ref="H79">SUMPRODUCT(--ISNUMBER(SEARCH({"Century","Steam","Gamepod","Entertainment"},A79)))&gt;0</f>
        <v>0</v>
      </c>
      <c r="I79" t="b" cm="1">
        <f t="array" ref="I79">SUMPRODUCT(--ISNUMBER(SEARCH({"ROBINHOOD","AMERITRADE"}, A79)))&gt;0</f>
        <v>0</v>
      </c>
      <c r="J79" t="b" cm="1">
        <f t="array" ref="J79">SUMPRODUCT(--ISNUMBER(SEARCH({"O'REILLY","Auto"}, A79)))&gt;0</f>
        <v>0</v>
      </c>
      <c r="K79" t="b" cm="1">
        <f t="array" ref="K79">SUMPRODUCT(--ISNUMBER(SEARCH({"Home","Outdoor","Superdry","AMZN","Target","Wal-Mart","WITHDRWL SAN LEANDRO","Misc"}, A79)))&gt;0</f>
        <v>0</v>
      </c>
      <c r="L79" t="str">
        <f t="shared" si="2"/>
        <v>FALSE</v>
      </c>
      <c r="M79" t="str">
        <f t="shared" si="3"/>
        <v>Food</v>
      </c>
    </row>
    <row r="80" spans="1:13" x14ac:dyDescent="0.25">
      <c r="A80" t="s">
        <v>32</v>
      </c>
      <c r="B80" t="s">
        <v>8</v>
      </c>
      <c r="C80" t="s">
        <v>21</v>
      </c>
      <c r="D80">
        <v>600</v>
      </c>
      <c r="E80" t="b" cm="1">
        <f t="array" ref="E80">SUMPRODUCT(--ISNUMBER(SEARCH({"GAS","Oil","ARCO"}, A80)))&gt;0</f>
        <v>0</v>
      </c>
      <c r="F80" t="b" cm="1">
        <f t="array" ref="F80">SUMPRODUCT(--ISNUMBER(SEARCH({"PAK","Safe","Save","Costco","Food"},A80)))&gt;0</f>
        <v>0</v>
      </c>
      <c r="G80" t="b" cm="1">
        <f t="array" ref="G80">SUMPRODUCT(--ISNUMBER(SEARCH({"KOHLS","Macy","Gap","Clothing"}, A80)))&gt;0</f>
        <v>0</v>
      </c>
      <c r="H80" t="b" cm="1">
        <f t="array" ref="H80">SUMPRODUCT(--ISNUMBER(SEARCH({"Century","Steam","Gamepod","Entertainment"},A80)))&gt;0</f>
        <v>0</v>
      </c>
      <c r="I80" t="b" cm="1">
        <f t="array" ref="I80">SUMPRODUCT(--ISNUMBER(SEARCH({"ROBINHOOD","AMERITRADE"}, A80)))&gt;0</f>
        <v>0</v>
      </c>
      <c r="J80" t="b" cm="1">
        <f t="array" ref="J80">SUMPRODUCT(--ISNUMBER(SEARCH({"O'REILLY","Auto"}, A80)))&gt;0</f>
        <v>0</v>
      </c>
      <c r="K80" t="b" cm="1">
        <f t="array" ref="K80">SUMPRODUCT(--ISNUMBER(SEARCH({"Home","Outdoor","Superdry","AMZN","Target","Wal-Mart","WITHDRWL SAN LEANDRO","Misc"}, A80)))&gt;0</f>
        <v>0</v>
      </c>
      <c r="L80" t="str">
        <f t="shared" si="2"/>
        <v>TRUE</v>
      </c>
      <c r="M80" t="str">
        <f t="shared" si="3"/>
        <v>Deposit</v>
      </c>
    </row>
    <row r="81" spans="1:13" x14ac:dyDescent="0.25">
      <c r="A81" t="s">
        <v>32</v>
      </c>
      <c r="B81" t="s">
        <v>9</v>
      </c>
      <c r="C81" t="s">
        <v>21</v>
      </c>
      <c r="D81">
        <v>600</v>
      </c>
      <c r="E81" t="b" cm="1">
        <f t="array" ref="E81">SUMPRODUCT(--ISNUMBER(SEARCH({"GAS","Oil","ARCO"}, A81)))&gt;0</f>
        <v>0</v>
      </c>
      <c r="F81" t="b" cm="1">
        <f t="array" ref="F81">SUMPRODUCT(--ISNUMBER(SEARCH({"PAK","Safe","Save","Costco","Food"},A81)))&gt;0</f>
        <v>0</v>
      </c>
      <c r="G81" t="b" cm="1">
        <f t="array" ref="G81">SUMPRODUCT(--ISNUMBER(SEARCH({"KOHLS","Macy","Gap","Clothing"}, A81)))&gt;0</f>
        <v>0</v>
      </c>
      <c r="H81" t="b" cm="1">
        <f t="array" ref="H81">SUMPRODUCT(--ISNUMBER(SEARCH({"Century","Steam","Gamepod","Entertainment"},A81)))&gt;0</f>
        <v>0</v>
      </c>
      <c r="I81" t="b" cm="1">
        <f t="array" ref="I81">SUMPRODUCT(--ISNUMBER(SEARCH({"ROBINHOOD","AMERITRADE"}, A81)))&gt;0</f>
        <v>0</v>
      </c>
      <c r="J81" t="b" cm="1">
        <f t="array" ref="J81">SUMPRODUCT(--ISNUMBER(SEARCH({"O'REILLY","Auto"}, A81)))&gt;0</f>
        <v>0</v>
      </c>
      <c r="K81" t="b" cm="1">
        <f t="array" ref="K81">SUMPRODUCT(--ISNUMBER(SEARCH({"Home","Outdoor","Superdry","AMZN","Target","Wal-Mart","WITHDRWL SAN LEANDRO","Misc"}, A81)))&gt;0</f>
        <v>0</v>
      </c>
      <c r="L81" t="str">
        <f t="shared" si="2"/>
        <v>TRUE</v>
      </c>
      <c r="M81" t="str">
        <f t="shared" si="3"/>
        <v>Deposit</v>
      </c>
    </row>
    <row r="82" spans="1:13" x14ac:dyDescent="0.25">
      <c r="A82" t="s">
        <v>36</v>
      </c>
      <c r="B82" t="s">
        <v>8</v>
      </c>
      <c r="C82" t="s">
        <v>21</v>
      </c>
      <c r="D82">
        <v>-19.73</v>
      </c>
      <c r="E82" t="b" cm="1">
        <f t="array" ref="E82">SUMPRODUCT(--ISNUMBER(SEARCH({"GAS","Oil","ARCO"}, A82)))&gt;0</f>
        <v>0</v>
      </c>
      <c r="F82" t="b" cm="1">
        <f t="array" ref="F82">SUMPRODUCT(--ISNUMBER(SEARCH({"PAK","Safe","Save","Costco","Food"},A82)))&gt;0</f>
        <v>0</v>
      </c>
      <c r="G82" t="b" cm="1">
        <f t="array" ref="G82">SUMPRODUCT(--ISNUMBER(SEARCH({"KOHLS","Macy","Gap","Clothing"}, A82)))&gt;0</f>
        <v>0</v>
      </c>
      <c r="H82" t="b" cm="1">
        <f t="array" ref="H82">SUMPRODUCT(--ISNUMBER(SEARCH({"Century","Steam","Gamepod","Entertainment"},A82)))&gt;0</f>
        <v>0</v>
      </c>
      <c r="I82" t="b" cm="1">
        <f t="array" ref="I82">SUMPRODUCT(--ISNUMBER(SEARCH({"ROBINHOOD","AMERITRADE"}, A82)))&gt;0</f>
        <v>0</v>
      </c>
      <c r="J82" t="b" cm="1">
        <f t="array" ref="J82">SUMPRODUCT(--ISNUMBER(SEARCH({"O'REILLY","Auto"}, A82)))&gt;0</f>
        <v>0</v>
      </c>
      <c r="K82" t="b" cm="1">
        <f t="array" ref="K82">SUMPRODUCT(--ISNUMBER(SEARCH({"Home","Outdoor","Superdry","AMZN","Target","Wal-Mart","WITHDRWL SAN LEANDRO","Misc"}, A82)))&gt;0</f>
        <v>1</v>
      </c>
      <c r="L82" t="str">
        <f t="shared" si="2"/>
        <v>FALSE</v>
      </c>
      <c r="M82" t="str">
        <f t="shared" si="3"/>
        <v>Miscellaneous</v>
      </c>
    </row>
    <row r="83" spans="1:13" x14ac:dyDescent="0.25">
      <c r="A83" t="s">
        <v>36</v>
      </c>
      <c r="B83" t="s">
        <v>9</v>
      </c>
      <c r="C83" t="s">
        <v>21</v>
      </c>
      <c r="D83">
        <v>-21.68</v>
      </c>
      <c r="E83" t="b" cm="1">
        <f t="array" ref="E83">SUMPRODUCT(--ISNUMBER(SEARCH({"GAS","Oil","ARCO"}, A83)))&gt;0</f>
        <v>0</v>
      </c>
      <c r="F83" t="b" cm="1">
        <f t="array" ref="F83">SUMPRODUCT(--ISNUMBER(SEARCH({"PAK","Safe","Save","Costco","Food"},A83)))&gt;0</f>
        <v>0</v>
      </c>
      <c r="G83" t="b" cm="1">
        <f t="array" ref="G83">SUMPRODUCT(--ISNUMBER(SEARCH({"KOHLS","Macy","Gap","Clothing"}, A83)))&gt;0</f>
        <v>0</v>
      </c>
      <c r="H83" t="b" cm="1">
        <f t="array" ref="H83">SUMPRODUCT(--ISNUMBER(SEARCH({"Century","Steam","Gamepod","Entertainment"},A83)))&gt;0</f>
        <v>0</v>
      </c>
      <c r="I83" t="b" cm="1">
        <f t="array" ref="I83">SUMPRODUCT(--ISNUMBER(SEARCH({"ROBINHOOD","AMERITRADE"}, A83)))&gt;0</f>
        <v>0</v>
      </c>
      <c r="J83" t="b" cm="1">
        <f t="array" ref="J83">SUMPRODUCT(--ISNUMBER(SEARCH({"O'REILLY","Auto"}, A83)))&gt;0</f>
        <v>0</v>
      </c>
      <c r="K83" t="b" cm="1">
        <f t="array" ref="K83">SUMPRODUCT(--ISNUMBER(SEARCH({"Home","Outdoor","Superdry","AMZN","Target","Wal-Mart","WITHDRWL SAN LEANDRO","Misc"}, A83)))&gt;0</f>
        <v>1</v>
      </c>
      <c r="L83" t="str">
        <f t="shared" si="2"/>
        <v>FALSE</v>
      </c>
      <c r="M83" t="str">
        <f t="shared" si="3"/>
        <v>Miscellaneous</v>
      </c>
    </row>
    <row r="84" spans="1:13" x14ac:dyDescent="0.25">
      <c r="A84" t="s">
        <v>29</v>
      </c>
      <c r="B84" t="s">
        <v>9</v>
      </c>
      <c r="C84" t="s">
        <v>21</v>
      </c>
      <c r="D84">
        <v>-47.36</v>
      </c>
      <c r="E84" t="b" cm="1">
        <f t="array" ref="E84">SUMPRODUCT(--ISNUMBER(SEARCH({"GAS","Oil","ARCO"}, A84)))&gt;0</f>
        <v>0</v>
      </c>
      <c r="F84" t="b" cm="1">
        <f t="array" ref="F84">SUMPRODUCT(--ISNUMBER(SEARCH({"PAK","Safe","Save","Costco","Food"},A84)))&gt;0</f>
        <v>0</v>
      </c>
      <c r="G84" t="b" cm="1">
        <f t="array" ref="G84">SUMPRODUCT(--ISNUMBER(SEARCH({"KOHLS","Macy","Gap","Clothing"}, A84)))&gt;0</f>
        <v>0</v>
      </c>
      <c r="H84" t="b" cm="1">
        <f t="array" ref="H84">SUMPRODUCT(--ISNUMBER(SEARCH({"Century","Steam","Gamepod","Entertainment"},A84)))&gt;0</f>
        <v>0</v>
      </c>
      <c r="I84" t="b" cm="1">
        <f t="array" ref="I84">SUMPRODUCT(--ISNUMBER(SEARCH({"ROBINHOOD","AMERITRADE"}, A84)))&gt;0</f>
        <v>0</v>
      </c>
      <c r="J84" t="b" cm="1">
        <f t="array" ref="J84">SUMPRODUCT(--ISNUMBER(SEARCH({"O'REILLY","Auto"}, A84)))&gt;0</f>
        <v>0</v>
      </c>
      <c r="K84" t="b" cm="1">
        <f t="array" ref="K84">SUMPRODUCT(--ISNUMBER(SEARCH({"Home","Outdoor","Superdry","AMZN","Target","Wal-Mart","WITHDRWL SAN LEANDRO","Misc"}, A84)))&gt;0</f>
        <v>0</v>
      </c>
      <c r="L84" t="str">
        <f t="shared" si="2"/>
        <v>FALSE</v>
      </c>
      <c r="M84" t="str">
        <f t="shared" si="3"/>
        <v>Other</v>
      </c>
    </row>
    <row r="85" spans="1:13" x14ac:dyDescent="0.25">
      <c r="A85" t="s">
        <v>36</v>
      </c>
      <c r="B85" t="s">
        <v>9</v>
      </c>
      <c r="C85" t="s">
        <v>21</v>
      </c>
      <c r="D85">
        <v>-14.26</v>
      </c>
      <c r="E85" t="b" cm="1">
        <f t="array" ref="E85">SUMPRODUCT(--ISNUMBER(SEARCH({"GAS","Oil","ARCO"}, A85)))&gt;0</f>
        <v>0</v>
      </c>
      <c r="F85" t="b" cm="1">
        <f t="array" ref="F85">SUMPRODUCT(--ISNUMBER(SEARCH({"PAK","Safe","Save","Costco","Food"},A85)))&gt;0</f>
        <v>0</v>
      </c>
      <c r="G85" t="b" cm="1">
        <f t="array" ref="G85">SUMPRODUCT(--ISNUMBER(SEARCH({"KOHLS","Macy","Gap","Clothing"}, A85)))&gt;0</f>
        <v>0</v>
      </c>
      <c r="H85" t="b" cm="1">
        <f t="array" ref="H85">SUMPRODUCT(--ISNUMBER(SEARCH({"Century","Steam","Gamepod","Entertainment"},A85)))&gt;0</f>
        <v>0</v>
      </c>
      <c r="I85" t="b" cm="1">
        <f t="array" ref="I85">SUMPRODUCT(--ISNUMBER(SEARCH({"ROBINHOOD","AMERITRADE"}, A85)))&gt;0</f>
        <v>0</v>
      </c>
      <c r="J85" t="b" cm="1">
        <f t="array" ref="J85">SUMPRODUCT(--ISNUMBER(SEARCH({"O'REILLY","Auto"}, A85)))&gt;0</f>
        <v>0</v>
      </c>
      <c r="K85" t="b" cm="1">
        <f t="array" ref="K85">SUMPRODUCT(--ISNUMBER(SEARCH({"Home","Outdoor","Superdry","AMZN","Target","Wal-Mart","WITHDRWL SAN LEANDRO","Misc"}, A85)))&gt;0</f>
        <v>1</v>
      </c>
      <c r="L85" t="str">
        <f t="shared" si="2"/>
        <v>FALSE</v>
      </c>
      <c r="M85" t="str">
        <f t="shared" si="3"/>
        <v>Miscellaneous</v>
      </c>
    </row>
    <row r="86" spans="1:13" x14ac:dyDescent="0.25">
      <c r="A86" t="s">
        <v>34</v>
      </c>
      <c r="B86" t="s">
        <v>9</v>
      </c>
      <c r="C86" t="s">
        <v>21</v>
      </c>
      <c r="D86">
        <v>-70</v>
      </c>
      <c r="E86" t="b" cm="1">
        <f t="array" ref="E86">SUMPRODUCT(--ISNUMBER(SEARCH({"GAS","Oil","ARCO"}, A86)))&gt;0</f>
        <v>0</v>
      </c>
      <c r="F86" t="b" cm="1">
        <f t="array" ref="F86">SUMPRODUCT(--ISNUMBER(SEARCH({"PAK","Safe","Save","Costco","Food"},A86)))&gt;0</f>
        <v>0</v>
      </c>
      <c r="G86" t="b" cm="1">
        <f t="array" ref="G86">SUMPRODUCT(--ISNUMBER(SEARCH({"KOHLS","Macy","Gap","Clothing"}, A86)))&gt;0</f>
        <v>0</v>
      </c>
      <c r="H86" t="b" cm="1">
        <f t="array" ref="H86">SUMPRODUCT(--ISNUMBER(SEARCH({"Century","Steam","Gamepod","Entertainment"},A86)))&gt;0</f>
        <v>0</v>
      </c>
      <c r="I86" t="b" cm="1">
        <f t="array" ref="I86">SUMPRODUCT(--ISNUMBER(SEARCH({"ROBINHOOD","AMERITRADE"}, A86)))&gt;0</f>
        <v>1</v>
      </c>
      <c r="J86" t="b" cm="1">
        <f t="array" ref="J86">SUMPRODUCT(--ISNUMBER(SEARCH({"O'REILLY","Auto"}, A86)))&gt;0</f>
        <v>0</v>
      </c>
      <c r="K86" t="b" cm="1">
        <f t="array" ref="K86">SUMPRODUCT(--ISNUMBER(SEARCH({"Home","Outdoor","Superdry","AMZN","Target","Wal-Mart","WITHDRWL SAN LEANDRO","Misc"}, A86)))&gt;0</f>
        <v>0</v>
      </c>
      <c r="L86" t="str">
        <f t="shared" si="2"/>
        <v>FALSE</v>
      </c>
      <c r="M86" t="str">
        <f t="shared" si="3"/>
        <v>Investment</v>
      </c>
    </row>
    <row r="87" spans="1:13" x14ac:dyDescent="0.25">
      <c r="A87" t="s">
        <v>32</v>
      </c>
      <c r="B87" t="s">
        <v>10</v>
      </c>
      <c r="C87" t="s">
        <v>21</v>
      </c>
      <c r="D87">
        <v>200</v>
      </c>
      <c r="E87" t="b" cm="1">
        <f t="array" ref="E87">SUMPRODUCT(--ISNUMBER(SEARCH({"GAS","Oil","ARCO"}, A87)))&gt;0</f>
        <v>0</v>
      </c>
      <c r="F87" t="b" cm="1">
        <f t="array" ref="F87">SUMPRODUCT(--ISNUMBER(SEARCH({"PAK","Safe","Save","Costco","Food"},A87)))&gt;0</f>
        <v>0</v>
      </c>
      <c r="G87" t="b" cm="1">
        <f t="array" ref="G87">SUMPRODUCT(--ISNUMBER(SEARCH({"KOHLS","Macy","Gap","Clothing"}, A87)))&gt;0</f>
        <v>0</v>
      </c>
      <c r="H87" t="b" cm="1">
        <f t="array" ref="H87">SUMPRODUCT(--ISNUMBER(SEARCH({"Century","Steam","Gamepod","Entertainment"},A87)))&gt;0</f>
        <v>0</v>
      </c>
      <c r="I87" t="b" cm="1">
        <f t="array" ref="I87">SUMPRODUCT(--ISNUMBER(SEARCH({"ROBINHOOD","AMERITRADE"}, A87)))&gt;0</f>
        <v>0</v>
      </c>
      <c r="J87" t="b" cm="1">
        <f t="array" ref="J87">SUMPRODUCT(--ISNUMBER(SEARCH({"O'REILLY","Auto"}, A87)))&gt;0</f>
        <v>0</v>
      </c>
      <c r="K87" t="b" cm="1">
        <f t="array" ref="K87">SUMPRODUCT(--ISNUMBER(SEARCH({"Home","Outdoor","Superdry","AMZN","Target","Wal-Mart","WITHDRWL SAN LEANDRO","Misc"}, A87)))&gt;0</f>
        <v>0</v>
      </c>
      <c r="L87" t="str">
        <f t="shared" si="2"/>
        <v>TRUE</v>
      </c>
      <c r="M87" t="str">
        <f t="shared" si="3"/>
        <v>Deposit</v>
      </c>
    </row>
    <row r="88" spans="1:13" x14ac:dyDescent="0.25">
      <c r="A88" t="s">
        <v>26</v>
      </c>
      <c r="B88" t="s">
        <v>9</v>
      </c>
      <c r="C88" t="s">
        <v>21</v>
      </c>
      <c r="D88">
        <v>-42.48</v>
      </c>
      <c r="E88" t="b" cm="1">
        <f t="array" ref="E88">SUMPRODUCT(--ISNUMBER(SEARCH({"GAS","Oil","ARCO"}, A88)))&gt;0</f>
        <v>0</v>
      </c>
      <c r="F88" t="b" cm="1">
        <f t="array" ref="F88">SUMPRODUCT(--ISNUMBER(SEARCH({"PAK","Safe","Save","Costco","Food"},A88)))&gt;0</f>
        <v>1</v>
      </c>
      <c r="G88" t="b" cm="1">
        <f t="array" ref="G88">SUMPRODUCT(--ISNUMBER(SEARCH({"KOHLS","Macy","Gap","Clothing"}, A88)))&gt;0</f>
        <v>0</v>
      </c>
      <c r="H88" t="b" cm="1">
        <f t="array" ref="H88">SUMPRODUCT(--ISNUMBER(SEARCH({"Century","Steam","Gamepod","Entertainment"},A88)))&gt;0</f>
        <v>0</v>
      </c>
      <c r="I88" t="b" cm="1">
        <f t="array" ref="I88">SUMPRODUCT(--ISNUMBER(SEARCH({"ROBINHOOD","AMERITRADE"}, A88)))&gt;0</f>
        <v>0</v>
      </c>
      <c r="J88" t="b" cm="1">
        <f t="array" ref="J88">SUMPRODUCT(--ISNUMBER(SEARCH({"O'REILLY","Auto"}, A88)))&gt;0</f>
        <v>0</v>
      </c>
      <c r="K88" t="b" cm="1">
        <f t="array" ref="K88">SUMPRODUCT(--ISNUMBER(SEARCH({"Home","Outdoor","Superdry","AMZN","Target","Wal-Mart","WITHDRWL SAN LEANDRO","Misc"}, A88)))&gt;0</f>
        <v>0</v>
      </c>
      <c r="L88" t="str">
        <f t="shared" si="2"/>
        <v>FALSE</v>
      </c>
      <c r="M88" t="str">
        <f t="shared" si="3"/>
        <v>Food</v>
      </c>
    </row>
    <row r="89" spans="1:13" x14ac:dyDescent="0.25">
      <c r="A89" t="s">
        <v>26</v>
      </c>
      <c r="B89" t="s">
        <v>10</v>
      </c>
      <c r="C89" t="s">
        <v>21</v>
      </c>
      <c r="D89">
        <v>-32.53</v>
      </c>
      <c r="E89" t="b" cm="1">
        <f t="array" ref="E89">SUMPRODUCT(--ISNUMBER(SEARCH({"GAS","Oil","ARCO"}, A89)))&gt;0</f>
        <v>0</v>
      </c>
      <c r="F89" t="b" cm="1">
        <f t="array" ref="F89">SUMPRODUCT(--ISNUMBER(SEARCH({"PAK","Safe","Save","Costco","Food"},A89)))&gt;0</f>
        <v>1</v>
      </c>
      <c r="G89" t="b" cm="1">
        <f t="array" ref="G89">SUMPRODUCT(--ISNUMBER(SEARCH({"KOHLS","Macy","Gap","Clothing"}, A89)))&gt;0</f>
        <v>0</v>
      </c>
      <c r="H89" t="b" cm="1">
        <f t="array" ref="H89">SUMPRODUCT(--ISNUMBER(SEARCH({"Century","Steam","Gamepod","Entertainment"},A89)))&gt;0</f>
        <v>0</v>
      </c>
      <c r="I89" t="b" cm="1">
        <f t="array" ref="I89">SUMPRODUCT(--ISNUMBER(SEARCH({"ROBINHOOD","AMERITRADE"}, A89)))&gt;0</f>
        <v>0</v>
      </c>
      <c r="J89" t="b" cm="1">
        <f t="array" ref="J89">SUMPRODUCT(--ISNUMBER(SEARCH({"O'REILLY","Auto"}, A89)))&gt;0</f>
        <v>0</v>
      </c>
      <c r="K89" t="b" cm="1">
        <f t="array" ref="K89">SUMPRODUCT(--ISNUMBER(SEARCH({"Home","Outdoor","Superdry","AMZN","Target","Wal-Mart","WITHDRWL SAN LEANDRO","Misc"}, A89)))&gt;0</f>
        <v>0</v>
      </c>
      <c r="L89" t="str">
        <f t="shared" si="2"/>
        <v>FALSE</v>
      </c>
      <c r="M89" t="str">
        <f t="shared" si="3"/>
        <v>Food</v>
      </c>
    </row>
    <row r="90" spans="1:13" x14ac:dyDescent="0.25">
      <c r="A90" t="s">
        <v>26</v>
      </c>
      <c r="B90" t="s">
        <v>10</v>
      </c>
      <c r="C90" t="s">
        <v>21</v>
      </c>
      <c r="D90">
        <v>-38.369999999999997</v>
      </c>
      <c r="E90" t="b" cm="1">
        <f t="array" ref="E90">SUMPRODUCT(--ISNUMBER(SEARCH({"GAS","Oil","ARCO"}, A90)))&gt;0</f>
        <v>0</v>
      </c>
      <c r="F90" t="b" cm="1">
        <f t="array" ref="F90">SUMPRODUCT(--ISNUMBER(SEARCH({"PAK","Safe","Save","Costco","Food"},A90)))&gt;0</f>
        <v>1</v>
      </c>
      <c r="G90" t="b" cm="1">
        <f t="array" ref="G90">SUMPRODUCT(--ISNUMBER(SEARCH({"KOHLS","Macy","Gap","Clothing"}, A90)))&gt;0</f>
        <v>0</v>
      </c>
      <c r="H90" t="b" cm="1">
        <f t="array" ref="H90">SUMPRODUCT(--ISNUMBER(SEARCH({"Century","Steam","Gamepod","Entertainment"},A90)))&gt;0</f>
        <v>0</v>
      </c>
      <c r="I90" t="b" cm="1">
        <f t="array" ref="I90">SUMPRODUCT(--ISNUMBER(SEARCH({"ROBINHOOD","AMERITRADE"}, A90)))&gt;0</f>
        <v>0</v>
      </c>
      <c r="J90" t="b" cm="1">
        <f t="array" ref="J90">SUMPRODUCT(--ISNUMBER(SEARCH({"O'REILLY","Auto"}, A90)))&gt;0</f>
        <v>0</v>
      </c>
      <c r="K90" t="b" cm="1">
        <f t="array" ref="K90">SUMPRODUCT(--ISNUMBER(SEARCH({"Home","Outdoor","Superdry","AMZN","Target","Wal-Mart","WITHDRWL SAN LEANDRO","Misc"}, A90)))&gt;0</f>
        <v>0</v>
      </c>
      <c r="L90" t="str">
        <f t="shared" si="2"/>
        <v>FALSE</v>
      </c>
      <c r="M90" t="str">
        <f t="shared" si="3"/>
        <v>Food</v>
      </c>
    </row>
    <row r="91" spans="1:13" x14ac:dyDescent="0.25">
      <c r="A91" t="s">
        <v>26</v>
      </c>
      <c r="B91" t="s">
        <v>10</v>
      </c>
      <c r="C91" t="s">
        <v>21</v>
      </c>
      <c r="D91">
        <v>-33.409999999999997</v>
      </c>
      <c r="E91" t="b" cm="1">
        <f t="array" ref="E91">SUMPRODUCT(--ISNUMBER(SEARCH({"GAS","Oil","ARCO"}, A91)))&gt;0</f>
        <v>0</v>
      </c>
      <c r="F91" t="b" cm="1">
        <f t="array" ref="F91">SUMPRODUCT(--ISNUMBER(SEARCH({"PAK","Safe","Save","Costco","Food"},A91)))&gt;0</f>
        <v>1</v>
      </c>
      <c r="G91" t="b" cm="1">
        <f t="array" ref="G91">SUMPRODUCT(--ISNUMBER(SEARCH({"KOHLS","Macy","Gap","Clothing"}, A91)))&gt;0</f>
        <v>0</v>
      </c>
      <c r="H91" t="b" cm="1">
        <f t="array" ref="H91">SUMPRODUCT(--ISNUMBER(SEARCH({"Century","Steam","Gamepod","Entertainment"},A91)))&gt;0</f>
        <v>0</v>
      </c>
      <c r="I91" t="b" cm="1">
        <f t="array" ref="I91">SUMPRODUCT(--ISNUMBER(SEARCH({"ROBINHOOD","AMERITRADE"}, A91)))&gt;0</f>
        <v>0</v>
      </c>
      <c r="J91" t="b" cm="1">
        <f t="array" ref="J91">SUMPRODUCT(--ISNUMBER(SEARCH({"O'REILLY","Auto"}, A91)))&gt;0</f>
        <v>0</v>
      </c>
      <c r="K91" t="b" cm="1">
        <f t="array" ref="K91">SUMPRODUCT(--ISNUMBER(SEARCH({"Home","Outdoor","Superdry","AMZN","Target","Wal-Mart","WITHDRWL SAN LEANDRO","Misc"}, A91)))&gt;0</f>
        <v>0</v>
      </c>
      <c r="L91" t="str">
        <f t="shared" si="2"/>
        <v>FALSE</v>
      </c>
      <c r="M91" t="str">
        <f t="shared" si="3"/>
        <v>Food</v>
      </c>
    </row>
    <row r="92" spans="1:13" x14ac:dyDescent="0.25">
      <c r="A92" t="s">
        <v>29</v>
      </c>
      <c r="B92" t="s">
        <v>10</v>
      </c>
      <c r="C92" t="s">
        <v>21</v>
      </c>
      <c r="D92">
        <v>-26.34</v>
      </c>
      <c r="E92" t="b" cm="1">
        <f t="array" ref="E92">SUMPRODUCT(--ISNUMBER(SEARCH({"GAS","Oil","ARCO"}, A92)))&gt;0</f>
        <v>0</v>
      </c>
      <c r="F92" t="b" cm="1">
        <f t="array" ref="F92">SUMPRODUCT(--ISNUMBER(SEARCH({"PAK","Safe","Save","Costco","Food"},A92)))&gt;0</f>
        <v>0</v>
      </c>
      <c r="G92" t="b" cm="1">
        <f t="array" ref="G92">SUMPRODUCT(--ISNUMBER(SEARCH({"KOHLS","Macy","Gap","Clothing"}, A92)))&gt;0</f>
        <v>0</v>
      </c>
      <c r="H92" t="b" cm="1">
        <f t="array" ref="H92">SUMPRODUCT(--ISNUMBER(SEARCH({"Century","Steam","Gamepod","Entertainment"},A92)))&gt;0</f>
        <v>0</v>
      </c>
      <c r="I92" t="b" cm="1">
        <f t="array" ref="I92">SUMPRODUCT(--ISNUMBER(SEARCH({"ROBINHOOD","AMERITRADE"}, A92)))&gt;0</f>
        <v>0</v>
      </c>
      <c r="J92" t="b" cm="1">
        <f t="array" ref="J92">SUMPRODUCT(--ISNUMBER(SEARCH({"O'REILLY","Auto"}, A92)))&gt;0</f>
        <v>0</v>
      </c>
      <c r="K92" t="b" cm="1">
        <f t="array" ref="K92">SUMPRODUCT(--ISNUMBER(SEARCH({"Home","Outdoor","Superdry","AMZN","Target","Wal-Mart","WITHDRWL SAN LEANDRO","Misc"}, A92)))&gt;0</f>
        <v>0</v>
      </c>
      <c r="L92" t="str">
        <f t="shared" si="2"/>
        <v>FALSE</v>
      </c>
      <c r="M92" t="str">
        <f t="shared" si="3"/>
        <v>Other</v>
      </c>
    </row>
    <row r="93" spans="1:13" x14ac:dyDescent="0.25">
      <c r="A93" t="s">
        <v>27</v>
      </c>
      <c r="B93" t="s">
        <v>10</v>
      </c>
      <c r="C93" t="s">
        <v>21</v>
      </c>
      <c r="D93">
        <v>-26.86</v>
      </c>
      <c r="E93" t="b" cm="1">
        <f t="array" ref="E93">SUMPRODUCT(--ISNUMBER(SEARCH({"GAS","Oil","ARCO"}, A93)))&gt;0</f>
        <v>1</v>
      </c>
      <c r="F93" t="b" cm="1">
        <f t="array" ref="F93">SUMPRODUCT(--ISNUMBER(SEARCH({"PAK","Safe","Save","Costco","Food"},A93)))&gt;0</f>
        <v>0</v>
      </c>
      <c r="G93" t="b" cm="1">
        <f t="array" ref="G93">SUMPRODUCT(--ISNUMBER(SEARCH({"KOHLS","Macy","Gap","Clothing"}, A93)))&gt;0</f>
        <v>0</v>
      </c>
      <c r="H93" t="b" cm="1">
        <f t="array" ref="H93">SUMPRODUCT(--ISNUMBER(SEARCH({"Century","Steam","Gamepod","Entertainment"},A93)))&gt;0</f>
        <v>0</v>
      </c>
      <c r="I93" t="b" cm="1">
        <f t="array" ref="I93">SUMPRODUCT(--ISNUMBER(SEARCH({"ROBINHOOD","AMERITRADE"}, A93)))&gt;0</f>
        <v>0</v>
      </c>
      <c r="J93" t="b" cm="1">
        <f t="array" ref="J93">SUMPRODUCT(--ISNUMBER(SEARCH({"O'REILLY","Auto"}, A93)))&gt;0</f>
        <v>0</v>
      </c>
      <c r="K93" t="b" cm="1">
        <f t="array" ref="K93">SUMPRODUCT(--ISNUMBER(SEARCH({"Home","Outdoor","Superdry","AMZN","Target","Wal-Mart","WITHDRWL SAN LEANDRO","Misc"}, A93)))&gt;0</f>
        <v>0</v>
      </c>
      <c r="L93" t="str">
        <f t="shared" si="2"/>
        <v>FALSE</v>
      </c>
      <c r="M93" t="str">
        <f t="shared" si="3"/>
        <v>Gas</v>
      </c>
    </row>
    <row r="94" spans="1:13" x14ac:dyDescent="0.25">
      <c r="A94" t="s">
        <v>29</v>
      </c>
      <c r="B94" t="s">
        <v>10</v>
      </c>
      <c r="C94" t="s">
        <v>21</v>
      </c>
      <c r="D94">
        <v>-52.1</v>
      </c>
      <c r="E94" t="b" cm="1">
        <f t="array" ref="E94">SUMPRODUCT(--ISNUMBER(SEARCH({"GAS","Oil","ARCO"}, A94)))&gt;0</f>
        <v>0</v>
      </c>
      <c r="F94" t="b" cm="1">
        <f t="array" ref="F94">SUMPRODUCT(--ISNUMBER(SEARCH({"PAK","Safe","Save","Costco","Food"},A94)))&gt;0</f>
        <v>0</v>
      </c>
      <c r="G94" t="b" cm="1">
        <f t="array" ref="G94">SUMPRODUCT(--ISNUMBER(SEARCH({"KOHLS","Macy","Gap","Clothing"}, A94)))&gt;0</f>
        <v>0</v>
      </c>
      <c r="H94" t="b" cm="1">
        <f t="array" ref="H94">SUMPRODUCT(--ISNUMBER(SEARCH({"Century","Steam","Gamepod","Entertainment"},A94)))&gt;0</f>
        <v>0</v>
      </c>
      <c r="I94" t="b" cm="1">
        <f t="array" ref="I94">SUMPRODUCT(--ISNUMBER(SEARCH({"ROBINHOOD","AMERITRADE"}, A94)))&gt;0</f>
        <v>0</v>
      </c>
      <c r="J94" t="b" cm="1">
        <f t="array" ref="J94">SUMPRODUCT(--ISNUMBER(SEARCH({"O'REILLY","Auto"}, A94)))&gt;0</f>
        <v>0</v>
      </c>
      <c r="K94" t="b" cm="1">
        <f t="array" ref="K94">SUMPRODUCT(--ISNUMBER(SEARCH({"Home","Outdoor","Superdry","AMZN","Target","Wal-Mart","WITHDRWL SAN LEANDRO","Misc"}, A94)))&gt;0</f>
        <v>0</v>
      </c>
      <c r="L94" t="str">
        <f t="shared" si="2"/>
        <v>FALSE</v>
      </c>
      <c r="M94" t="str">
        <f t="shared" si="3"/>
        <v>Other</v>
      </c>
    </row>
    <row r="95" spans="1:13" x14ac:dyDescent="0.25">
      <c r="A95" t="s">
        <v>29</v>
      </c>
      <c r="B95" t="s">
        <v>10</v>
      </c>
      <c r="C95" t="s">
        <v>21</v>
      </c>
      <c r="D95">
        <v>-5</v>
      </c>
      <c r="E95" t="b" cm="1">
        <f t="array" ref="E95">SUMPRODUCT(--ISNUMBER(SEARCH({"GAS","Oil","ARCO"}, A95)))&gt;0</f>
        <v>0</v>
      </c>
      <c r="F95" t="b" cm="1">
        <f t="array" ref="F95">SUMPRODUCT(--ISNUMBER(SEARCH({"PAK","Safe","Save","Costco","Food"},A95)))&gt;0</f>
        <v>0</v>
      </c>
      <c r="G95" t="b" cm="1">
        <f t="array" ref="G95">SUMPRODUCT(--ISNUMBER(SEARCH({"KOHLS","Macy","Gap","Clothing"}, A95)))&gt;0</f>
        <v>0</v>
      </c>
      <c r="H95" t="b" cm="1">
        <f t="array" ref="H95">SUMPRODUCT(--ISNUMBER(SEARCH({"Century","Steam","Gamepod","Entertainment"},A95)))&gt;0</f>
        <v>0</v>
      </c>
      <c r="I95" t="b" cm="1">
        <f t="array" ref="I95">SUMPRODUCT(--ISNUMBER(SEARCH({"ROBINHOOD","AMERITRADE"}, A95)))&gt;0</f>
        <v>0</v>
      </c>
      <c r="J95" t="b" cm="1">
        <f t="array" ref="J95">SUMPRODUCT(--ISNUMBER(SEARCH({"O'REILLY","Auto"}, A95)))&gt;0</f>
        <v>0</v>
      </c>
      <c r="K95" t="b" cm="1">
        <f t="array" ref="K95">SUMPRODUCT(--ISNUMBER(SEARCH({"Home","Outdoor","Superdry","AMZN","Target","Wal-Mart","WITHDRWL SAN LEANDRO","Misc"}, A95)))&gt;0</f>
        <v>0</v>
      </c>
      <c r="L95" t="str">
        <f t="shared" si="2"/>
        <v>FALSE</v>
      </c>
      <c r="M95" t="str">
        <f t="shared" si="3"/>
        <v>Other</v>
      </c>
    </row>
    <row r="96" spans="1:13" x14ac:dyDescent="0.25">
      <c r="A96" t="s">
        <v>29</v>
      </c>
      <c r="B96" t="s">
        <v>10</v>
      </c>
      <c r="C96" t="s">
        <v>21</v>
      </c>
      <c r="D96">
        <v>-65.849999999999994</v>
      </c>
      <c r="E96" t="b" cm="1">
        <f t="array" ref="E96">SUMPRODUCT(--ISNUMBER(SEARCH({"GAS","Oil","ARCO"}, A96)))&gt;0</f>
        <v>0</v>
      </c>
      <c r="F96" t="b" cm="1">
        <f t="array" ref="F96">SUMPRODUCT(--ISNUMBER(SEARCH({"PAK","Safe","Save","Costco","Food"},A96)))&gt;0</f>
        <v>0</v>
      </c>
      <c r="G96" t="b" cm="1">
        <f t="array" ref="G96">SUMPRODUCT(--ISNUMBER(SEARCH({"KOHLS","Macy","Gap","Clothing"}, A96)))&gt;0</f>
        <v>0</v>
      </c>
      <c r="H96" t="b" cm="1">
        <f t="array" ref="H96">SUMPRODUCT(--ISNUMBER(SEARCH({"Century","Steam","Gamepod","Entertainment"},A96)))&gt;0</f>
        <v>0</v>
      </c>
      <c r="I96" t="b" cm="1">
        <f t="array" ref="I96">SUMPRODUCT(--ISNUMBER(SEARCH({"ROBINHOOD","AMERITRADE"}, A96)))&gt;0</f>
        <v>0</v>
      </c>
      <c r="J96" t="b" cm="1">
        <f t="array" ref="J96">SUMPRODUCT(--ISNUMBER(SEARCH({"O'REILLY","Auto"}, A96)))&gt;0</f>
        <v>0</v>
      </c>
      <c r="K96" t="b" cm="1">
        <f t="array" ref="K96">SUMPRODUCT(--ISNUMBER(SEARCH({"Home","Outdoor","Superdry","AMZN","Target","Wal-Mart","WITHDRWL SAN LEANDRO","Misc"}, A96)))&gt;0</f>
        <v>0</v>
      </c>
      <c r="L96" t="str">
        <f t="shared" si="2"/>
        <v>FALSE</v>
      </c>
      <c r="M96" t="str">
        <f t="shared" si="3"/>
        <v>Other</v>
      </c>
    </row>
    <row r="97" spans="1:13" x14ac:dyDescent="0.25">
      <c r="A97" t="s">
        <v>27</v>
      </c>
      <c r="B97" t="s">
        <v>10</v>
      </c>
      <c r="C97" t="s">
        <v>21</v>
      </c>
      <c r="D97">
        <v>-97.8</v>
      </c>
      <c r="E97" t="b" cm="1">
        <f t="array" ref="E97">SUMPRODUCT(--ISNUMBER(SEARCH({"GAS","Oil","ARCO"}, A97)))&gt;0</f>
        <v>1</v>
      </c>
      <c r="F97" t="b" cm="1">
        <f t="array" ref="F97">SUMPRODUCT(--ISNUMBER(SEARCH({"PAK","Safe","Save","Costco","Food"},A97)))&gt;0</f>
        <v>0</v>
      </c>
      <c r="G97" t="b" cm="1">
        <f t="array" ref="G97">SUMPRODUCT(--ISNUMBER(SEARCH({"KOHLS","Macy","Gap","Clothing"}, A97)))&gt;0</f>
        <v>0</v>
      </c>
      <c r="H97" t="b" cm="1">
        <f t="array" ref="H97">SUMPRODUCT(--ISNUMBER(SEARCH({"Century","Steam","Gamepod","Entertainment"},A97)))&gt;0</f>
        <v>0</v>
      </c>
      <c r="I97" t="b" cm="1">
        <f t="array" ref="I97">SUMPRODUCT(--ISNUMBER(SEARCH({"ROBINHOOD","AMERITRADE"}, A97)))&gt;0</f>
        <v>0</v>
      </c>
      <c r="J97" t="b" cm="1">
        <f t="array" ref="J97">SUMPRODUCT(--ISNUMBER(SEARCH({"O'REILLY","Auto"}, A97)))&gt;0</f>
        <v>0</v>
      </c>
      <c r="K97" t="b" cm="1">
        <f t="array" ref="K97">SUMPRODUCT(--ISNUMBER(SEARCH({"Home","Outdoor","Superdry","AMZN","Target","Wal-Mart","WITHDRWL SAN LEANDRO","Misc"}, A97)))&gt;0</f>
        <v>0</v>
      </c>
      <c r="L97" t="str">
        <f t="shared" si="2"/>
        <v>FALSE</v>
      </c>
      <c r="M97" t="str">
        <f t="shared" si="3"/>
        <v>Gas</v>
      </c>
    </row>
    <row r="98" spans="1:13" x14ac:dyDescent="0.25">
      <c r="A98" t="s">
        <v>36</v>
      </c>
      <c r="B98" t="s">
        <v>10</v>
      </c>
      <c r="C98" t="s">
        <v>21</v>
      </c>
      <c r="D98">
        <v>-14.26</v>
      </c>
      <c r="E98" t="b" cm="1">
        <f t="array" ref="E98">SUMPRODUCT(--ISNUMBER(SEARCH({"GAS","Oil","ARCO"}, A98)))&gt;0</f>
        <v>0</v>
      </c>
      <c r="F98" t="b" cm="1">
        <f t="array" ref="F98">SUMPRODUCT(--ISNUMBER(SEARCH({"PAK","Safe","Save","Costco","Food"},A98)))&gt;0</f>
        <v>0</v>
      </c>
      <c r="G98" t="b" cm="1">
        <f t="array" ref="G98">SUMPRODUCT(--ISNUMBER(SEARCH({"KOHLS","Macy","Gap","Clothing"}, A98)))&gt;0</f>
        <v>0</v>
      </c>
      <c r="H98" t="b" cm="1">
        <f t="array" ref="H98">SUMPRODUCT(--ISNUMBER(SEARCH({"Century","Steam","Gamepod","Entertainment"},A98)))&gt;0</f>
        <v>0</v>
      </c>
      <c r="I98" t="b" cm="1">
        <f t="array" ref="I98">SUMPRODUCT(--ISNUMBER(SEARCH({"ROBINHOOD","AMERITRADE"}, A98)))&gt;0</f>
        <v>0</v>
      </c>
      <c r="J98" t="b" cm="1">
        <f t="array" ref="J98">SUMPRODUCT(--ISNUMBER(SEARCH({"O'REILLY","Auto"}, A98)))&gt;0</f>
        <v>0</v>
      </c>
      <c r="K98" t="b" cm="1">
        <f t="array" ref="K98">SUMPRODUCT(--ISNUMBER(SEARCH({"Home","Outdoor","Superdry","AMZN","Target","Wal-Mart","WITHDRWL SAN LEANDRO","Misc"}, A98)))&gt;0</f>
        <v>1</v>
      </c>
      <c r="L98" t="str">
        <f t="shared" si="2"/>
        <v>FALSE</v>
      </c>
      <c r="M98" t="str">
        <f t="shared" si="3"/>
        <v>Miscellaneous</v>
      </c>
    </row>
    <row r="99" spans="1:13" x14ac:dyDescent="0.25">
      <c r="A99" t="s">
        <v>32</v>
      </c>
      <c r="B99" t="s">
        <v>10</v>
      </c>
      <c r="C99" t="s">
        <v>21</v>
      </c>
      <c r="D99">
        <v>150</v>
      </c>
      <c r="E99" t="b" cm="1">
        <f t="array" ref="E99">SUMPRODUCT(--ISNUMBER(SEARCH({"GAS","Oil","ARCO"}, A99)))&gt;0</f>
        <v>0</v>
      </c>
      <c r="F99" t="b" cm="1">
        <f t="array" ref="F99">SUMPRODUCT(--ISNUMBER(SEARCH({"PAK","Safe","Save","Costco","Food"},A99)))&gt;0</f>
        <v>0</v>
      </c>
      <c r="G99" t="b" cm="1">
        <f t="array" ref="G99">SUMPRODUCT(--ISNUMBER(SEARCH({"KOHLS","Macy","Gap","Clothing"}, A99)))&gt;0</f>
        <v>0</v>
      </c>
      <c r="H99" t="b" cm="1">
        <f t="array" ref="H99">SUMPRODUCT(--ISNUMBER(SEARCH({"Century","Steam","Gamepod","Entertainment"},A99)))&gt;0</f>
        <v>0</v>
      </c>
      <c r="I99" t="b" cm="1">
        <f t="array" ref="I99">SUMPRODUCT(--ISNUMBER(SEARCH({"ROBINHOOD","AMERITRADE"}, A99)))&gt;0</f>
        <v>0</v>
      </c>
      <c r="J99" t="b" cm="1">
        <f t="array" ref="J99">SUMPRODUCT(--ISNUMBER(SEARCH({"O'REILLY","Auto"}, A99)))&gt;0</f>
        <v>0</v>
      </c>
      <c r="K99" t="b" cm="1">
        <f t="array" ref="K99">SUMPRODUCT(--ISNUMBER(SEARCH({"Home","Outdoor","Superdry","AMZN","Target","Wal-Mart","WITHDRWL SAN LEANDRO","Misc"}, A99)))&gt;0</f>
        <v>0</v>
      </c>
      <c r="L99" t="str">
        <f t="shared" si="2"/>
        <v>TRUE</v>
      </c>
      <c r="M99" t="str">
        <f t="shared" si="3"/>
        <v>Deposit</v>
      </c>
    </row>
    <row r="100" spans="1:13" x14ac:dyDescent="0.25">
      <c r="A100" t="s">
        <v>32</v>
      </c>
      <c r="B100" t="s">
        <v>10</v>
      </c>
      <c r="C100" t="s">
        <v>21</v>
      </c>
      <c r="D100">
        <v>30</v>
      </c>
      <c r="E100" t="b" cm="1">
        <f t="array" ref="E100">SUMPRODUCT(--ISNUMBER(SEARCH({"GAS","Oil","ARCO"}, A100)))&gt;0</f>
        <v>0</v>
      </c>
      <c r="F100" t="b" cm="1">
        <f t="array" ref="F100">SUMPRODUCT(--ISNUMBER(SEARCH({"PAK","Safe","Save","Costco","Food"},A100)))&gt;0</f>
        <v>0</v>
      </c>
      <c r="G100" t="b" cm="1">
        <f t="array" ref="G100">SUMPRODUCT(--ISNUMBER(SEARCH({"KOHLS","Macy","Gap","Clothing"}, A100)))&gt;0</f>
        <v>0</v>
      </c>
      <c r="H100" t="b" cm="1">
        <f t="array" ref="H100">SUMPRODUCT(--ISNUMBER(SEARCH({"Century","Steam","Gamepod","Entertainment"},A100)))&gt;0</f>
        <v>0</v>
      </c>
      <c r="I100" t="b" cm="1">
        <f t="array" ref="I100">SUMPRODUCT(--ISNUMBER(SEARCH({"ROBINHOOD","AMERITRADE"}, A100)))&gt;0</f>
        <v>0</v>
      </c>
      <c r="J100" t="b" cm="1">
        <f t="array" ref="J100">SUMPRODUCT(--ISNUMBER(SEARCH({"O'REILLY","Auto"}, A100)))&gt;0</f>
        <v>0</v>
      </c>
      <c r="K100" t="b" cm="1">
        <f t="array" ref="K100">SUMPRODUCT(--ISNUMBER(SEARCH({"Home","Outdoor","Superdry","AMZN","Target","Wal-Mart","WITHDRWL SAN LEANDRO","Misc"}, A100)))&gt;0</f>
        <v>0</v>
      </c>
      <c r="L100" t="str">
        <f t="shared" si="2"/>
        <v>TRUE</v>
      </c>
      <c r="M100" t="str">
        <f t="shared" si="3"/>
        <v>Deposit</v>
      </c>
    </row>
    <row r="101" spans="1:13" x14ac:dyDescent="0.25">
      <c r="A101" t="s">
        <v>32</v>
      </c>
      <c r="B101" t="s">
        <v>11</v>
      </c>
      <c r="C101" t="s">
        <v>21</v>
      </c>
      <c r="D101">
        <v>39.6</v>
      </c>
      <c r="E101" t="b" cm="1">
        <f t="array" ref="E101">SUMPRODUCT(--ISNUMBER(SEARCH({"GAS","Oil","ARCO"}, A101)))&gt;0</f>
        <v>0</v>
      </c>
      <c r="F101" t="b" cm="1">
        <f t="array" ref="F101">SUMPRODUCT(--ISNUMBER(SEARCH({"PAK","Safe","Save","Costco","Food"},A101)))&gt;0</f>
        <v>0</v>
      </c>
      <c r="G101" t="b" cm="1">
        <f t="array" ref="G101">SUMPRODUCT(--ISNUMBER(SEARCH({"KOHLS","Macy","Gap","Clothing"}, A101)))&gt;0</f>
        <v>0</v>
      </c>
      <c r="H101" t="b" cm="1">
        <f t="array" ref="H101">SUMPRODUCT(--ISNUMBER(SEARCH({"Century","Steam","Gamepod","Entertainment"},A101)))&gt;0</f>
        <v>0</v>
      </c>
      <c r="I101" t="b" cm="1">
        <f t="array" ref="I101">SUMPRODUCT(--ISNUMBER(SEARCH({"ROBINHOOD","AMERITRADE"}, A101)))&gt;0</f>
        <v>0</v>
      </c>
      <c r="J101" t="b" cm="1">
        <f t="array" ref="J101">SUMPRODUCT(--ISNUMBER(SEARCH({"O'REILLY","Auto"}, A101)))&gt;0</f>
        <v>0</v>
      </c>
      <c r="K101" t="b" cm="1">
        <f t="array" ref="K101">SUMPRODUCT(--ISNUMBER(SEARCH({"Home","Outdoor","Superdry","AMZN","Target","Wal-Mart","WITHDRWL SAN LEANDRO","Misc"}, A101)))&gt;0</f>
        <v>0</v>
      </c>
      <c r="L101" t="str">
        <f t="shared" si="2"/>
        <v>TRUE</v>
      </c>
      <c r="M101" t="str">
        <f t="shared" si="3"/>
        <v>Deposit</v>
      </c>
    </row>
    <row r="102" spans="1:13" x14ac:dyDescent="0.25">
      <c r="A102" t="s">
        <v>32</v>
      </c>
      <c r="B102" t="s">
        <v>11</v>
      </c>
      <c r="C102" t="s">
        <v>21</v>
      </c>
      <c r="D102">
        <v>405.48</v>
      </c>
      <c r="E102" t="b" cm="1">
        <f t="array" ref="E102">SUMPRODUCT(--ISNUMBER(SEARCH({"GAS","Oil","ARCO"}, A102)))&gt;0</f>
        <v>0</v>
      </c>
      <c r="F102" t="b" cm="1">
        <f t="array" ref="F102">SUMPRODUCT(--ISNUMBER(SEARCH({"PAK","Safe","Save","Costco","Food"},A102)))&gt;0</f>
        <v>0</v>
      </c>
      <c r="G102" t="b" cm="1">
        <f t="array" ref="G102">SUMPRODUCT(--ISNUMBER(SEARCH({"KOHLS","Macy","Gap","Clothing"}, A102)))&gt;0</f>
        <v>0</v>
      </c>
      <c r="H102" t="b" cm="1">
        <f t="array" ref="H102">SUMPRODUCT(--ISNUMBER(SEARCH({"Century","Steam","Gamepod","Entertainment"},A102)))&gt;0</f>
        <v>0</v>
      </c>
      <c r="I102" t="b" cm="1">
        <f t="array" ref="I102">SUMPRODUCT(--ISNUMBER(SEARCH({"ROBINHOOD","AMERITRADE"}, A102)))&gt;0</f>
        <v>0</v>
      </c>
      <c r="J102" t="b" cm="1">
        <f t="array" ref="J102">SUMPRODUCT(--ISNUMBER(SEARCH({"O'REILLY","Auto"}, A102)))&gt;0</f>
        <v>0</v>
      </c>
      <c r="K102" t="b" cm="1">
        <f t="array" ref="K102">SUMPRODUCT(--ISNUMBER(SEARCH({"Home","Outdoor","Superdry","AMZN","Target","Wal-Mart","WITHDRWL SAN LEANDRO","Misc"}, A102)))&gt;0</f>
        <v>0</v>
      </c>
      <c r="L102" t="str">
        <f t="shared" si="2"/>
        <v>TRUE</v>
      </c>
      <c r="M102" t="str">
        <f t="shared" si="3"/>
        <v>Deposit</v>
      </c>
    </row>
    <row r="103" spans="1:13" x14ac:dyDescent="0.25">
      <c r="A103" t="s">
        <v>32</v>
      </c>
      <c r="B103" t="s">
        <v>11</v>
      </c>
      <c r="C103" t="s">
        <v>21</v>
      </c>
      <c r="D103">
        <v>69.97</v>
      </c>
      <c r="E103" t="b" cm="1">
        <f t="array" ref="E103">SUMPRODUCT(--ISNUMBER(SEARCH({"GAS","Oil","ARCO"}, A103)))&gt;0</f>
        <v>0</v>
      </c>
      <c r="F103" t="b" cm="1">
        <f t="array" ref="F103">SUMPRODUCT(--ISNUMBER(SEARCH({"PAK","Safe","Save","Costco","Food"},A103)))&gt;0</f>
        <v>0</v>
      </c>
      <c r="G103" t="b" cm="1">
        <f t="array" ref="G103">SUMPRODUCT(--ISNUMBER(SEARCH({"KOHLS","Macy","Gap","Clothing"}, A103)))&gt;0</f>
        <v>0</v>
      </c>
      <c r="H103" t="b" cm="1">
        <f t="array" ref="H103">SUMPRODUCT(--ISNUMBER(SEARCH({"Century","Steam","Gamepod","Entertainment"},A103)))&gt;0</f>
        <v>0</v>
      </c>
      <c r="I103" t="b" cm="1">
        <f t="array" ref="I103">SUMPRODUCT(--ISNUMBER(SEARCH({"ROBINHOOD","AMERITRADE"}, A103)))&gt;0</f>
        <v>0</v>
      </c>
      <c r="J103" t="b" cm="1">
        <f t="array" ref="J103">SUMPRODUCT(--ISNUMBER(SEARCH({"O'REILLY","Auto"}, A103)))&gt;0</f>
        <v>0</v>
      </c>
      <c r="K103" t="b" cm="1">
        <f t="array" ref="K103">SUMPRODUCT(--ISNUMBER(SEARCH({"Home","Outdoor","Superdry","AMZN","Target","Wal-Mart","WITHDRWL SAN LEANDRO","Misc"}, A103)))&gt;0</f>
        <v>0</v>
      </c>
      <c r="L103" t="str">
        <f t="shared" si="2"/>
        <v>TRUE</v>
      </c>
      <c r="M103" t="str">
        <f>IF(E103=TRUE, "Gas", IF(F103=TRUE, "Food", IF(G103=TRUE, "Clothing", IF(H103=TRUE, "Entertainment", IF(I103=TRUE, "Investment", IF(J103=TRUE, "Car Maintenance", IF(K103=TRUE, "Miscellaneous", IF(L103="TRUE", "Deposit", "Other"))))))))</f>
        <v>Deposit</v>
      </c>
    </row>
    <row r="104" spans="1:13" x14ac:dyDescent="0.25">
      <c r="A104" t="s">
        <v>26</v>
      </c>
      <c r="B104" t="s">
        <v>10</v>
      </c>
      <c r="C104" t="s">
        <v>21</v>
      </c>
      <c r="D104">
        <v>-15.96</v>
      </c>
      <c r="E104" t="b" cm="1">
        <f t="array" ref="E104">SUMPRODUCT(--ISNUMBER(SEARCH({"GAS","Oil","ARCO"}, A104)))&gt;0</f>
        <v>0</v>
      </c>
      <c r="F104" t="b" cm="1">
        <f t="array" ref="F104">SUMPRODUCT(--ISNUMBER(SEARCH({"PAK","Safe","Save","Costco","Food"},A104)))&gt;0</f>
        <v>1</v>
      </c>
      <c r="G104" t="b" cm="1">
        <f t="array" ref="G104">SUMPRODUCT(--ISNUMBER(SEARCH({"KOHLS","Macy","Gap","Clothing"}, A104)))&gt;0</f>
        <v>0</v>
      </c>
      <c r="H104" t="b" cm="1">
        <f t="array" ref="H104">SUMPRODUCT(--ISNUMBER(SEARCH({"Century","Steam","Gamepod","Entertainment"},A104)))&gt;0</f>
        <v>0</v>
      </c>
      <c r="I104" t="b" cm="1">
        <f t="array" ref="I104">SUMPRODUCT(--ISNUMBER(SEARCH({"ROBINHOOD","AMERITRADE"}, A104)))&gt;0</f>
        <v>0</v>
      </c>
      <c r="J104" t="b" cm="1">
        <f t="array" ref="J104">SUMPRODUCT(--ISNUMBER(SEARCH({"O'REILLY","Auto"}, A104)))&gt;0</f>
        <v>0</v>
      </c>
      <c r="K104" t="b" cm="1">
        <f t="array" ref="K104">SUMPRODUCT(--ISNUMBER(SEARCH({"Home","Outdoor","Superdry","AMZN","Target","Wal-Mart","WITHDRWL SAN LEANDRO","Misc"}, A104)))&gt;0</f>
        <v>0</v>
      </c>
      <c r="L104" t="str">
        <f t="shared" si="2"/>
        <v>FALSE</v>
      </c>
      <c r="M104" t="str">
        <f t="shared" si="3"/>
        <v>Food</v>
      </c>
    </row>
    <row r="105" spans="1:13" x14ac:dyDescent="0.25">
      <c r="A105" t="s">
        <v>26</v>
      </c>
      <c r="B105" t="s">
        <v>10</v>
      </c>
      <c r="C105" t="s">
        <v>21</v>
      </c>
      <c r="D105">
        <v>-24.41</v>
      </c>
      <c r="E105" t="b" cm="1">
        <f t="array" ref="E105">SUMPRODUCT(--ISNUMBER(SEARCH({"GAS","Oil","ARCO"}, A105)))&gt;0</f>
        <v>0</v>
      </c>
      <c r="F105" t="b" cm="1">
        <f t="array" ref="F105">SUMPRODUCT(--ISNUMBER(SEARCH({"PAK","Safe","Save","Costco","Food"},A105)))&gt;0</f>
        <v>1</v>
      </c>
      <c r="G105" t="b" cm="1">
        <f t="array" ref="G105">SUMPRODUCT(--ISNUMBER(SEARCH({"KOHLS","Macy","Gap","Clothing"}, A105)))&gt;0</f>
        <v>0</v>
      </c>
      <c r="H105" t="b" cm="1">
        <f t="array" ref="H105">SUMPRODUCT(--ISNUMBER(SEARCH({"Century","Steam","Gamepod","Entertainment"},A105)))&gt;0</f>
        <v>0</v>
      </c>
      <c r="I105" t="b" cm="1">
        <f t="array" ref="I105">SUMPRODUCT(--ISNUMBER(SEARCH({"ROBINHOOD","AMERITRADE"}, A105)))&gt;0</f>
        <v>0</v>
      </c>
      <c r="J105" t="b" cm="1">
        <f t="array" ref="J105">SUMPRODUCT(--ISNUMBER(SEARCH({"O'REILLY","Auto"}, A105)))&gt;0</f>
        <v>0</v>
      </c>
      <c r="K105" t="b" cm="1">
        <f t="array" ref="K105">SUMPRODUCT(--ISNUMBER(SEARCH({"Home","Outdoor","Superdry","AMZN","Target","Wal-Mart","WITHDRWL SAN LEANDRO","Misc"}, A105)))&gt;0</f>
        <v>0</v>
      </c>
      <c r="L105" t="str">
        <f t="shared" si="2"/>
        <v>FALSE</v>
      </c>
      <c r="M105" t="str">
        <f t="shared" si="3"/>
        <v>Food</v>
      </c>
    </row>
    <row r="106" spans="1:13" x14ac:dyDescent="0.25">
      <c r="A106" t="s">
        <v>27</v>
      </c>
      <c r="B106" t="s">
        <v>10</v>
      </c>
      <c r="C106" t="s">
        <v>21</v>
      </c>
      <c r="D106">
        <v>-40.19</v>
      </c>
      <c r="E106" t="b" cm="1">
        <f t="array" ref="E106">SUMPRODUCT(--ISNUMBER(SEARCH({"GAS","Oil","ARCO"}, A106)))&gt;0</f>
        <v>1</v>
      </c>
      <c r="F106" t="b" cm="1">
        <f t="array" ref="F106">SUMPRODUCT(--ISNUMBER(SEARCH({"PAK","Safe","Save","Costco","Food"},A106)))&gt;0</f>
        <v>0</v>
      </c>
      <c r="G106" t="b" cm="1">
        <f t="array" ref="G106">SUMPRODUCT(--ISNUMBER(SEARCH({"KOHLS","Macy","Gap","Clothing"}, A106)))&gt;0</f>
        <v>0</v>
      </c>
      <c r="H106" t="b" cm="1">
        <f t="array" ref="H106">SUMPRODUCT(--ISNUMBER(SEARCH({"Century","Steam","Gamepod","Entertainment"},A106)))&gt;0</f>
        <v>0</v>
      </c>
      <c r="I106" t="b" cm="1">
        <f t="array" ref="I106">SUMPRODUCT(--ISNUMBER(SEARCH({"ROBINHOOD","AMERITRADE"}, A106)))&gt;0</f>
        <v>0</v>
      </c>
      <c r="J106" t="b" cm="1">
        <f t="array" ref="J106">SUMPRODUCT(--ISNUMBER(SEARCH({"O'REILLY","Auto"}, A106)))&gt;0</f>
        <v>0</v>
      </c>
      <c r="K106" t="b" cm="1">
        <f t="array" ref="K106">SUMPRODUCT(--ISNUMBER(SEARCH({"Home","Outdoor","Superdry","AMZN","Target","Wal-Mart","WITHDRWL SAN LEANDRO","Misc"}, A106)))&gt;0</f>
        <v>0</v>
      </c>
      <c r="L106" t="str">
        <f t="shared" si="2"/>
        <v>FALSE</v>
      </c>
      <c r="M106" t="str">
        <f t="shared" si="3"/>
        <v>Gas</v>
      </c>
    </row>
    <row r="107" spans="1:13" x14ac:dyDescent="0.25">
      <c r="A107" t="s">
        <v>29</v>
      </c>
      <c r="B107" t="s">
        <v>11</v>
      </c>
      <c r="C107" t="s">
        <v>21</v>
      </c>
      <c r="D107">
        <v>-36.909999999999997</v>
      </c>
      <c r="E107" t="b" cm="1">
        <f t="array" ref="E107">SUMPRODUCT(--ISNUMBER(SEARCH({"GAS","Oil","ARCO"}, A107)))&gt;0</f>
        <v>0</v>
      </c>
      <c r="F107" t="b" cm="1">
        <f t="array" ref="F107">SUMPRODUCT(--ISNUMBER(SEARCH({"PAK","Safe","Save","Costco","Food"},A107)))&gt;0</f>
        <v>0</v>
      </c>
      <c r="G107" t="b" cm="1">
        <f t="array" ref="G107">SUMPRODUCT(--ISNUMBER(SEARCH({"KOHLS","Macy","Gap","Clothing"}, A107)))&gt;0</f>
        <v>0</v>
      </c>
      <c r="H107" t="b" cm="1">
        <f t="array" ref="H107">SUMPRODUCT(--ISNUMBER(SEARCH({"Century","Steam","Gamepod","Entertainment"},A107)))&gt;0</f>
        <v>0</v>
      </c>
      <c r="I107" t="b" cm="1">
        <f t="array" ref="I107">SUMPRODUCT(--ISNUMBER(SEARCH({"ROBINHOOD","AMERITRADE"}, A107)))&gt;0</f>
        <v>0</v>
      </c>
      <c r="J107" t="b" cm="1">
        <f t="array" ref="J107">SUMPRODUCT(--ISNUMBER(SEARCH({"O'REILLY","Auto"}, A107)))&gt;0</f>
        <v>0</v>
      </c>
      <c r="K107" t="b" cm="1">
        <f t="array" ref="K107">SUMPRODUCT(--ISNUMBER(SEARCH({"Home","Outdoor","Superdry","AMZN","Target","Wal-Mart","WITHDRWL SAN LEANDRO","Misc"}, A107)))&gt;0</f>
        <v>0</v>
      </c>
      <c r="L107" t="str">
        <f t="shared" si="2"/>
        <v>FALSE</v>
      </c>
      <c r="M107" t="str">
        <f t="shared" si="3"/>
        <v>Other</v>
      </c>
    </row>
    <row r="108" spans="1:13" x14ac:dyDescent="0.25">
      <c r="A108" t="s">
        <v>36</v>
      </c>
      <c r="B108" t="s">
        <v>11</v>
      </c>
      <c r="C108" t="s">
        <v>21</v>
      </c>
      <c r="D108">
        <v>-6.1</v>
      </c>
      <c r="E108" t="b" cm="1">
        <f t="array" ref="E108">SUMPRODUCT(--ISNUMBER(SEARCH({"GAS","Oil","ARCO"}, A108)))&gt;0</f>
        <v>0</v>
      </c>
      <c r="F108" t="b" cm="1">
        <f t="array" ref="F108">SUMPRODUCT(--ISNUMBER(SEARCH({"PAK","Safe","Save","Costco","Food"},A108)))&gt;0</f>
        <v>0</v>
      </c>
      <c r="G108" t="b" cm="1">
        <f t="array" ref="G108">SUMPRODUCT(--ISNUMBER(SEARCH({"KOHLS","Macy","Gap","Clothing"}, A108)))&gt;0</f>
        <v>0</v>
      </c>
      <c r="H108" t="b" cm="1">
        <f t="array" ref="H108">SUMPRODUCT(--ISNUMBER(SEARCH({"Century","Steam","Gamepod","Entertainment"},A108)))&gt;0</f>
        <v>0</v>
      </c>
      <c r="I108" t="b" cm="1">
        <f t="array" ref="I108">SUMPRODUCT(--ISNUMBER(SEARCH({"ROBINHOOD","AMERITRADE"}, A108)))&gt;0</f>
        <v>0</v>
      </c>
      <c r="J108" t="b" cm="1">
        <f t="array" ref="J108">SUMPRODUCT(--ISNUMBER(SEARCH({"O'REILLY","Auto"}, A108)))&gt;0</f>
        <v>0</v>
      </c>
      <c r="K108" t="b" cm="1">
        <f t="array" ref="K108">SUMPRODUCT(--ISNUMBER(SEARCH({"Home","Outdoor","Superdry","AMZN","Target","Wal-Mart","WITHDRWL SAN LEANDRO","Misc"}, A108)))&gt;0</f>
        <v>1</v>
      </c>
      <c r="L108" t="str">
        <f t="shared" si="2"/>
        <v>FALSE</v>
      </c>
      <c r="M108" t="str">
        <f t="shared" si="3"/>
        <v>Miscellaneous</v>
      </c>
    </row>
    <row r="109" spans="1:13" x14ac:dyDescent="0.25">
      <c r="A109" t="s">
        <v>27</v>
      </c>
      <c r="B109" t="s">
        <v>11</v>
      </c>
      <c r="C109" t="s">
        <v>21</v>
      </c>
      <c r="D109">
        <v>-40.14</v>
      </c>
      <c r="E109" t="b" cm="1">
        <f t="array" ref="E109">SUMPRODUCT(--ISNUMBER(SEARCH({"GAS","Oil","ARCO"}, A109)))&gt;0</f>
        <v>1</v>
      </c>
      <c r="F109" t="b" cm="1">
        <f t="array" ref="F109">SUMPRODUCT(--ISNUMBER(SEARCH({"PAK","Safe","Save","Costco","Food"},A109)))&gt;0</f>
        <v>0</v>
      </c>
      <c r="G109" t="b" cm="1">
        <f t="array" ref="G109">SUMPRODUCT(--ISNUMBER(SEARCH({"KOHLS","Macy","Gap","Clothing"}, A109)))&gt;0</f>
        <v>0</v>
      </c>
      <c r="H109" t="b" cm="1">
        <f t="array" ref="H109">SUMPRODUCT(--ISNUMBER(SEARCH({"Century","Steam","Gamepod","Entertainment"},A109)))&gt;0</f>
        <v>0</v>
      </c>
      <c r="I109" t="b" cm="1">
        <f t="array" ref="I109">SUMPRODUCT(--ISNUMBER(SEARCH({"ROBINHOOD","AMERITRADE"}, A109)))&gt;0</f>
        <v>0</v>
      </c>
      <c r="J109" t="b" cm="1">
        <f t="array" ref="J109">SUMPRODUCT(--ISNUMBER(SEARCH({"O'REILLY","Auto"}, A109)))&gt;0</f>
        <v>0</v>
      </c>
      <c r="K109" t="b" cm="1">
        <f t="array" ref="K109">SUMPRODUCT(--ISNUMBER(SEARCH({"Home","Outdoor","Superdry","AMZN","Target","Wal-Mart","WITHDRWL SAN LEANDRO","Misc"}, A109)))&gt;0</f>
        <v>0</v>
      </c>
      <c r="L109" t="str">
        <f t="shared" si="2"/>
        <v>FALSE</v>
      </c>
      <c r="M109" t="str">
        <f t="shared" si="3"/>
        <v>Gas</v>
      </c>
    </row>
    <row r="110" spans="1:13" x14ac:dyDescent="0.25">
      <c r="A110" t="s">
        <v>32</v>
      </c>
      <c r="B110" t="s">
        <v>11</v>
      </c>
      <c r="C110" t="s">
        <v>21</v>
      </c>
      <c r="D110">
        <v>405.48</v>
      </c>
      <c r="E110" t="b" cm="1">
        <f t="array" ref="E110">SUMPRODUCT(--ISNUMBER(SEARCH({"GAS","Oil","ARCO"}, A110)))&gt;0</f>
        <v>0</v>
      </c>
      <c r="F110" t="b" cm="1">
        <f t="array" ref="F110">SUMPRODUCT(--ISNUMBER(SEARCH({"PAK","Safe","Save","Costco","Food"},A110)))&gt;0</f>
        <v>0</v>
      </c>
      <c r="G110" t="b" cm="1">
        <f t="array" ref="G110">SUMPRODUCT(--ISNUMBER(SEARCH({"KOHLS","Macy","Gap","Clothing"}, A110)))&gt;0</f>
        <v>0</v>
      </c>
      <c r="H110" t="b" cm="1">
        <f t="array" ref="H110">SUMPRODUCT(--ISNUMBER(SEARCH({"Century","Steam","Gamepod","Entertainment"},A110)))&gt;0</f>
        <v>0</v>
      </c>
      <c r="I110" t="b" cm="1">
        <f t="array" ref="I110">SUMPRODUCT(--ISNUMBER(SEARCH({"ROBINHOOD","AMERITRADE"}, A110)))&gt;0</f>
        <v>0</v>
      </c>
      <c r="J110" t="b" cm="1">
        <f t="array" ref="J110">SUMPRODUCT(--ISNUMBER(SEARCH({"O'REILLY","Auto"}, A110)))&gt;0</f>
        <v>0</v>
      </c>
      <c r="K110" t="b" cm="1">
        <f t="array" ref="K110">SUMPRODUCT(--ISNUMBER(SEARCH({"Home","Outdoor","Superdry","AMZN","Target","Wal-Mart","WITHDRWL SAN LEANDRO","Misc"}, A110)))&gt;0</f>
        <v>0</v>
      </c>
      <c r="L110" t="str">
        <f t="shared" si="2"/>
        <v>TRUE</v>
      </c>
      <c r="M110" t="str">
        <f t="shared" si="3"/>
        <v>Deposit</v>
      </c>
    </row>
    <row r="111" spans="1:13" x14ac:dyDescent="0.25">
      <c r="A111" t="s">
        <v>32</v>
      </c>
      <c r="B111" t="s">
        <v>12</v>
      </c>
      <c r="C111" t="s">
        <v>21</v>
      </c>
      <c r="D111">
        <v>300</v>
      </c>
      <c r="E111" t="b" cm="1">
        <f t="array" ref="E111">SUMPRODUCT(--ISNUMBER(SEARCH({"GAS","Oil","ARCO"}, A111)))&gt;0</f>
        <v>0</v>
      </c>
      <c r="F111" t="b" cm="1">
        <f t="array" ref="F111">SUMPRODUCT(--ISNUMBER(SEARCH({"PAK","Safe","Save","Costco","Food"},A111)))&gt;0</f>
        <v>0</v>
      </c>
      <c r="G111" t="b" cm="1">
        <f t="array" ref="G111">SUMPRODUCT(--ISNUMBER(SEARCH({"KOHLS","Macy","Gap","Clothing"}, A111)))&gt;0</f>
        <v>0</v>
      </c>
      <c r="H111" t="b" cm="1">
        <f t="array" ref="H111">SUMPRODUCT(--ISNUMBER(SEARCH({"Century","Steam","Gamepod","Entertainment"},A111)))&gt;0</f>
        <v>0</v>
      </c>
      <c r="I111" t="b" cm="1">
        <f t="array" ref="I111">SUMPRODUCT(--ISNUMBER(SEARCH({"ROBINHOOD","AMERITRADE"}, A111)))&gt;0</f>
        <v>0</v>
      </c>
      <c r="J111" t="b" cm="1">
        <f t="array" ref="J111">SUMPRODUCT(--ISNUMBER(SEARCH({"O'REILLY","Auto"}, A111)))&gt;0</f>
        <v>0</v>
      </c>
      <c r="K111" t="b" cm="1">
        <f t="array" ref="K111">SUMPRODUCT(--ISNUMBER(SEARCH({"Home","Outdoor","Superdry","AMZN","Target","Wal-Mart","WITHDRWL SAN LEANDRO","Misc"}, A111)))&gt;0</f>
        <v>0</v>
      </c>
      <c r="L111" t="str">
        <f t="shared" si="2"/>
        <v>TRUE</v>
      </c>
      <c r="M111" t="str">
        <f t="shared" si="3"/>
        <v>Deposit</v>
      </c>
    </row>
    <row r="112" spans="1:13" x14ac:dyDescent="0.25">
      <c r="A112" t="s">
        <v>29</v>
      </c>
      <c r="B112" t="s">
        <v>12</v>
      </c>
      <c r="C112" t="s">
        <v>21</v>
      </c>
      <c r="D112">
        <v>-130</v>
      </c>
      <c r="E112" t="b" cm="1">
        <f t="array" ref="E112">SUMPRODUCT(--ISNUMBER(SEARCH({"GAS","Oil","ARCO"}, A112)))&gt;0</f>
        <v>0</v>
      </c>
      <c r="F112" t="b" cm="1">
        <f t="array" ref="F112">SUMPRODUCT(--ISNUMBER(SEARCH({"PAK","Safe","Save","Costco","Food"},A112)))&gt;0</f>
        <v>0</v>
      </c>
      <c r="G112" t="b" cm="1">
        <f t="array" ref="G112">SUMPRODUCT(--ISNUMBER(SEARCH({"KOHLS","Macy","Gap","Clothing"}, A112)))&gt;0</f>
        <v>0</v>
      </c>
      <c r="H112" t="b" cm="1">
        <f t="array" ref="H112">SUMPRODUCT(--ISNUMBER(SEARCH({"Century","Steam","Gamepod","Entertainment"},A112)))&gt;0</f>
        <v>0</v>
      </c>
      <c r="I112" t="b" cm="1">
        <f t="array" ref="I112">SUMPRODUCT(--ISNUMBER(SEARCH({"ROBINHOOD","AMERITRADE"}, A112)))&gt;0</f>
        <v>0</v>
      </c>
      <c r="J112" t="b" cm="1">
        <f t="array" ref="J112">SUMPRODUCT(--ISNUMBER(SEARCH({"O'REILLY","Auto"}, A112)))&gt;0</f>
        <v>0</v>
      </c>
      <c r="K112" t="b" cm="1">
        <f t="array" ref="K112">SUMPRODUCT(--ISNUMBER(SEARCH({"Home","Outdoor","Superdry","AMZN","Target","Wal-Mart","WITHDRWL SAN LEANDRO","Misc"}, A112)))&gt;0</f>
        <v>0</v>
      </c>
      <c r="L112" t="str">
        <f t="shared" si="2"/>
        <v>FALSE</v>
      </c>
      <c r="M112" t="str">
        <f t="shared" si="3"/>
        <v>Other</v>
      </c>
    </row>
    <row r="113" spans="1:13" x14ac:dyDescent="0.25">
      <c r="A113" t="s">
        <v>27</v>
      </c>
      <c r="B113" t="s">
        <v>12</v>
      </c>
      <c r="C113" t="s">
        <v>21</v>
      </c>
      <c r="D113">
        <v>-39.54</v>
      </c>
      <c r="E113" t="b" cm="1">
        <f t="array" ref="E113">SUMPRODUCT(--ISNUMBER(SEARCH({"GAS","Oil","ARCO"}, A113)))&gt;0</f>
        <v>1</v>
      </c>
      <c r="F113" t="b" cm="1">
        <f t="array" ref="F113">SUMPRODUCT(--ISNUMBER(SEARCH({"PAK","Safe","Save","Costco","Food"},A113)))&gt;0</f>
        <v>0</v>
      </c>
      <c r="G113" t="b" cm="1">
        <f t="array" ref="G113">SUMPRODUCT(--ISNUMBER(SEARCH({"KOHLS","Macy","Gap","Clothing"}, A113)))&gt;0</f>
        <v>0</v>
      </c>
      <c r="H113" t="b" cm="1">
        <f t="array" ref="H113">SUMPRODUCT(--ISNUMBER(SEARCH({"Century","Steam","Gamepod","Entertainment"},A113)))&gt;0</f>
        <v>0</v>
      </c>
      <c r="I113" t="b" cm="1">
        <f t="array" ref="I113">SUMPRODUCT(--ISNUMBER(SEARCH({"ROBINHOOD","AMERITRADE"}, A113)))&gt;0</f>
        <v>0</v>
      </c>
      <c r="J113" t="b" cm="1">
        <f t="array" ref="J113">SUMPRODUCT(--ISNUMBER(SEARCH({"O'REILLY","Auto"}, A113)))&gt;0</f>
        <v>0</v>
      </c>
      <c r="K113" t="b" cm="1">
        <f t="array" ref="K113">SUMPRODUCT(--ISNUMBER(SEARCH({"Home","Outdoor","Superdry","AMZN","Target","Wal-Mart","WITHDRWL SAN LEANDRO","Misc"}, A113)))&gt;0</f>
        <v>0</v>
      </c>
      <c r="L113" t="str">
        <f t="shared" si="2"/>
        <v>FALSE</v>
      </c>
      <c r="M113" t="str">
        <f t="shared" si="3"/>
        <v>Gas</v>
      </c>
    </row>
    <row r="114" spans="1:13" x14ac:dyDescent="0.25">
      <c r="A114" t="s">
        <v>26</v>
      </c>
      <c r="B114" t="s">
        <v>13</v>
      </c>
      <c r="C114" t="s">
        <v>21</v>
      </c>
      <c r="D114">
        <v>-27.95</v>
      </c>
      <c r="E114" t="b" cm="1">
        <f t="array" ref="E114">SUMPRODUCT(--ISNUMBER(SEARCH({"GAS","Oil","ARCO"}, A114)))&gt;0</f>
        <v>0</v>
      </c>
      <c r="F114" t="b" cm="1">
        <f t="array" ref="F114">SUMPRODUCT(--ISNUMBER(SEARCH({"PAK","Safe","Save","Costco","Food"},A114)))&gt;0</f>
        <v>1</v>
      </c>
      <c r="G114" t="b" cm="1">
        <f t="array" ref="G114">SUMPRODUCT(--ISNUMBER(SEARCH({"KOHLS","Macy","Gap","Clothing"}, A114)))&gt;0</f>
        <v>0</v>
      </c>
      <c r="H114" t="b" cm="1">
        <f t="array" ref="H114">SUMPRODUCT(--ISNUMBER(SEARCH({"Century","Steam","Gamepod","Entertainment"},A114)))&gt;0</f>
        <v>0</v>
      </c>
      <c r="I114" t="b" cm="1">
        <f t="array" ref="I114">SUMPRODUCT(--ISNUMBER(SEARCH({"ROBINHOOD","AMERITRADE"}, A114)))&gt;0</f>
        <v>0</v>
      </c>
      <c r="J114" t="b" cm="1">
        <f t="array" ref="J114">SUMPRODUCT(--ISNUMBER(SEARCH({"O'REILLY","Auto"}, A114)))&gt;0</f>
        <v>0</v>
      </c>
      <c r="K114" t="b" cm="1">
        <f t="array" ref="K114">SUMPRODUCT(--ISNUMBER(SEARCH({"Home","Outdoor","Superdry","AMZN","Target","Wal-Mart","WITHDRWL SAN LEANDRO","Misc"}, A114)))&gt;0</f>
        <v>0</v>
      </c>
      <c r="L114" t="str">
        <f t="shared" si="2"/>
        <v>FALSE</v>
      </c>
      <c r="M114" t="str">
        <f t="shared" si="3"/>
        <v>Food</v>
      </c>
    </row>
    <row r="115" spans="1:13" x14ac:dyDescent="0.25">
      <c r="A115" t="s">
        <v>27</v>
      </c>
      <c r="B115" t="s">
        <v>13</v>
      </c>
      <c r="C115" t="s">
        <v>21</v>
      </c>
      <c r="D115">
        <v>-40.4</v>
      </c>
      <c r="E115" t="b" cm="1">
        <f t="array" ref="E115">SUMPRODUCT(--ISNUMBER(SEARCH({"GAS","Oil","ARCO"}, A115)))&gt;0</f>
        <v>1</v>
      </c>
      <c r="F115" t="b" cm="1">
        <f t="array" ref="F115">SUMPRODUCT(--ISNUMBER(SEARCH({"PAK","Safe","Save","Costco","Food"},A115)))&gt;0</f>
        <v>0</v>
      </c>
      <c r="G115" t="b" cm="1">
        <f t="array" ref="G115">SUMPRODUCT(--ISNUMBER(SEARCH({"KOHLS","Macy","Gap","Clothing"}, A115)))&gt;0</f>
        <v>0</v>
      </c>
      <c r="H115" t="b" cm="1">
        <f t="array" ref="H115">SUMPRODUCT(--ISNUMBER(SEARCH({"Century","Steam","Gamepod","Entertainment"},A115)))&gt;0</f>
        <v>0</v>
      </c>
      <c r="I115" t="b" cm="1">
        <f t="array" ref="I115">SUMPRODUCT(--ISNUMBER(SEARCH({"ROBINHOOD","AMERITRADE"}, A115)))&gt;0</f>
        <v>0</v>
      </c>
      <c r="J115" t="b" cm="1">
        <f t="array" ref="J115">SUMPRODUCT(--ISNUMBER(SEARCH({"O'REILLY","Auto"}, A115)))&gt;0</f>
        <v>0</v>
      </c>
      <c r="K115" t="b" cm="1">
        <f t="array" ref="K115">SUMPRODUCT(--ISNUMBER(SEARCH({"Home","Outdoor","Superdry","AMZN","Target","Wal-Mart","WITHDRWL SAN LEANDRO","Misc"}, A115)))&gt;0</f>
        <v>0</v>
      </c>
      <c r="L115" t="str">
        <f t="shared" si="2"/>
        <v>FALSE</v>
      </c>
      <c r="M115" t="str">
        <f t="shared" si="3"/>
        <v>Gas</v>
      </c>
    </row>
    <row r="116" spans="1:13" x14ac:dyDescent="0.25">
      <c r="A116" t="s">
        <v>36</v>
      </c>
      <c r="B116" t="s">
        <v>13</v>
      </c>
      <c r="C116" t="s">
        <v>21</v>
      </c>
      <c r="D116">
        <v>-42.18</v>
      </c>
      <c r="E116" t="b" cm="1">
        <f t="array" ref="E116">SUMPRODUCT(--ISNUMBER(SEARCH({"GAS","Oil","ARCO"}, A116)))&gt;0</f>
        <v>0</v>
      </c>
      <c r="F116" t="b" cm="1">
        <f t="array" ref="F116">SUMPRODUCT(--ISNUMBER(SEARCH({"PAK","Safe","Save","Costco","Food"},A116)))&gt;0</f>
        <v>0</v>
      </c>
      <c r="G116" t="b" cm="1">
        <f t="array" ref="G116">SUMPRODUCT(--ISNUMBER(SEARCH({"KOHLS","Macy","Gap","Clothing"}, A116)))&gt;0</f>
        <v>0</v>
      </c>
      <c r="H116" t="b" cm="1">
        <f t="array" ref="H116">SUMPRODUCT(--ISNUMBER(SEARCH({"Century","Steam","Gamepod","Entertainment"},A116)))&gt;0</f>
        <v>0</v>
      </c>
      <c r="I116" t="b" cm="1">
        <f t="array" ref="I116">SUMPRODUCT(--ISNUMBER(SEARCH({"ROBINHOOD","AMERITRADE"}, A116)))&gt;0</f>
        <v>0</v>
      </c>
      <c r="J116" t="b" cm="1">
        <f t="array" ref="J116">SUMPRODUCT(--ISNUMBER(SEARCH({"O'REILLY","Auto"}, A116)))&gt;0</f>
        <v>0</v>
      </c>
      <c r="K116" t="b" cm="1">
        <f t="array" ref="K116">SUMPRODUCT(--ISNUMBER(SEARCH({"Home","Outdoor","Superdry","AMZN","Target","Wal-Mart","WITHDRWL SAN LEANDRO","Misc"}, A116)))&gt;0</f>
        <v>1</v>
      </c>
      <c r="L116" t="str">
        <f t="shared" si="2"/>
        <v>FALSE</v>
      </c>
      <c r="M116" t="str">
        <f t="shared" si="3"/>
        <v>Miscellaneous</v>
      </c>
    </row>
    <row r="117" spans="1:13" x14ac:dyDescent="0.25">
      <c r="A117" t="s">
        <v>26</v>
      </c>
      <c r="B117" t="s">
        <v>14</v>
      </c>
      <c r="C117" t="s">
        <v>21</v>
      </c>
      <c r="D117">
        <v>-22.32</v>
      </c>
      <c r="E117" t="b" cm="1">
        <f t="array" ref="E117">SUMPRODUCT(--ISNUMBER(SEARCH({"GAS","Oil","ARCO"}, A117)))&gt;0</f>
        <v>0</v>
      </c>
      <c r="F117" t="b" cm="1">
        <f t="array" ref="F117">SUMPRODUCT(--ISNUMBER(SEARCH({"PAK","Safe","Save","Costco","Food"},A117)))&gt;0</f>
        <v>1</v>
      </c>
      <c r="G117" t="b" cm="1">
        <f t="array" ref="G117">SUMPRODUCT(--ISNUMBER(SEARCH({"KOHLS","Macy","Gap","Clothing"}, A117)))&gt;0</f>
        <v>0</v>
      </c>
      <c r="H117" t="b" cm="1">
        <f t="array" ref="H117">SUMPRODUCT(--ISNUMBER(SEARCH({"Century","Steam","Gamepod","Entertainment"},A117)))&gt;0</f>
        <v>0</v>
      </c>
      <c r="I117" t="b" cm="1">
        <f t="array" ref="I117">SUMPRODUCT(--ISNUMBER(SEARCH({"ROBINHOOD","AMERITRADE"}, A117)))&gt;0</f>
        <v>0</v>
      </c>
      <c r="J117" t="b" cm="1">
        <f t="array" ref="J117">SUMPRODUCT(--ISNUMBER(SEARCH({"O'REILLY","Auto"}, A117)))&gt;0</f>
        <v>0</v>
      </c>
      <c r="K117" t="b" cm="1">
        <f t="array" ref="K117">SUMPRODUCT(--ISNUMBER(SEARCH({"Home","Outdoor","Superdry","AMZN","Target","Wal-Mart","WITHDRWL SAN LEANDRO","Misc"}, A117)))&gt;0</f>
        <v>0</v>
      </c>
      <c r="L117" t="str">
        <f t="shared" si="2"/>
        <v>FALSE</v>
      </c>
      <c r="M117" t="str">
        <f t="shared" si="3"/>
        <v>Food</v>
      </c>
    </row>
    <row r="118" spans="1:13" x14ac:dyDescent="0.25">
      <c r="A118" t="s">
        <v>27</v>
      </c>
      <c r="B118" t="s">
        <v>14</v>
      </c>
      <c r="C118" t="s">
        <v>21</v>
      </c>
      <c r="D118">
        <v>-45.97</v>
      </c>
      <c r="E118" t="b" cm="1">
        <f t="array" ref="E118">SUMPRODUCT(--ISNUMBER(SEARCH({"GAS","Oil","ARCO"}, A118)))&gt;0</f>
        <v>1</v>
      </c>
      <c r="F118" t="b" cm="1">
        <f t="array" ref="F118">SUMPRODUCT(--ISNUMBER(SEARCH({"PAK","Safe","Save","Costco","Food"},A118)))&gt;0</f>
        <v>0</v>
      </c>
      <c r="G118" t="b" cm="1">
        <f t="array" ref="G118">SUMPRODUCT(--ISNUMBER(SEARCH({"KOHLS","Macy","Gap","Clothing"}, A118)))&gt;0</f>
        <v>0</v>
      </c>
      <c r="H118" t="b" cm="1">
        <f t="array" ref="H118">SUMPRODUCT(--ISNUMBER(SEARCH({"Century","Steam","Gamepod","Entertainment"},A118)))&gt;0</f>
        <v>0</v>
      </c>
      <c r="I118" t="b" cm="1">
        <f t="array" ref="I118">SUMPRODUCT(--ISNUMBER(SEARCH({"ROBINHOOD","AMERITRADE"}, A118)))&gt;0</f>
        <v>0</v>
      </c>
      <c r="J118" t="b" cm="1">
        <f t="array" ref="J118">SUMPRODUCT(--ISNUMBER(SEARCH({"O'REILLY","Auto"}, A118)))&gt;0</f>
        <v>0</v>
      </c>
      <c r="K118" t="b" cm="1">
        <f t="array" ref="K118">SUMPRODUCT(--ISNUMBER(SEARCH({"Home","Outdoor","Superdry","AMZN","Target","Wal-Mart","WITHDRWL SAN LEANDRO","Misc"}, A118)))&gt;0</f>
        <v>0</v>
      </c>
      <c r="L118" t="str">
        <f t="shared" si="2"/>
        <v>FALSE</v>
      </c>
      <c r="M118" t="str">
        <f t="shared" si="3"/>
        <v>Gas</v>
      </c>
    </row>
    <row r="119" spans="1:13" x14ac:dyDescent="0.25">
      <c r="A119" t="s">
        <v>32</v>
      </c>
      <c r="B119" t="s">
        <v>14</v>
      </c>
      <c r="C119" t="s">
        <v>21</v>
      </c>
      <c r="D119">
        <v>400</v>
      </c>
      <c r="E119" t="b" cm="1">
        <f t="array" ref="E119">SUMPRODUCT(--ISNUMBER(SEARCH({"GAS","Oil","ARCO"}, A119)))&gt;0</f>
        <v>0</v>
      </c>
      <c r="F119" t="b" cm="1">
        <f t="array" ref="F119">SUMPRODUCT(--ISNUMBER(SEARCH({"PAK","Safe","Save","Costco","Food"},A119)))&gt;0</f>
        <v>0</v>
      </c>
      <c r="G119" t="b" cm="1">
        <f t="array" ref="G119">SUMPRODUCT(--ISNUMBER(SEARCH({"KOHLS","Macy","Gap","Clothing"}, A119)))&gt;0</f>
        <v>0</v>
      </c>
      <c r="H119" t="b" cm="1">
        <f t="array" ref="H119">SUMPRODUCT(--ISNUMBER(SEARCH({"Century","Steam","Gamepod","Entertainment"},A119)))&gt;0</f>
        <v>0</v>
      </c>
      <c r="I119" t="b" cm="1">
        <f t="array" ref="I119">SUMPRODUCT(--ISNUMBER(SEARCH({"ROBINHOOD","AMERITRADE"}, A119)))&gt;0</f>
        <v>0</v>
      </c>
      <c r="J119" t="b" cm="1">
        <f t="array" ref="J119">SUMPRODUCT(--ISNUMBER(SEARCH({"O'REILLY","Auto"}, A119)))&gt;0</f>
        <v>0</v>
      </c>
      <c r="K119" t="b" cm="1">
        <f t="array" ref="K119">SUMPRODUCT(--ISNUMBER(SEARCH({"Home","Outdoor","Superdry","AMZN","Target","Wal-Mart","WITHDRWL SAN LEANDRO","Misc"}, A119)))&gt;0</f>
        <v>0</v>
      </c>
      <c r="L119" t="str">
        <f t="shared" si="2"/>
        <v>TRUE</v>
      </c>
      <c r="M119" t="str">
        <f t="shared" si="3"/>
        <v>Deposit</v>
      </c>
    </row>
    <row r="120" spans="1:13" x14ac:dyDescent="0.25">
      <c r="A120" t="s">
        <v>29</v>
      </c>
      <c r="B120" t="s">
        <v>14</v>
      </c>
      <c r="C120" t="s">
        <v>21</v>
      </c>
      <c r="D120">
        <v>-18.100000000000001</v>
      </c>
      <c r="E120" t="b" cm="1">
        <f t="array" ref="E120">SUMPRODUCT(--ISNUMBER(SEARCH({"GAS","Oil","ARCO"}, A120)))&gt;0</f>
        <v>0</v>
      </c>
      <c r="F120" t="b" cm="1">
        <f t="array" ref="F120">SUMPRODUCT(--ISNUMBER(SEARCH({"PAK","Safe","Save","Costco","Food"},A120)))&gt;0</f>
        <v>0</v>
      </c>
      <c r="G120" t="b" cm="1">
        <f t="array" ref="G120">SUMPRODUCT(--ISNUMBER(SEARCH({"KOHLS","Macy","Gap","Clothing"}, A120)))&gt;0</f>
        <v>0</v>
      </c>
      <c r="H120" t="b" cm="1">
        <f t="array" ref="H120">SUMPRODUCT(--ISNUMBER(SEARCH({"Century","Steam","Gamepod","Entertainment"},A120)))&gt;0</f>
        <v>0</v>
      </c>
      <c r="I120" t="b" cm="1">
        <f t="array" ref="I120">SUMPRODUCT(--ISNUMBER(SEARCH({"ROBINHOOD","AMERITRADE"}, A120)))&gt;0</f>
        <v>0</v>
      </c>
      <c r="J120" t="b" cm="1">
        <f t="array" ref="J120">SUMPRODUCT(--ISNUMBER(SEARCH({"O'REILLY","Auto"}, A120)))&gt;0</f>
        <v>0</v>
      </c>
      <c r="K120" t="b" cm="1">
        <f t="array" ref="K120">SUMPRODUCT(--ISNUMBER(SEARCH({"Home","Outdoor","Superdry","AMZN","Target","Wal-Mart","WITHDRWL SAN LEANDRO","Misc"}, A120)))&gt;0</f>
        <v>0</v>
      </c>
      <c r="L120" t="str">
        <f t="shared" si="2"/>
        <v>FALSE</v>
      </c>
      <c r="M120" t="str">
        <f t="shared" si="3"/>
        <v>Other</v>
      </c>
    </row>
    <row r="121" spans="1:13" x14ac:dyDescent="0.25">
      <c r="A121" t="s">
        <v>36</v>
      </c>
      <c r="B121" t="s">
        <v>15</v>
      </c>
      <c r="C121" t="s">
        <v>21</v>
      </c>
      <c r="D121">
        <v>-28.52</v>
      </c>
      <c r="E121" t="b" cm="1">
        <f t="array" ref="E121">SUMPRODUCT(--ISNUMBER(SEARCH({"GAS","Oil","ARCO"}, A121)))&gt;0</f>
        <v>0</v>
      </c>
      <c r="F121" t="b" cm="1">
        <f t="array" ref="F121">SUMPRODUCT(--ISNUMBER(SEARCH({"PAK","Safe","Save","Costco","Food"},A121)))&gt;0</f>
        <v>0</v>
      </c>
      <c r="G121" t="b" cm="1">
        <f t="array" ref="G121">SUMPRODUCT(--ISNUMBER(SEARCH({"KOHLS","Macy","Gap","Clothing"}, A121)))&gt;0</f>
        <v>0</v>
      </c>
      <c r="H121" t="b" cm="1">
        <f t="array" ref="H121">SUMPRODUCT(--ISNUMBER(SEARCH({"Century","Steam","Gamepod","Entertainment"},A121)))&gt;0</f>
        <v>0</v>
      </c>
      <c r="I121" t="b" cm="1">
        <f t="array" ref="I121">SUMPRODUCT(--ISNUMBER(SEARCH({"ROBINHOOD","AMERITRADE"}, A121)))&gt;0</f>
        <v>0</v>
      </c>
      <c r="J121" t="b" cm="1">
        <f t="array" ref="J121">SUMPRODUCT(--ISNUMBER(SEARCH({"O'REILLY","Auto"}, A121)))&gt;0</f>
        <v>0</v>
      </c>
      <c r="K121" t="b" cm="1">
        <f t="array" ref="K121">SUMPRODUCT(--ISNUMBER(SEARCH({"Home","Outdoor","Superdry","AMZN","Target","Wal-Mart","WITHDRWL SAN LEANDRO","Misc"}, A121)))&gt;0</f>
        <v>1</v>
      </c>
      <c r="L121" t="str">
        <f t="shared" si="2"/>
        <v>FALSE</v>
      </c>
      <c r="M121" t="str">
        <f t="shared" si="3"/>
        <v>Miscellaneous</v>
      </c>
    </row>
    <row r="122" spans="1:13" x14ac:dyDescent="0.25">
      <c r="A122" t="s">
        <v>36</v>
      </c>
      <c r="B122" t="s">
        <v>15</v>
      </c>
      <c r="C122" t="s">
        <v>21</v>
      </c>
      <c r="D122">
        <v>-41.68</v>
      </c>
      <c r="E122" t="b" cm="1">
        <f t="array" ref="E122">SUMPRODUCT(--ISNUMBER(SEARCH({"GAS","Oil","ARCO"}, A122)))&gt;0</f>
        <v>0</v>
      </c>
      <c r="F122" t="b" cm="1">
        <f t="array" ref="F122">SUMPRODUCT(--ISNUMBER(SEARCH({"PAK","Safe","Save","Costco","Food"},A122)))&gt;0</f>
        <v>0</v>
      </c>
      <c r="G122" t="b" cm="1">
        <f t="array" ref="G122">SUMPRODUCT(--ISNUMBER(SEARCH({"KOHLS","Macy","Gap","Clothing"}, A122)))&gt;0</f>
        <v>0</v>
      </c>
      <c r="H122" t="b" cm="1">
        <f t="array" ref="H122">SUMPRODUCT(--ISNUMBER(SEARCH({"Century","Steam","Gamepod","Entertainment"},A122)))&gt;0</f>
        <v>0</v>
      </c>
      <c r="I122" t="b" cm="1">
        <f t="array" ref="I122">SUMPRODUCT(--ISNUMBER(SEARCH({"ROBINHOOD","AMERITRADE"}, A122)))&gt;0</f>
        <v>0</v>
      </c>
      <c r="J122" t="b" cm="1">
        <f t="array" ref="J122">SUMPRODUCT(--ISNUMBER(SEARCH({"O'REILLY","Auto"}, A122)))&gt;0</f>
        <v>0</v>
      </c>
      <c r="K122" t="b" cm="1">
        <f t="array" ref="K122">SUMPRODUCT(--ISNUMBER(SEARCH({"Home","Outdoor","Superdry","AMZN","Target","Wal-Mart","WITHDRWL SAN LEANDRO","Misc"}, A122)))&gt;0</f>
        <v>1</v>
      </c>
      <c r="L122" t="str">
        <f t="shared" si="2"/>
        <v>FALSE</v>
      </c>
      <c r="M122" t="str">
        <f t="shared" si="3"/>
        <v>Miscellaneous</v>
      </c>
    </row>
    <row r="123" spans="1:13" x14ac:dyDescent="0.25">
      <c r="A123" t="s">
        <v>29</v>
      </c>
      <c r="B123" t="s">
        <v>15</v>
      </c>
      <c r="C123" t="s">
        <v>21</v>
      </c>
      <c r="D123">
        <v>-109.74</v>
      </c>
      <c r="E123" t="b" cm="1">
        <f t="array" ref="E123">SUMPRODUCT(--ISNUMBER(SEARCH({"GAS","Oil","ARCO"}, A123)))&gt;0</f>
        <v>0</v>
      </c>
      <c r="F123" t="b" cm="1">
        <f t="array" ref="F123">SUMPRODUCT(--ISNUMBER(SEARCH({"PAK","Safe","Save","Costco","Food"},A123)))&gt;0</f>
        <v>0</v>
      </c>
      <c r="G123" t="b" cm="1">
        <f t="array" ref="G123">SUMPRODUCT(--ISNUMBER(SEARCH({"KOHLS","Macy","Gap","Clothing"}, A123)))&gt;0</f>
        <v>0</v>
      </c>
      <c r="H123" t="b" cm="1">
        <f t="array" ref="H123">SUMPRODUCT(--ISNUMBER(SEARCH({"Century","Steam","Gamepod","Entertainment"},A123)))&gt;0</f>
        <v>0</v>
      </c>
      <c r="I123" t="b" cm="1">
        <f t="array" ref="I123">SUMPRODUCT(--ISNUMBER(SEARCH({"ROBINHOOD","AMERITRADE"}, A123)))&gt;0</f>
        <v>0</v>
      </c>
      <c r="J123" t="b" cm="1">
        <f t="array" ref="J123">SUMPRODUCT(--ISNUMBER(SEARCH({"O'REILLY","Auto"}, A123)))&gt;0</f>
        <v>0</v>
      </c>
      <c r="K123" t="b" cm="1">
        <f t="array" ref="K123">SUMPRODUCT(--ISNUMBER(SEARCH({"Home","Outdoor","Superdry","AMZN","Target","Wal-Mart","WITHDRWL SAN LEANDRO","Misc"}, A123)))&gt;0</f>
        <v>0</v>
      </c>
      <c r="L123" t="str">
        <f t="shared" si="2"/>
        <v>FALSE</v>
      </c>
      <c r="M123" t="str">
        <f t="shared" si="3"/>
        <v>Other</v>
      </c>
    </row>
    <row r="124" spans="1:13" x14ac:dyDescent="0.25">
      <c r="A124" t="s">
        <v>29</v>
      </c>
      <c r="B124" t="s">
        <v>15</v>
      </c>
      <c r="C124" t="s">
        <v>21</v>
      </c>
      <c r="D124">
        <v>-8.77</v>
      </c>
      <c r="E124" t="b" cm="1">
        <f t="array" ref="E124">SUMPRODUCT(--ISNUMBER(SEARCH({"GAS","Oil","ARCO"}, A124)))&gt;0</f>
        <v>0</v>
      </c>
      <c r="F124" t="b" cm="1">
        <f t="array" ref="F124">SUMPRODUCT(--ISNUMBER(SEARCH({"PAK","Safe","Save","Costco","Food"},A124)))&gt;0</f>
        <v>0</v>
      </c>
      <c r="G124" t="b" cm="1">
        <f t="array" ref="G124">SUMPRODUCT(--ISNUMBER(SEARCH({"KOHLS","Macy","Gap","Clothing"}, A124)))&gt;0</f>
        <v>0</v>
      </c>
      <c r="H124" t="b" cm="1">
        <f t="array" ref="H124">SUMPRODUCT(--ISNUMBER(SEARCH({"Century","Steam","Gamepod","Entertainment"},A124)))&gt;0</f>
        <v>0</v>
      </c>
      <c r="I124" t="b" cm="1">
        <f t="array" ref="I124">SUMPRODUCT(--ISNUMBER(SEARCH({"ROBINHOOD","AMERITRADE"}, A124)))&gt;0</f>
        <v>0</v>
      </c>
      <c r="J124" t="b" cm="1">
        <f t="array" ref="J124">SUMPRODUCT(--ISNUMBER(SEARCH({"O'REILLY","Auto"}, A124)))&gt;0</f>
        <v>0</v>
      </c>
      <c r="K124" t="b" cm="1">
        <f t="array" ref="K124">SUMPRODUCT(--ISNUMBER(SEARCH({"Home","Outdoor","Superdry","AMZN","Target","Wal-Mart","WITHDRWL SAN LEANDRO","Misc"}, A124)))&gt;0</f>
        <v>0</v>
      </c>
      <c r="L124" t="str">
        <f t="shared" si="2"/>
        <v>FALSE</v>
      </c>
      <c r="M124" t="str">
        <f t="shared" si="3"/>
        <v>Other</v>
      </c>
    </row>
    <row r="125" spans="1:13" x14ac:dyDescent="0.25">
      <c r="A125" t="s">
        <v>36</v>
      </c>
      <c r="B125" t="s">
        <v>15</v>
      </c>
      <c r="C125" t="s">
        <v>21</v>
      </c>
      <c r="D125">
        <v>-14.24</v>
      </c>
      <c r="E125" t="b" cm="1">
        <f t="array" ref="E125">SUMPRODUCT(--ISNUMBER(SEARCH({"GAS","Oil","ARCO"}, A125)))&gt;0</f>
        <v>0</v>
      </c>
      <c r="F125" t="b" cm="1">
        <f t="array" ref="F125">SUMPRODUCT(--ISNUMBER(SEARCH({"PAK","Safe","Save","Costco","Food"},A125)))&gt;0</f>
        <v>0</v>
      </c>
      <c r="G125" t="b" cm="1">
        <f t="array" ref="G125">SUMPRODUCT(--ISNUMBER(SEARCH({"KOHLS","Macy","Gap","Clothing"}, A125)))&gt;0</f>
        <v>0</v>
      </c>
      <c r="H125" t="b" cm="1">
        <f t="array" ref="H125">SUMPRODUCT(--ISNUMBER(SEARCH({"Century","Steam","Gamepod","Entertainment"},A125)))&gt;0</f>
        <v>0</v>
      </c>
      <c r="I125" t="b" cm="1">
        <f t="array" ref="I125">SUMPRODUCT(--ISNUMBER(SEARCH({"ROBINHOOD","AMERITRADE"}, A125)))&gt;0</f>
        <v>0</v>
      </c>
      <c r="J125" t="b" cm="1">
        <f t="array" ref="J125">SUMPRODUCT(--ISNUMBER(SEARCH({"O'REILLY","Auto"}, A125)))&gt;0</f>
        <v>0</v>
      </c>
      <c r="K125" t="b" cm="1">
        <f t="array" ref="K125">SUMPRODUCT(--ISNUMBER(SEARCH({"Home","Outdoor","Superdry","AMZN","Target","Wal-Mart","WITHDRWL SAN LEANDRO","Misc"}, A125)))&gt;0</f>
        <v>1</v>
      </c>
      <c r="L125" t="str">
        <f t="shared" si="2"/>
        <v>FALSE</v>
      </c>
      <c r="M125" t="str">
        <f t="shared" si="3"/>
        <v>Miscellaneous</v>
      </c>
    </row>
    <row r="126" spans="1:13" x14ac:dyDescent="0.25">
      <c r="A126" t="s">
        <v>29</v>
      </c>
      <c r="B126" t="s">
        <v>15</v>
      </c>
      <c r="C126" t="s">
        <v>21</v>
      </c>
      <c r="D126">
        <v>-6</v>
      </c>
      <c r="E126" t="b" cm="1">
        <f t="array" ref="E126">SUMPRODUCT(--ISNUMBER(SEARCH({"GAS","Oil","ARCO"}, A126)))&gt;0</f>
        <v>0</v>
      </c>
      <c r="F126" t="b" cm="1">
        <f t="array" ref="F126">SUMPRODUCT(--ISNUMBER(SEARCH({"PAK","Safe","Save","Costco","Food"},A126)))&gt;0</f>
        <v>0</v>
      </c>
      <c r="G126" t="b" cm="1">
        <f t="array" ref="G126">SUMPRODUCT(--ISNUMBER(SEARCH({"KOHLS","Macy","Gap","Clothing"}, A126)))&gt;0</f>
        <v>0</v>
      </c>
      <c r="H126" t="b" cm="1">
        <f t="array" ref="H126">SUMPRODUCT(--ISNUMBER(SEARCH({"Century","Steam","Gamepod","Entertainment"},A126)))&gt;0</f>
        <v>0</v>
      </c>
      <c r="I126" t="b" cm="1">
        <f t="array" ref="I126">SUMPRODUCT(--ISNUMBER(SEARCH({"ROBINHOOD","AMERITRADE"}, A126)))&gt;0</f>
        <v>0</v>
      </c>
      <c r="J126" t="b" cm="1">
        <f t="array" ref="J126">SUMPRODUCT(--ISNUMBER(SEARCH({"O'REILLY","Auto"}, A126)))&gt;0</f>
        <v>0</v>
      </c>
      <c r="K126" t="b" cm="1">
        <f t="array" ref="K126">SUMPRODUCT(--ISNUMBER(SEARCH({"Home","Outdoor","Superdry","AMZN","Target","Wal-Mart","WITHDRWL SAN LEANDRO","Misc"}, A126)))&gt;0</f>
        <v>0</v>
      </c>
      <c r="L126" t="str">
        <f t="shared" si="2"/>
        <v>FALSE</v>
      </c>
      <c r="M126" t="str">
        <f t="shared" si="3"/>
        <v>Other</v>
      </c>
    </row>
    <row r="127" spans="1:13" x14ac:dyDescent="0.25">
      <c r="A127" t="s">
        <v>29</v>
      </c>
      <c r="B127" t="s">
        <v>15</v>
      </c>
      <c r="C127" t="s">
        <v>21</v>
      </c>
      <c r="D127">
        <v>-6</v>
      </c>
      <c r="E127" t="b" cm="1">
        <f t="array" ref="E127">SUMPRODUCT(--ISNUMBER(SEARCH({"GAS","Oil","ARCO"}, A127)))&gt;0</f>
        <v>0</v>
      </c>
      <c r="F127" t="b" cm="1">
        <f t="array" ref="F127">SUMPRODUCT(--ISNUMBER(SEARCH({"PAK","Safe","Save","Costco","Food"},A127)))&gt;0</f>
        <v>0</v>
      </c>
      <c r="G127" t="b" cm="1">
        <f t="array" ref="G127">SUMPRODUCT(--ISNUMBER(SEARCH({"KOHLS","Macy","Gap","Clothing"}, A127)))&gt;0</f>
        <v>0</v>
      </c>
      <c r="H127" t="b" cm="1">
        <f t="array" ref="H127">SUMPRODUCT(--ISNUMBER(SEARCH({"Century","Steam","Gamepod","Entertainment"},A127)))&gt;0</f>
        <v>0</v>
      </c>
      <c r="I127" t="b" cm="1">
        <f t="array" ref="I127">SUMPRODUCT(--ISNUMBER(SEARCH({"ROBINHOOD","AMERITRADE"}, A127)))&gt;0</f>
        <v>0</v>
      </c>
      <c r="J127" t="b" cm="1">
        <f t="array" ref="J127">SUMPRODUCT(--ISNUMBER(SEARCH({"O'REILLY","Auto"}, A127)))&gt;0</f>
        <v>0</v>
      </c>
      <c r="K127" t="b" cm="1">
        <f t="array" ref="K127">SUMPRODUCT(--ISNUMBER(SEARCH({"Home","Outdoor","Superdry","AMZN","Target","Wal-Mart","WITHDRWL SAN LEANDRO","Misc"}, A127)))&gt;0</f>
        <v>0</v>
      </c>
      <c r="L127" t="str">
        <f t="shared" si="2"/>
        <v>FALSE</v>
      </c>
      <c r="M127" t="str">
        <f t="shared" si="3"/>
        <v>Other</v>
      </c>
    </row>
    <row r="128" spans="1:13" x14ac:dyDescent="0.25">
      <c r="A128" t="s">
        <v>27</v>
      </c>
      <c r="B128" t="s">
        <v>4</v>
      </c>
      <c r="C128" t="s">
        <v>22</v>
      </c>
      <c r="D128">
        <v>-41.86</v>
      </c>
      <c r="E128" t="b" cm="1">
        <f t="array" ref="E128">SUMPRODUCT(--ISNUMBER(SEARCH({"GAS","Oil","ARCO"}, A128)))&gt;0</f>
        <v>1</v>
      </c>
      <c r="F128" t="b" cm="1">
        <f t="array" ref="F128">SUMPRODUCT(--ISNUMBER(SEARCH({"PAK","Safe","Save","Costco","Food"},A128)))&gt;0</f>
        <v>0</v>
      </c>
      <c r="G128" t="b" cm="1">
        <f t="array" ref="G128">SUMPRODUCT(--ISNUMBER(SEARCH({"KOHLS","Macy","Gap","Clothing"}, A128)))&gt;0</f>
        <v>0</v>
      </c>
      <c r="H128" t="b" cm="1">
        <f t="array" ref="H128">SUMPRODUCT(--ISNUMBER(SEARCH({"Century","Steam","Gamepod","Entertainment"},A128)))&gt;0</f>
        <v>0</v>
      </c>
      <c r="I128" t="b" cm="1">
        <f t="array" ref="I128">SUMPRODUCT(--ISNUMBER(SEARCH({"ROBINHOOD","AMERITRADE"}, A128)))&gt;0</f>
        <v>0</v>
      </c>
      <c r="J128" t="b" cm="1">
        <f t="array" ref="J128">SUMPRODUCT(--ISNUMBER(SEARCH({"O'REILLY","Auto"}, A128)))&gt;0</f>
        <v>0</v>
      </c>
      <c r="K128" t="b" cm="1">
        <f t="array" ref="K128">SUMPRODUCT(--ISNUMBER(SEARCH({"Home","Outdoor","Superdry","AMZN","Target","Wal-Mart","WITHDRWL SAN LEANDRO","Misc"}, A128)))&gt;0</f>
        <v>0</v>
      </c>
      <c r="L128" t="str">
        <f t="shared" si="2"/>
        <v>FALSE</v>
      </c>
      <c r="M128" t="str">
        <f t="shared" si="3"/>
        <v>Gas</v>
      </c>
    </row>
    <row r="129" spans="1:13" x14ac:dyDescent="0.25">
      <c r="A129" t="s">
        <v>26</v>
      </c>
      <c r="B129" t="s">
        <v>5</v>
      </c>
      <c r="C129" t="s">
        <v>22</v>
      </c>
      <c r="D129">
        <v>-27.95</v>
      </c>
      <c r="E129" t="b" cm="1">
        <f t="array" ref="E129">SUMPRODUCT(--ISNUMBER(SEARCH({"GAS","Oil","ARCO"}, A129)))&gt;0</f>
        <v>0</v>
      </c>
      <c r="F129" t="b" cm="1">
        <f t="array" ref="F129">SUMPRODUCT(--ISNUMBER(SEARCH({"PAK","Safe","Save","Costco","Food"},A129)))&gt;0</f>
        <v>1</v>
      </c>
      <c r="G129" t="b" cm="1">
        <f t="array" ref="G129">SUMPRODUCT(--ISNUMBER(SEARCH({"KOHLS","Macy","Gap","Clothing"}, A129)))&gt;0</f>
        <v>0</v>
      </c>
      <c r="H129" t="b" cm="1">
        <f t="array" ref="H129">SUMPRODUCT(--ISNUMBER(SEARCH({"Century","Steam","Gamepod","Entertainment"},A129)))&gt;0</f>
        <v>0</v>
      </c>
      <c r="I129" t="b" cm="1">
        <f t="array" ref="I129">SUMPRODUCT(--ISNUMBER(SEARCH({"ROBINHOOD","AMERITRADE"}, A129)))&gt;0</f>
        <v>0</v>
      </c>
      <c r="J129" t="b" cm="1">
        <f t="array" ref="J129">SUMPRODUCT(--ISNUMBER(SEARCH({"O'REILLY","Auto"}, A129)))&gt;0</f>
        <v>0</v>
      </c>
      <c r="K129" t="b" cm="1">
        <f t="array" ref="K129">SUMPRODUCT(--ISNUMBER(SEARCH({"Home","Outdoor","Superdry","AMZN","Target","Wal-Mart","WITHDRWL SAN LEANDRO","Misc"}, A129)))&gt;0</f>
        <v>0</v>
      </c>
      <c r="L129" t="str">
        <f t="shared" si="2"/>
        <v>FALSE</v>
      </c>
      <c r="M129" t="str">
        <f t="shared" si="3"/>
        <v>Food</v>
      </c>
    </row>
    <row r="130" spans="1:13" x14ac:dyDescent="0.25">
      <c r="A130" t="s">
        <v>36</v>
      </c>
      <c r="B130" t="s">
        <v>5</v>
      </c>
      <c r="C130" t="s">
        <v>22</v>
      </c>
      <c r="D130">
        <v>-20.84</v>
      </c>
      <c r="E130" t="b" cm="1">
        <f t="array" ref="E130">SUMPRODUCT(--ISNUMBER(SEARCH({"GAS","Oil","ARCO"}, A130)))&gt;0</f>
        <v>0</v>
      </c>
      <c r="F130" t="b" cm="1">
        <f t="array" ref="F130">SUMPRODUCT(--ISNUMBER(SEARCH({"PAK","Safe","Save","Costco","Food"},A130)))&gt;0</f>
        <v>0</v>
      </c>
      <c r="G130" t="b" cm="1">
        <f t="array" ref="G130">SUMPRODUCT(--ISNUMBER(SEARCH({"KOHLS","Macy","Gap","Clothing"}, A130)))&gt;0</f>
        <v>0</v>
      </c>
      <c r="H130" t="b" cm="1">
        <f t="array" ref="H130">SUMPRODUCT(--ISNUMBER(SEARCH({"Century","Steam","Gamepod","Entertainment"},A130)))&gt;0</f>
        <v>0</v>
      </c>
      <c r="I130" t="b" cm="1">
        <f t="array" ref="I130">SUMPRODUCT(--ISNUMBER(SEARCH({"ROBINHOOD","AMERITRADE"}, A130)))&gt;0</f>
        <v>0</v>
      </c>
      <c r="J130" t="b" cm="1">
        <f t="array" ref="J130">SUMPRODUCT(--ISNUMBER(SEARCH({"O'REILLY","Auto"}, A130)))&gt;0</f>
        <v>0</v>
      </c>
      <c r="K130" t="b" cm="1">
        <f t="array" ref="K130">SUMPRODUCT(--ISNUMBER(SEARCH({"Home","Outdoor","Superdry","AMZN","Target","Wal-Mart","WITHDRWL SAN LEANDRO","Misc"}, A130)))&gt;0</f>
        <v>1</v>
      </c>
      <c r="L130" t="str">
        <f t="shared" ref="L130:L193" si="4">IF(D130&gt;0, "TRUE", "FALSE")</f>
        <v>FALSE</v>
      </c>
      <c r="M130" t="str">
        <f t="shared" ref="M130:M193" si="5">IF(E130=TRUE, "Gas", IF(F130=TRUE, "Food", IF(G130=TRUE, "Clothing", IF(H130=TRUE, "Entertainment", IF(I130=TRUE, "Investment", IF(J130=TRUE, "Car Maintenance", IF(K130=TRUE, "Miscellaneous", IF(L130="TRUE", "Deposit", "Other"))))))))</f>
        <v>Miscellaneous</v>
      </c>
    </row>
    <row r="131" spans="1:13" x14ac:dyDescent="0.25">
      <c r="A131" t="s">
        <v>26</v>
      </c>
      <c r="B131" t="s">
        <v>5</v>
      </c>
      <c r="C131" t="s">
        <v>22</v>
      </c>
      <c r="D131">
        <v>-27.68</v>
      </c>
      <c r="E131" t="b" cm="1">
        <f t="array" ref="E131">SUMPRODUCT(--ISNUMBER(SEARCH({"GAS","Oil","ARCO"}, A131)))&gt;0</f>
        <v>0</v>
      </c>
      <c r="F131" t="b" cm="1">
        <f t="array" ref="F131">SUMPRODUCT(--ISNUMBER(SEARCH({"PAK","Safe","Save","Costco","Food"},A131)))&gt;0</f>
        <v>1</v>
      </c>
      <c r="G131" t="b" cm="1">
        <f t="array" ref="G131">SUMPRODUCT(--ISNUMBER(SEARCH({"KOHLS","Macy","Gap","Clothing"}, A131)))&gt;0</f>
        <v>0</v>
      </c>
      <c r="H131" t="b" cm="1">
        <f t="array" ref="H131">SUMPRODUCT(--ISNUMBER(SEARCH({"Century","Steam","Gamepod","Entertainment"},A131)))&gt;0</f>
        <v>0</v>
      </c>
      <c r="I131" t="b" cm="1">
        <f t="array" ref="I131">SUMPRODUCT(--ISNUMBER(SEARCH({"ROBINHOOD","AMERITRADE"}, A131)))&gt;0</f>
        <v>0</v>
      </c>
      <c r="J131" t="b" cm="1">
        <f t="array" ref="J131">SUMPRODUCT(--ISNUMBER(SEARCH({"O'REILLY","Auto"}, A131)))&gt;0</f>
        <v>0</v>
      </c>
      <c r="K131" t="b" cm="1">
        <f t="array" ref="K131">SUMPRODUCT(--ISNUMBER(SEARCH({"Home","Outdoor","Superdry","AMZN","Target","Wal-Mart","WITHDRWL SAN LEANDRO","Misc"}, A131)))&gt;0</f>
        <v>0</v>
      </c>
      <c r="L131" t="str">
        <f t="shared" si="4"/>
        <v>FALSE</v>
      </c>
      <c r="M131" t="str">
        <f t="shared" si="5"/>
        <v>Food</v>
      </c>
    </row>
    <row r="132" spans="1:13" x14ac:dyDescent="0.25">
      <c r="A132" t="s">
        <v>32</v>
      </c>
      <c r="B132" t="s">
        <v>6</v>
      </c>
      <c r="C132" t="s">
        <v>22</v>
      </c>
      <c r="D132">
        <v>500</v>
      </c>
      <c r="E132" t="b" cm="1">
        <f t="array" ref="E132">SUMPRODUCT(--ISNUMBER(SEARCH({"GAS","Oil","ARCO"}, A132)))&gt;0</f>
        <v>0</v>
      </c>
      <c r="F132" t="b" cm="1">
        <f t="array" ref="F132">SUMPRODUCT(--ISNUMBER(SEARCH({"PAK","Safe","Save","Costco","Food"},A132)))&gt;0</f>
        <v>0</v>
      </c>
      <c r="G132" t="b" cm="1">
        <f t="array" ref="G132">SUMPRODUCT(--ISNUMBER(SEARCH({"KOHLS","Macy","Gap","Clothing"}, A132)))&gt;0</f>
        <v>0</v>
      </c>
      <c r="H132" t="b" cm="1">
        <f t="array" ref="H132">SUMPRODUCT(--ISNUMBER(SEARCH({"Century","Steam","Gamepod","Entertainment"},A132)))&gt;0</f>
        <v>0</v>
      </c>
      <c r="I132" t="b" cm="1">
        <f t="array" ref="I132">SUMPRODUCT(--ISNUMBER(SEARCH({"ROBINHOOD","AMERITRADE"}, A132)))&gt;0</f>
        <v>0</v>
      </c>
      <c r="J132" t="b" cm="1">
        <f t="array" ref="J132">SUMPRODUCT(--ISNUMBER(SEARCH({"O'REILLY","Auto"}, A132)))&gt;0</f>
        <v>0</v>
      </c>
      <c r="K132" t="b" cm="1">
        <f t="array" ref="K132">SUMPRODUCT(--ISNUMBER(SEARCH({"Home","Outdoor","Superdry","AMZN","Target","Wal-Mart","WITHDRWL SAN LEANDRO","Misc"}, A132)))&gt;0</f>
        <v>0</v>
      </c>
      <c r="L132" t="str">
        <f t="shared" si="4"/>
        <v>TRUE</v>
      </c>
      <c r="M132" t="str">
        <f t="shared" si="5"/>
        <v>Deposit</v>
      </c>
    </row>
    <row r="133" spans="1:13" x14ac:dyDescent="0.25">
      <c r="A133" t="s">
        <v>26</v>
      </c>
      <c r="B133" t="s">
        <v>6</v>
      </c>
      <c r="C133" t="s">
        <v>22</v>
      </c>
      <c r="D133">
        <v>-28.55</v>
      </c>
      <c r="E133" t="b" cm="1">
        <f t="array" ref="E133">SUMPRODUCT(--ISNUMBER(SEARCH({"GAS","Oil","ARCO"}, A133)))&gt;0</f>
        <v>0</v>
      </c>
      <c r="F133" t="b" cm="1">
        <f t="array" ref="F133">SUMPRODUCT(--ISNUMBER(SEARCH({"PAK","Safe","Save","Costco","Food"},A133)))&gt;0</f>
        <v>1</v>
      </c>
      <c r="G133" t="b" cm="1">
        <f t="array" ref="G133">SUMPRODUCT(--ISNUMBER(SEARCH({"KOHLS","Macy","Gap","Clothing"}, A133)))&gt;0</f>
        <v>0</v>
      </c>
      <c r="H133" t="b" cm="1">
        <f t="array" ref="H133">SUMPRODUCT(--ISNUMBER(SEARCH({"Century","Steam","Gamepod","Entertainment"},A133)))&gt;0</f>
        <v>0</v>
      </c>
      <c r="I133" t="b" cm="1">
        <f t="array" ref="I133">SUMPRODUCT(--ISNUMBER(SEARCH({"ROBINHOOD","AMERITRADE"}, A133)))&gt;0</f>
        <v>0</v>
      </c>
      <c r="J133" t="b" cm="1">
        <f t="array" ref="J133">SUMPRODUCT(--ISNUMBER(SEARCH({"O'REILLY","Auto"}, A133)))&gt;0</f>
        <v>0</v>
      </c>
      <c r="K133" t="b" cm="1">
        <f t="array" ref="K133">SUMPRODUCT(--ISNUMBER(SEARCH({"Home","Outdoor","Superdry","AMZN","Target","Wal-Mart","WITHDRWL SAN LEANDRO","Misc"}, A133)))&gt;0</f>
        <v>0</v>
      </c>
      <c r="L133" t="str">
        <f t="shared" si="4"/>
        <v>FALSE</v>
      </c>
      <c r="M133" t="str">
        <f t="shared" si="5"/>
        <v>Food</v>
      </c>
    </row>
    <row r="134" spans="1:13" x14ac:dyDescent="0.25">
      <c r="A134" t="s">
        <v>36</v>
      </c>
      <c r="B134" t="s">
        <v>6</v>
      </c>
      <c r="C134" t="s">
        <v>22</v>
      </c>
      <c r="D134">
        <v>-40</v>
      </c>
      <c r="E134" t="b" cm="1">
        <f t="array" ref="E134">SUMPRODUCT(--ISNUMBER(SEARCH({"GAS","Oil","ARCO"}, A134)))&gt;0</f>
        <v>0</v>
      </c>
      <c r="F134" t="b" cm="1">
        <f t="array" ref="F134">SUMPRODUCT(--ISNUMBER(SEARCH({"PAK","Safe","Save","Costco","Food"},A134)))&gt;0</f>
        <v>0</v>
      </c>
      <c r="G134" t="b" cm="1">
        <f t="array" ref="G134">SUMPRODUCT(--ISNUMBER(SEARCH({"KOHLS","Macy","Gap","Clothing"}, A134)))&gt;0</f>
        <v>0</v>
      </c>
      <c r="H134" t="b" cm="1">
        <f t="array" ref="H134">SUMPRODUCT(--ISNUMBER(SEARCH({"Century","Steam","Gamepod","Entertainment"},A134)))&gt;0</f>
        <v>0</v>
      </c>
      <c r="I134" t="b" cm="1">
        <f t="array" ref="I134">SUMPRODUCT(--ISNUMBER(SEARCH({"ROBINHOOD","AMERITRADE"}, A134)))&gt;0</f>
        <v>0</v>
      </c>
      <c r="J134" t="b" cm="1">
        <f t="array" ref="J134">SUMPRODUCT(--ISNUMBER(SEARCH({"O'REILLY","Auto"}, A134)))&gt;0</f>
        <v>0</v>
      </c>
      <c r="K134" t="b" cm="1">
        <f t="array" ref="K134">SUMPRODUCT(--ISNUMBER(SEARCH({"Home","Outdoor","Superdry","AMZN","Target","Wal-Mart","WITHDRWL SAN LEANDRO","Misc"}, A134)))&gt;0</f>
        <v>1</v>
      </c>
      <c r="L134" t="str">
        <f t="shared" si="4"/>
        <v>FALSE</v>
      </c>
      <c r="M134" t="str">
        <f t="shared" si="5"/>
        <v>Miscellaneous</v>
      </c>
    </row>
    <row r="135" spans="1:13" x14ac:dyDescent="0.25">
      <c r="A135" t="s">
        <v>26</v>
      </c>
      <c r="B135" t="s">
        <v>6</v>
      </c>
      <c r="C135" t="s">
        <v>22</v>
      </c>
      <c r="D135">
        <v>-38.96</v>
      </c>
      <c r="E135" t="b" cm="1">
        <f t="array" ref="E135">SUMPRODUCT(--ISNUMBER(SEARCH({"GAS","Oil","ARCO"}, A135)))&gt;0</f>
        <v>0</v>
      </c>
      <c r="F135" t="b" cm="1">
        <f t="array" ref="F135">SUMPRODUCT(--ISNUMBER(SEARCH({"PAK","Safe","Save","Costco","Food"},A135)))&gt;0</f>
        <v>1</v>
      </c>
      <c r="G135" t="b" cm="1">
        <f t="array" ref="G135">SUMPRODUCT(--ISNUMBER(SEARCH({"KOHLS","Macy","Gap","Clothing"}, A135)))&gt;0</f>
        <v>0</v>
      </c>
      <c r="H135" t="b" cm="1">
        <f t="array" ref="H135">SUMPRODUCT(--ISNUMBER(SEARCH({"Century","Steam","Gamepod","Entertainment"},A135)))&gt;0</f>
        <v>0</v>
      </c>
      <c r="I135" t="b" cm="1">
        <f t="array" ref="I135">SUMPRODUCT(--ISNUMBER(SEARCH({"ROBINHOOD","AMERITRADE"}, A135)))&gt;0</f>
        <v>0</v>
      </c>
      <c r="J135" t="b" cm="1">
        <f t="array" ref="J135">SUMPRODUCT(--ISNUMBER(SEARCH({"O'REILLY","Auto"}, A135)))&gt;0</f>
        <v>0</v>
      </c>
      <c r="K135" t="b" cm="1">
        <f t="array" ref="K135">SUMPRODUCT(--ISNUMBER(SEARCH({"Home","Outdoor","Superdry","AMZN","Target","Wal-Mart","WITHDRWL SAN LEANDRO","Misc"}, A135)))&gt;0</f>
        <v>0</v>
      </c>
      <c r="L135" t="str">
        <f t="shared" si="4"/>
        <v>FALSE</v>
      </c>
      <c r="M135" t="str">
        <f t="shared" si="5"/>
        <v>Food</v>
      </c>
    </row>
    <row r="136" spans="1:13" x14ac:dyDescent="0.25">
      <c r="A136" t="s">
        <v>32</v>
      </c>
      <c r="B136" t="s">
        <v>7</v>
      </c>
      <c r="C136" t="s">
        <v>22</v>
      </c>
      <c r="D136">
        <v>66</v>
      </c>
      <c r="E136" t="b" cm="1">
        <f t="array" ref="E136">SUMPRODUCT(--ISNUMBER(SEARCH({"GAS","Oil","ARCO"}, A136)))&gt;0</f>
        <v>0</v>
      </c>
      <c r="F136" t="b" cm="1">
        <f t="array" ref="F136">SUMPRODUCT(--ISNUMBER(SEARCH({"PAK","Safe","Save","Costco","Food"},A136)))&gt;0</f>
        <v>0</v>
      </c>
      <c r="G136" t="b" cm="1">
        <f t="array" ref="G136">SUMPRODUCT(--ISNUMBER(SEARCH({"KOHLS","Macy","Gap","Clothing"}, A136)))&gt;0</f>
        <v>0</v>
      </c>
      <c r="H136" t="b" cm="1">
        <f t="array" ref="H136">SUMPRODUCT(--ISNUMBER(SEARCH({"Century","Steam","Gamepod","Entertainment"},A136)))&gt;0</f>
        <v>0</v>
      </c>
      <c r="I136" t="b" cm="1">
        <f t="array" ref="I136">SUMPRODUCT(--ISNUMBER(SEARCH({"ROBINHOOD","AMERITRADE"}, A136)))&gt;0</f>
        <v>0</v>
      </c>
      <c r="J136" t="b" cm="1">
        <f t="array" ref="J136">SUMPRODUCT(--ISNUMBER(SEARCH({"O'REILLY","Auto"}, A136)))&gt;0</f>
        <v>0</v>
      </c>
      <c r="K136" t="b" cm="1">
        <f t="array" ref="K136">SUMPRODUCT(--ISNUMBER(SEARCH({"Home","Outdoor","Superdry","AMZN","Target","Wal-Mart","WITHDRWL SAN LEANDRO","Misc"}, A136)))&gt;0</f>
        <v>0</v>
      </c>
      <c r="L136" t="str">
        <f t="shared" si="4"/>
        <v>TRUE</v>
      </c>
      <c r="M136" t="str">
        <f t="shared" si="5"/>
        <v>Deposit</v>
      </c>
    </row>
    <row r="137" spans="1:13" x14ac:dyDescent="0.25">
      <c r="A137" t="s">
        <v>32</v>
      </c>
      <c r="B137" t="s">
        <v>7</v>
      </c>
      <c r="C137" t="s">
        <v>22</v>
      </c>
      <c r="D137">
        <v>109.38</v>
      </c>
      <c r="E137" t="b" cm="1">
        <f t="array" ref="E137">SUMPRODUCT(--ISNUMBER(SEARCH({"GAS","Oil","ARCO"}, A137)))&gt;0</f>
        <v>0</v>
      </c>
      <c r="F137" t="b" cm="1">
        <f t="array" ref="F137">SUMPRODUCT(--ISNUMBER(SEARCH({"PAK","Safe","Save","Costco","Food"},A137)))&gt;0</f>
        <v>0</v>
      </c>
      <c r="G137" t="b" cm="1">
        <f t="array" ref="G137">SUMPRODUCT(--ISNUMBER(SEARCH({"KOHLS","Macy","Gap","Clothing"}, A137)))&gt;0</f>
        <v>0</v>
      </c>
      <c r="H137" t="b" cm="1">
        <f t="array" ref="H137">SUMPRODUCT(--ISNUMBER(SEARCH({"Century","Steam","Gamepod","Entertainment"},A137)))&gt;0</f>
        <v>0</v>
      </c>
      <c r="I137" t="b" cm="1">
        <f t="array" ref="I137">SUMPRODUCT(--ISNUMBER(SEARCH({"ROBINHOOD","AMERITRADE"}, A137)))&gt;0</f>
        <v>0</v>
      </c>
      <c r="J137" t="b" cm="1">
        <f t="array" ref="J137">SUMPRODUCT(--ISNUMBER(SEARCH({"O'REILLY","Auto"}, A137)))&gt;0</f>
        <v>0</v>
      </c>
      <c r="K137" t="b" cm="1">
        <f t="array" ref="K137">SUMPRODUCT(--ISNUMBER(SEARCH({"Home","Outdoor","Superdry","AMZN","Target","Wal-Mart","WITHDRWL SAN LEANDRO","Misc"}, A137)))&gt;0</f>
        <v>0</v>
      </c>
      <c r="L137" t="str">
        <f t="shared" si="4"/>
        <v>TRUE</v>
      </c>
      <c r="M137" t="str">
        <f t="shared" si="5"/>
        <v>Deposit</v>
      </c>
    </row>
    <row r="138" spans="1:13" x14ac:dyDescent="0.25">
      <c r="A138" t="s">
        <v>26</v>
      </c>
      <c r="B138" t="s">
        <v>7</v>
      </c>
      <c r="C138" t="s">
        <v>22</v>
      </c>
      <c r="D138">
        <v>-35.729999999999997</v>
      </c>
      <c r="E138" t="b" cm="1">
        <f t="array" ref="E138">SUMPRODUCT(--ISNUMBER(SEARCH({"GAS","Oil","ARCO"}, A138)))&gt;0</f>
        <v>0</v>
      </c>
      <c r="F138" t="b" cm="1">
        <f t="array" ref="F138">SUMPRODUCT(--ISNUMBER(SEARCH({"PAK","Safe","Save","Costco","Food"},A138)))&gt;0</f>
        <v>1</v>
      </c>
      <c r="G138" t="b" cm="1">
        <f t="array" ref="G138">SUMPRODUCT(--ISNUMBER(SEARCH({"KOHLS","Macy","Gap","Clothing"}, A138)))&gt;0</f>
        <v>0</v>
      </c>
      <c r="H138" t="b" cm="1">
        <f t="array" ref="H138">SUMPRODUCT(--ISNUMBER(SEARCH({"Century","Steam","Gamepod","Entertainment"},A138)))&gt;0</f>
        <v>0</v>
      </c>
      <c r="I138" t="b" cm="1">
        <f t="array" ref="I138">SUMPRODUCT(--ISNUMBER(SEARCH({"ROBINHOOD","AMERITRADE"}, A138)))&gt;0</f>
        <v>0</v>
      </c>
      <c r="J138" t="b" cm="1">
        <f t="array" ref="J138">SUMPRODUCT(--ISNUMBER(SEARCH({"O'REILLY","Auto"}, A138)))&gt;0</f>
        <v>0</v>
      </c>
      <c r="K138" t="b" cm="1">
        <f t="array" ref="K138">SUMPRODUCT(--ISNUMBER(SEARCH({"Home","Outdoor","Superdry","AMZN","Target","Wal-Mart","WITHDRWL SAN LEANDRO","Misc"}, A138)))&gt;0</f>
        <v>0</v>
      </c>
      <c r="L138" t="str">
        <f t="shared" si="4"/>
        <v>FALSE</v>
      </c>
      <c r="M138" t="str">
        <f t="shared" si="5"/>
        <v>Food</v>
      </c>
    </row>
    <row r="139" spans="1:13" x14ac:dyDescent="0.25">
      <c r="A139" t="s">
        <v>26</v>
      </c>
      <c r="B139" t="s">
        <v>7</v>
      </c>
      <c r="C139" t="s">
        <v>22</v>
      </c>
      <c r="D139">
        <v>-9.6999999999999993</v>
      </c>
      <c r="E139" t="b" cm="1">
        <f t="array" ref="E139">SUMPRODUCT(--ISNUMBER(SEARCH({"GAS","Oil","ARCO"}, A139)))&gt;0</f>
        <v>0</v>
      </c>
      <c r="F139" t="b" cm="1">
        <f t="array" ref="F139">SUMPRODUCT(--ISNUMBER(SEARCH({"PAK","Safe","Save","Costco","Food"},A139)))&gt;0</f>
        <v>1</v>
      </c>
      <c r="G139" t="b" cm="1">
        <f t="array" ref="G139">SUMPRODUCT(--ISNUMBER(SEARCH({"KOHLS","Macy","Gap","Clothing"}, A139)))&gt;0</f>
        <v>0</v>
      </c>
      <c r="H139" t="b" cm="1">
        <f t="array" ref="H139">SUMPRODUCT(--ISNUMBER(SEARCH({"Century","Steam","Gamepod","Entertainment"},A139)))&gt;0</f>
        <v>0</v>
      </c>
      <c r="I139" t="b" cm="1">
        <f t="array" ref="I139">SUMPRODUCT(--ISNUMBER(SEARCH({"ROBINHOOD","AMERITRADE"}, A139)))&gt;0</f>
        <v>0</v>
      </c>
      <c r="J139" t="b" cm="1">
        <f t="array" ref="J139">SUMPRODUCT(--ISNUMBER(SEARCH({"O'REILLY","Auto"}, A139)))&gt;0</f>
        <v>0</v>
      </c>
      <c r="K139" t="b" cm="1">
        <f t="array" ref="K139">SUMPRODUCT(--ISNUMBER(SEARCH({"Home","Outdoor","Superdry","AMZN","Target","Wal-Mart","WITHDRWL SAN LEANDRO","Misc"}, A139)))&gt;0</f>
        <v>0</v>
      </c>
      <c r="L139" t="str">
        <f t="shared" si="4"/>
        <v>FALSE</v>
      </c>
      <c r="M139" t="str">
        <f t="shared" si="5"/>
        <v>Food</v>
      </c>
    </row>
    <row r="140" spans="1:13" x14ac:dyDescent="0.25">
      <c r="A140" t="s">
        <v>27</v>
      </c>
      <c r="B140" t="s">
        <v>7</v>
      </c>
      <c r="C140" t="s">
        <v>22</v>
      </c>
      <c r="D140" s="5">
        <v>-46.46</v>
      </c>
      <c r="E140" t="b" cm="1">
        <f t="array" ref="E140">SUMPRODUCT(--ISNUMBER(SEARCH({"GAS","Oil","ARCO"}, A140)))&gt;0</f>
        <v>1</v>
      </c>
      <c r="F140" t="b" cm="1">
        <f t="array" ref="F140">SUMPRODUCT(--ISNUMBER(SEARCH({"PAK","Safe","Save","Costco","Food"},A140)))&gt;0</f>
        <v>0</v>
      </c>
      <c r="G140" t="b" cm="1">
        <f t="array" ref="G140">SUMPRODUCT(--ISNUMBER(SEARCH({"KOHLS","Macy","Gap","Clothing"}, A140)))&gt;0</f>
        <v>0</v>
      </c>
      <c r="H140" t="b" cm="1">
        <f t="array" ref="H140">SUMPRODUCT(--ISNUMBER(SEARCH({"Century","Steam","Gamepod","Entertainment"},A140)))&gt;0</f>
        <v>0</v>
      </c>
      <c r="I140" t="b" cm="1">
        <f t="array" ref="I140">SUMPRODUCT(--ISNUMBER(SEARCH({"ROBINHOOD","AMERITRADE"}, A140)))&gt;0</f>
        <v>0</v>
      </c>
      <c r="J140" t="b" cm="1">
        <f t="array" ref="J140">SUMPRODUCT(--ISNUMBER(SEARCH({"O'REILLY","Auto"}, A140)))&gt;0</f>
        <v>0</v>
      </c>
      <c r="K140" t="b" cm="1">
        <f t="array" ref="K140">SUMPRODUCT(--ISNUMBER(SEARCH({"Home","Outdoor","Superdry","AMZN","Target","Wal-Mart","WITHDRWL SAN LEANDRO","Misc"}, A140)))&gt;0</f>
        <v>0</v>
      </c>
      <c r="L140" t="str">
        <f t="shared" si="4"/>
        <v>FALSE</v>
      </c>
      <c r="M140" t="str">
        <f t="shared" si="5"/>
        <v>Gas</v>
      </c>
    </row>
    <row r="141" spans="1:13" x14ac:dyDescent="0.25">
      <c r="A141" t="s">
        <v>32</v>
      </c>
      <c r="B141" t="s">
        <v>9</v>
      </c>
      <c r="C141" t="s">
        <v>22</v>
      </c>
      <c r="D141">
        <v>140</v>
      </c>
      <c r="E141" t="b" cm="1">
        <f t="array" ref="E141">SUMPRODUCT(--ISNUMBER(SEARCH({"GAS","Oil","ARCO"}, A141)))&gt;0</f>
        <v>0</v>
      </c>
      <c r="F141" t="b" cm="1">
        <f t="array" ref="F141">SUMPRODUCT(--ISNUMBER(SEARCH({"PAK","Safe","Save","Costco","Food"},A141)))&gt;0</f>
        <v>0</v>
      </c>
      <c r="G141" t="b" cm="1">
        <f t="array" ref="G141">SUMPRODUCT(--ISNUMBER(SEARCH({"KOHLS","Macy","Gap","Clothing"}, A141)))&gt;0</f>
        <v>0</v>
      </c>
      <c r="H141" t="b" cm="1">
        <f t="array" ref="H141">SUMPRODUCT(--ISNUMBER(SEARCH({"Century","Steam","Gamepod","Entertainment"},A141)))&gt;0</f>
        <v>0</v>
      </c>
      <c r="I141" t="b" cm="1">
        <f t="array" ref="I141">SUMPRODUCT(--ISNUMBER(SEARCH({"ROBINHOOD","AMERITRADE"}, A141)))&gt;0</f>
        <v>0</v>
      </c>
      <c r="J141" t="b" cm="1">
        <f t="array" ref="J141">SUMPRODUCT(--ISNUMBER(SEARCH({"O'REILLY","Auto"}, A141)))&gt;0</f>
        <v>0</v>
      </c>
      <c r="K141" t="b" cm="1">
        <f t="array" ref="K141">SUMPRODUCT(--ISNUMBER(SEARCH({"Home","Outdoor","Superdry","AMZN","Target","Wal-Mart","WITHDRWL SAN LEANDRO","Misc"}, A141)))&gt;0</f>
        <v>0</v>
      </c>
      <c r="L141" t="str">
        <f t="shared" si="4"/>
        <v>TRUE</v>
      </c>
      <c r="M141" t="str">
        <f t="shared" si="5"/>
        <v>Deposit</v>
      </c>
    </row>
    <row r="142" spans="1:13" x14ac:dyDescent="0.25">
      <c r="A142" t="s">
        <v>32</v>
      </c>
      <c r="B142" t="s">
        <v>9</v>
      </c>
      <c r="C142" t="s">
        <v>22</v>
      </c>
      <c r="D142">
        <v>877.73</v>
      </c>
      <c r="E142" t="b" cm="1">
        <f t="array" ref="E142">SUMPRODUCT(--ISNUMBER(SEARCH({"GAS","Oil","ARCO"}, A142)))&gt;0</f>
        <v>0</v>
      </c>
      <c r="F142" t="b" cm="1">
        <f t="array" ref="F142">SUMPRODUCT(--ISNUMBER(SEARCH({"PAK","Safe","Save","Costco","Food"},A142)))&gt;0</f>
        <v>0</v>
      </c>
      <c r="G142" t="b" cm="1">
        <f t="array" ref="G142">SUMPRODUCT(--ISNUMBER(SEARCH({"KOHLS","Macy","Gap","Clothing"}, A142)))&gt;0</f>
        <v>0</v>
      </c>
      <c r="H142" t="b" cm="1">
        <f t="array" ref="H142">SUMPRODUCT(--ISNUMBER(SEARCH({"Century","Steam","Gamepod","Entertainment"},A142)))&gt;0</f>
        <v>0</v>
      </c>
      <c r="I142" t="b" cm="1">
        <f t="array" ref="I142">SUMPRODUCT(--ISNUMBER(SEARCH({"ROBINHOOD","AMERITRADE"}, A142)))&gt;0</f>
        <v>0</v>
      </c>
      <c r="J142" t="b" cm="1">
        <f t="array" ref="J142">SUMPRODUCT(--ISNUMBER(SEARCH({"O'REILLY","Auto"}, A142)))&gt;0</f>
        <v>0</v>
      </c>
      <c r="K142" t="b" cm="1">
        <f t="array" ref="K142">SUMPRODUCT(--ISNUMBER(SEARCH({"Home","Outdoor","Superdry","AMZN","Target","Wal-Mart","WITHDRWL SAN LEANDRO","Misc"}, A142)))&gt;0</f>
        <v>0</v>
      </c>
      <c r="L142" t="str">
        <f t="shared" si="4"/>
        <v>TRUE</v>
      </c>
      <c r="M142" t="str">
        <f t="shared" si="5"/>
        <v>Deposit</v>
      </c>
    </row>
    <row r="143" spans="1:13" x14ac:dyDescent="0.25">
      <c r="A143" t="s">
        <v>32</v>
      </c>
      <c r="B143" t="s">
        <v>9</v>
      </c>
      <c r="C143" t="s">
        <v>22</v>
      </c>
      <c r="D143">
        <v>726.22</v>
      </c>
      <c r="E143" t="b" cm="1">
        <f t="array" ref="E143">SUMPRODUCT(--ISNUMBER(SEARCH({"GAS","Oil","ARCO"}, A143)))&gt;0</f>
        <v>0</v>
      </c>
      <c r="F143" t="b" cm="1">
        <f t="array" ref="F143">SUMPRODUCT(--ISNUMBER(SEARCH({"PAK","Safe","Save","Costco","Food"},A143)))&gt;0</f>
        <v>0</v>
      </c>
      <c r="G143" t="b" cm="1">
        <f t="array" ref="G143">SUMPRODUCT(--ISNUMBER(SEARCH({"KOHLS","Macy","Gap","Clothing"}, A143)))&gt;0</f>
        <v>0</v>
      </c>
      <c r="H143" t="b" cm="1">
        <f t="array" ref="H143">SUMPRODUCT(--ISNUMBER(SEARCH({"Century","Steam","Gamepod","Entertainment"},A143)))&gt;0</f>
        <v>0</v>
      </c>
      <c r="I143" t="b" cm="1">
        <f t="array" ref="I143">SUMPRODUCT(--ISNUMBER(SEARCH({"ROBINHOOD","AMERITRADE"}, A143)))&gt;0</f>
        <v>0</v>
      </c>
      <c r="J143" t="b" cm="1">
        <f t="array" ref="J143">SUMPRODUCT(--ISNUMBER(SEARCH({"O'REILLY","Auto"}, A143)))&gt;0</f>
        <v>0</v>
      </c>
      <c r="K143" t="b" cm="1">
        <f t="array" ref="K143">SUMPRODUCT(--ISNUMBER(SEARCH({"Home","Outdoor","Superdry","AMZN","Target","Wal-Mart","WITHDRWL SAN LEANDRO","Misc"}, A143)))&gt;0</f>
        <v>0</v>
      </c>
      <c r="L143" t="str">
        <f t="shared" si="4"/>
        <v>TRUE</v>
      </c>
      <c r="M143" t="str">
        <f t="shared" si="5"/>
        <v>Deposit</v>
      </c>
    </row>
    <row r="144" spans="1:13" x14ac:dyDescent="0.25">
      <c r="A144" t="s">
        <v>27</v>
      </c>
      <c r="B144" t="s">
        <v>8</v>
      </c>
      <c r="C144" t="s">
        <v>22</v>
      </c>
      <c r="D144" s="5">
        <v>-50.02</v>
      </c>
      <c r="E144" t="b" cm="1">
        <f t="array" ref="E144">SUMPRODUCT(--ISNUMBER(SEARCH({"GAS","Oil","ARCO"}, A144)))&gt;0</f>
        <v>1</v>
      </c>
      <c r="F144" t="b" cm="1">
        <f t="array" ref="F144">SUMPRODUCT(--ISNUMBER(SEARCH({"PAK","Safe","Save","Costco","Food"},A144)))&gt;0</f>
        <v>0</v>
      </c>
      <c r="G144" t="b" cm="1">
        <f t="array" ref="G144">SUMPRODUCT(--ISNUMBER(SEARCH({"KOHLS","Macy","Gap","Clothing"}, A144)))&gt;0</f>
        <v>0</v>
      </c>
      <c r="H144" t="b" cm="1">
        <f t="array" ref="H144">SUMPRODUCT(--ISNUMBER(SEARCH({"Century","Steam","Gamepod","Entertainment"},A144)))&gt;0</f>
        <v>0</v>
      </c>
      <c r="I144" t="b" cm="1">
        <f t="array" ref="I144">SUMPRODUCT(--ISNUMBER(SEARCH({"ROBINHOOD","AMERITRADE"}, A144)))&gt;0</f>
        <v>0</v>
      </c>
      <c r="J144" t="b" cm="1">
        <f t="array" ref="J144">SUMPRODUCT(--ISNUMBER(SEARCH({"O'REILLY","Auto"}, A144)))&gt;0</f>
        <v>0</v>
      </c>
      <c r="K144" t="b" cm="1">
        <f t="array" ref="K144">SUMPRODUCT(--ISNUMBER(SEARCH({"Home","Outdoor","Superdry","AMZN","Target","Wal-Mart","WITHDRWL SAN LEANDRO","Misc"}, A144)))&gt;0</f>
        <v>0</v>
      </c>
      <c r="L144" t="str">
        <f t="shared" si="4"/>
        <v>FALSE</v>
      </c>
      <c r="M144" t="str">
        <f t="shared" si="5"/>
        <v>Gas</v>
      </c>
    </row>
    <row r="145" spans="1:13" x14ac:dyDescent="0.25">
      <c r="A145" t="s">
        <v>36</v>
      </c>
      <c r="B145" t="s">
        <v>8</v>
      </c>
      <c r="C145" t="s">
        <v>22</v>
      </c>
      <c r="D145">
        <v>-100</v>
      </c>
      <c r="E145" t="b" cm="1">
        <f t="array" ref="E145">SUMPRODUCT(--ISNUMBER(SEARCH({"GAS","Oil","ARCO"}, A145)))&gt;0</f>
        <v>0</v>
      </c>
      <c r="F145" t="b" cm="1">
        <f t="array" ref="F145">SUMPRODUCT(--ISNUMBER(SEARCH({"PAK","Safe","Save","Costco","Food"},A145)))&gt;0</f>
        <v>0</v>
      </c>
      <c r="G145" t="b" cm="1">
        <f t="array" ref="G145">SUMPRODUCT(--ISNUMBER(SEARCH({"KOHLS","Macy","Gap","Clothing"}, A145)))&gt;0</f>
        <v>0</v>
      </c>
      <c r="H145" t="b" cm="1">
        <f t="array" ref="H145">SUMPRODUCT(--ISNUMBER(SEARCH({"Century","Steam","Gamepod","Entertainment"},A145)))&gt;0</f>
        <v>0</v>
      </c>
      <c r="I145" t="b" cm="1">
        <f t="array" ref="I145">SUMPRODUCT(--ISNUMBER(SEARCH({"ROBINHOOD","AMERITRADE"}, A145)))&gt;0</f>
        <v>0</v>
      </c>
      <c r="J145" t="b" cm="1">
        <f t="array" ref="J145">SUMPRODUCT(--ISNUMBER(SEARCH({"O'REILLY","Auto"}, A145)))&gt;0</f>
        <v>0</v>
      </c>
      <c r="K145" t="b" cm="1">
        <f t="array" ref="K145">SUMPRODUCT(--ISNUMBER(SEARCH({"Home","Outdoor","Superdry","AMZN","Target","Wal-Mart","WITHDRWL SAN LEANDRO","Misc"}, A145)))&gt;0</f>
        <v>1</v>
      </c>
      <c r="L145" t="str">
        <f t="shared" si="4"/>
        <v>FALSE</v>
      </c>
      <c r="M145" t="str">
        <f t="shared" si="5"/>
        <v>Miscellaneous</v>
      </c>
    </row>
    <row r="146" spans="1:13" x14ac:dyDescent="0.25">
      <c r="A146" t="s">
        <v>36</v>
      </c>
      <c r="B146" t="s">
        <v>8</v>
      </c>
      <c r="C146" t="s">
        <v>22</v>
      </c>
      <c r="D146">
        <v>-21.41</v>
      </c>
      <c r="E146" t="b" cm="1">
        <f t="array" ref="E146">SUMPRODUCT(--ISNUMBER(SEARCH({"GAS","Oil","ARCO"}, A146)))&gt;0</f>
        <v>0</v>
      </c>
      <c r="F146" t="b" cm="1">
        <f t="array" ref="F146">SUMPRODUCT(--ISNUMBER(SEARCH({"PAK","Safe","Save","Costco","Food"},A146)))&gt;0</f>
        <v>0</v>
      </c>
      <c r="G146" t="b" cm="1">
        <f t="array" ref="G146">SUMPRODUCT(--ISNUMBER(SEARCH({"KOHLS","Macy","Gap","Clothing"}, A146)))&gt;0</f>
        <v>0</v>
      </c>
      <c r="H146" t="b" cm="1">
        <f t="array" ref="H146">SUMPRODUCT(--ISNUMBER(SEARCH({"Century","Steam","Gamepod","Entertainment"},A146)))&gt;0</f>
        <v>0</v>
      </c>
      <c r="I146" t="b" cm="1">
        <f t="array" ref="I146">SUMPRODUCT(--ISNUMBER(SEARCH({"ROBINHOOD","AMERITRADE"}, A146)))&gt;0</f>
        <v>0</v>
      </c>
      <c r="J146" t="b" cm="1">
        <f t="array" ref="J146">SUMPRODUCT(--ISNUMBER(SEARCH({"O'REILLY","Auto"}, A146)))&gt;0</f>
        <v>0</v>
      </c>
      <c r="K146" t="b" cm="1">
        <f t="array" ref="K146">SUMPRODUCT(--ISNUMBER(SEARCH({"Home","Outdoor","Superdry","AMZN","Target","Wal-Mart","WITHDRWL SAN LEANDRO","Misc"}, A146)))&gt;0</f>
        <v>1</v>
      </c>
      <c r="L146" t="str">
        <f t="shared" si="4"/>
        <v>FALSE</v>
      </c>
      <c r="M146" t="str">
        <f t="shared" si="5"/>
        <v>Miscellaneous</v>
      </c>
    </row>
    <row r="147" spans="1:13" x14ac:dyDescent="0.25">
      <c r="A147" t="s">
        <v>36</v>
      </c>
      <c r="B147" t="s">
        <v>8</v>
      </c>
      <c r="C147" t="s">
        <v>22</v>
      </c>
      <c r="D147">
        <v>-40.21</v>
      </c>
      <c r="E147" t="b" cm="1">
        <f t="array" ref="E147">SUMPRODUCT(--ISNUMBER(SEARCH({"GAS","Oil","ARCO"}, A147)))&gt;0</f>
        <v>0</v>
      </c>
      <c r="F147" t="b" cm="1">
        <f t="array" ref="F147">SUMPRODUCT(--ISNUMBER(SEARCH({"PAK","Safe","Save","Costco","Food"},A147)))&gt;0</f>
        <v>0</v>
      </c>
      <c r="G147" t="b" cm="1">
        <f t="array" ref="G147">SUMPRODUCT(--ISNUMBER(SEARCH({"KOHLS","Macy","Gap","Clothing"}, A147)))&gt;0</f>
        <v>0</v>
      </c>
      <c r="H147" t="b" cm="1">
        <f t="array" ref="H147">SUMPRODUCT(--ISNUMBER(SEARCH({"Century","Steam","Gamepod","Entertainment"},A147)))&gt;0</f>
        <v>0</v>
      </c>
      <c r="I147" t="b" cm="1">
        <f t="array" ref="I147">SUMPRODUCT(--ISNUMBER(SEARCH({"ROBINHOOD","AMERITRADE"}, A147)))&gt;0</f>
        <v>0</v>
      </c>
      <c r="J147" t="b" cm="1">
        <f t="array" ref="J147">SUMPRODUCT(--ISNUMBER(SEARCH({"O'REILLY","Auto"}, A147)))&gt;0</f>
        <v>0</v>
      </c>
      <c r="K147" t="b" cm="1">
        <f t="array" ref="K147">SUMPRODUCT(--ISNUMBER(SEARCH({"Home","Outdoor","Superdry","AMZN","Target","Wal-Mart","WITHDRWL SAN LEANDRO","Misc"}, A147)))&gt;0</f>
        <v>1</v>
      </c>
      <c r="L147" t="str">
        <f t="shared" si="4"/>
        <v>FALSE</v>
      </c>
      <c r="M147" t="str">
        <f t="shared" si="5"/>
        <v>Miscellaneous</v>
      </c>
    </row>
    <row r="148" spans="1:13" x14ac:dyDescent="0.25">
      <c r="A148" t="s">
        <v>36</v>
      </c>
      <c r="B148" t="s">
        <v>8</v>
      </c>
      <c r="C148" t="s">
        <v>22</v>
      </c>
      <c r="D148">
        <v>-37.25</v>
      </c>
      <c r="E148" t="b" cm="1">
        <f t="array" ref="E148">SUMPRODUCT(--ISNUMBER(SEARCH({"GAS","Oil","ARCO"}, A148)))&gt;0</f>
        <v>0</v>
      </c>
      <c r="F148" t="b" cm="1">
        <f t="array" ref="F148">SUMPRODUCT(--ISNUMBER(SEARCH({"PAK","Safe","Save","Costco","Food"},A148)))&gt;0</f>
        <v>0</v>
      </c>
      <c r="G148" t="b" cm="1">
        <f t="array" ref="G148">SUMPRODUCT(--ISNUMBER(SEARCH({"KOHLS","Macy","Gap","Clothing"}, A148)))&gt;0</f>
        <v>0</v>
      </c>
      <c r="H148" t="b" cm="1">
        <f t="array" ref="H148">SUMPRODUCT(--ISNUMBER(SEARCH({"Century","Steam","Gamepod","Entertainment"},A148)))&gt;0</f>
        <v>0</v>
      </c>
      <c r="I148" t="b" cm="1">
        <f t="array" ref="I148">SUMPRODUCT(--ISNUMBER(SEARCH({"ROBINHOOD","AMERITRADE"}, A148)))&gt;0</f>
        <v>0</v>
      </c>
      <c r="J148" t="b" cm="1">
        <f t="array" ref="J148">SUMPRODUCT(--ISNUMBER(SEARCH({"O'REILLY","Auto"}, A148)))&gt;0</f>
        <v>0</v>
      </c>
      <c r="K148" t="b" cm="1">
        <f t="array" ref="K148">SUMPRODUCT(--ISNUMBER(SEARCH({"Home","Outdoor","Superdry","AMZN","Target","Wal-Mart","WITHDRWL SAN LEANDRO","Misc"}, A148)))&gt;0</f>
        <v>1</v>
      </c>
      <c r="L148" t="str">
        <f t="shared" si="4"/>
        <v>FALSE</v>
      </c>
      <c r="M148" t="str">
        <f t="shared" si="5"/>
        <v>Miscellaneous</v>
      </c>
    </row>
    <row r="149" spans="1:13" x14ac:dyDescent="0.25">
      <c r="A149" t="s">
        <v>29</v>
      </c>
      <c r="B149" t="s">
        <v>8</v>
      </c>
      <c r="C149" t="s">
        <v>22</v>
      </c>
      <c r="D149">
        <v>-57.04</v>
      </c>
      <c r="E149" t="b" cm="1">
        <f t="array" ref="E149">SUMPRODUCT(--ISNUMBER(SEARCH({"GAS","Oil","ARCO"}, A149)))&gt;0</f>
        <v>0</v>
      </c>
      <c r="F149" t="b" cm="1">
        <f t="array" ref="F149">SUMPRODUCT(--ISNUMBER(SEARCH({"PAK","Safe","Save","Costco","Food"},A149)))&gt;0</f>
        <v>0</v>
      </c>
      <c r="G149" t="b" cm="1">
        <f t="array" ref="G149">SUMPRODUCT(--ISNUMBER(SEARCH({"KOHLS","Macy","Gap","Clothing"}, A149)))&gt;0</f>
        <v>0</v>
      </c>
      <c r="H149" t="b" cm="1">
        <f t="array" ref="H149">SUMPRODUCT(--ISNUMBER(SEARCH({"Century","Steam","Gamepod","Entertainment"},A149)))&gt;0</f>
        <v>0</v>
      </c>
      <c r="I149" t="b" cm="1">
        <f t="array" ref="I149">SUMPRODUCT(--ISNUMBER(SEARCH({"ROBINHOOD","AMERITRADE"}, A149)))&gt;0</f>
        <v>0</v>
      </c>
      <c r="J149" t="b" cm="1">
        <f t="array" ref="J149">SUMPRODUCT(--ISNUMBER(SEARCH({"O'REILLY","Auto"}, A149)))&gt;0</f>
        <v>0</v>
      </c>
      <c r="K149" t="b" cm="1">
        <f t="array" ref="K149">SUMPRODUCT(--ISNUMBER(SEARCH({"Home","Outdoor","Superdry","AMZN","Target","Wal-Mart","WITHDRWL SAN LEANDRO","Misc"}, A149)))&gt;0</f>
        <v>0</v>
      </c>
      <c r="L149" t="str">
        <f t="shared" si="4"/>
        <v>FALSE</v>
      </c>
      <c r="M149" t="str">
        <f t="shared" si="5"/>
        <v>Other</v>
      </c>
    </row>
    <row r="150" spans="1:13" x14ac:dyDescent="0.25">
      <c r="A150" t="s">
        <v>36</v>
      </c>
      <c r="B150" t="s">
        <v>9</v>
      </c>
      <c r="C150" t="s">
        <v>22</v>
      </c>
      <c r="D150">
        <v>-200</v>
      </c>
      <c r="E150" t="b" cm="1">
        <f t="array" ref="E150">SUMPRODUCT(--ISNUMBER(SEARCH({"GAS","Oil","ARCO"}, A150)))&gt;0</f>
        <v>0</v>
      </c>
      <c r="F150" t="b" cm="1">
        <f t="array" ref="F150">SUMPRODUCT(--ISNUMBER(SEARCH({"PAK","Safe","Save","Costco","Food"},A150)))&gt;0</f>
        <v>0</v>
      </c>
      <c r="G150" t="b" cm="1">
        <f t="array" ref="G150">SUMPRODUCT(--ISNUMBER(SEARCH({"KOHLS","Macy","Gap","Clothing"}, A150)))&gt;0</f>
        <v>0</v>
      </c>
      <c r="H150" t="b" cm="1">
        <f t="array" ref="H150">SUMPRODUCT(--ISNUMBER(SEARCH({"Century","Steam","Gamepod","Entertainment"},A150)))&gt;0</f>
        <v>0</v>
      </c>
      <c r="I150" t="b" cm="1">
        <f t="array" ref="I150">SUMPRODUCT(--ISNUMBER(SEARCH({"ROBINHOOD","AMERITRADE"}, A150)))&gt;0</f>
        <v>0</v>
      </c>
      <c r="J150" t="b" cm="1">
        <f t="array" ref="J150">SUMPRODUCT(--ISNUMBER(SEARCH({"O'REILLY","Auto"}, A150)))&gt;0</f>
        <v>0</v>
      </c>
      <c r="K150" t="b" cm="1">
        <f t="array" ref="K150">SUMPRODUCT(--ISNUMBER(SEARCH({"Home","Outdoor","Superdry","AMZN","Target","Wal-Mart","WITHDRWL SAN LEANDRO","Misc"}, A150)))&gt;0</f>
        <v>1</v>
      </c>
      <c r="L150" t="str">
        <f t="shared" si="4"/>
        <v>FALSE</v>
      </c>
      <c r="M150" t="str">
        <f t="shared" si="5"/>
        <v>Miscellaneous</v>
      </c>
    </row>
    <row r="151" spans="1:13" x14ac:dyDescent="0.25">
      <c r="A151" t="s">
        <v>27</v>
      </c>
      <c r="B151" t="s">
        <v>9</v>
      </c>
      <c r="C151" t="s">
        <v>22</v>
      </c>
      <c r="D151" s="5">
        <v>-51.76</v>
      </c>
      <c r="E151" t="b" cm="1">
        <f t="array" ref="E151">SUMPRODUCT(--ISNUMBER(SEARCH({"GAS","Oil","ARCO"}, A151)))&gt;0</f>
        <v>1</v>
      </c>
      <c r="F151" t="b" cm="1">
        <f t="array" ref="F151">SUMPRODUCT(--ISNUMBER(SEARCH({"PAK","Safe","Save","Costco","Food"},A151)))&gt;0</f>
        <v>0</v>
      </c>
      <c r="G151" t="b" cm="1">
        <f t="array" ref="G151">SUMPRODUCT(--ISNUMBER(SEARCH({"KOHLS","Macy","Gap","Clothing"}, A151)))&gt;0</f>
        <v>0</v>
      </c>
      <c r="H151" t="b" cm="1">
        <f t="array" ref="H151">SUMPRODUCT(--ISNUMBER(SEARCH({"Century","Steam","Gamepod","Entertainment"},A151)))&gt;0</f>
        <v>0</v>
      </c>
      <c r="I151" t="b" cm="1">
        <f t="array" ref="I151">SUMPRODUCT(--ISNUMBER(SEARCH({"ROBINHOOD","AMERITRADE"}, A151)))&gt;0</f>
        <v>0</v>
      </c>
      <c r="J151" t="b" cm="1">
        <f t="array" ref="J151">SUMPRODUCT(--ISNUMBER(SEARCH({"O'REILLY","Auto"}, A151)))&gt;0</f>
        <v>0</v>
      </c>
      <c r="K151" t="b" cm="1">
        <f t="array" ref="K151">SUMPRODUCT(--ISNUMBER(SEARCH({"Home","Outdoor","Superdry","AMZN","Target","Wal-Mart","WITHDRWL SAN LEANDRO","Misc"}, A151)))&gt;0</f>
        <v>0</v>
      </c>
      <c r="L151" t="str">
        <f t="shared" si="4"/>
        <v>FALSE</v>
      </c>
      <c r="M151" t="str">
        <f t="shared" si="5"/>
        <v>Gas</v>
      </c>
    </row>
    <row r="152" spans="1:13" x14ac:dyDescent="0.25">
      <c r="A152" t="s">
        <v>36</v>
      </c>
      <c r="B152" t="s">
        <v>9</v>
      </c>
      <c r="C152" t="s">
        <v>22</v>
      </c>
      <c r="D152">
        <v>-100</v>
      </c>
      <c r="E152" t="b" cm="1">
        <f t="array" ref="E152">SUMPRODUCT(--ISNUMBER(SEARCH({"GAS","Oil","ARCO"}, A152)))&gt;0</f>
        <v>0</v>
      </c>
      <c r="F152" t="b" cm="1">
        <f t="array" ref="F152">SUMPRODUCT(--ISNUMBER(SEARCH({"PAK","Safe","Save","Costco","Food"},A152)))&gt;0</f>
        <v>0</v>
      </c>
      <c r="G152" t="b" cm="1">
        <f t="array" ref="G152">SUMPRODUCT(--ISNUMBER(SEARCH({"KOHLS","Macy","Gap","Clothing"}, A152)))&gt;0</f>
        <v>0</v>
      </c>
      <c r="H152" t="b" cm="1">
        <f t="array" ref="H152">SUMPRODUCT(--ISNUMBER(SEARCH({"Century","Steam","Gamepod","Entertainment"},A152)))&gt;0</f>
        <v>0</v>
      </c>
      <c r="I152" t="b" cm="1">
        <f t="array" ref="I152">SUMPRODUCT(--ISNUMBER(SEARCH({"ROBINHOOD","AMERITRADE"}, A152)))&gt;0</f>
        <v>0</v>
      </c>
      <c r="J152" t="b" cm="1">
        <f t="array" ref="J152">SUMPRODUCT(--ISNUMBER(SEARCH({"O'REILLY","Auto"}, A152)))&gt;0</f>
        <v>0</v>
      </c>
      <c r="K152" t="b" cm="1">
        <f t="array" ref="K152">SUMPRODUCT(--ISNUMBER(SEARCH({"Home","Outdoor","Superdry","AMZN","Target","Wal-Mart","WITHDRWL SAN LEANDRO","Misc"}, A152)))&gt;0</f>
        <v>1</v>
      </c>
      <c r="L152" t="str">
        <f t="shared" si="4"/>
        <v>FALSE</v>
      </c>
      <c r="M152" t="str">
        <f t="shared" si="5"/>
        <v>Miscellaneous</v>
      </c>
    </row>
    <row r="153" spans="1:13" x14ac:dyDescent="0.25">
      <c r="A153" t="s">
        <v>36</v>
      </c>
      <c r="B153" t="s">
        <v>9</v>
      </c>
      <c r="C153" t="s">
        <v>22</v>
      </c>
      <c r="D153">
        <v>-36.21</v>
      </c>
      <c r="E153" t="b" cm="1">
        <f t="array" ref="E153">SUMPRODUCT(--ISNUMBER(SEARCH({"GAS","Oil","ARCO"}, A153)))&gt;0</f>
        <v>0</v>
      </c>
      <c r="F153" t="b" cm="1">
        <f t="array" ref="F153">SUMPRODUCT(--ISNUMBER(SEARCH({"PAK","Safe","Save","Costco","Food"},A153)))&gt;0</f>
        <v>0</v>
      </c>
      <c r="G153" t="b" cm="1">
        <f t="array" ref="G153">SUMPRODUCT(--ISNUMBER(SEARCH({"KOHLS","Macy","Gap","Clothing"}, A153)))&gt;0</f>
        <v>0</v>
      </c>
      <c r="H153" t="b" cm="1">
        <f t="array" ref="H153">SUMPRODUCT(--ISNUMBER(SEARCH({"Century","Steam","Gamepod","Entertainment"},A153)))&gt;0</f>
        <v>0</v>
      </c>
      <c r="I153" t="b" cm="1">
        <f t="array" ref="I153">SUMPRODUCT(--ISNUMBER(SEARCH({"ROBINHOOD","AMERITRADE"}, A153)))&gt;0</f>
        <v>0</v>
      </c>
      <c r="J153" t="b" cm="1">
        <f t="array" ref="J153">SUMPRODUCT(--ISNUMBER(SEARCH({"O'REILLY","Auto"}, A153)))&gt;0</f>
        <v>0</v>
      </c>
      <c r="K153" t="b" cm="1">
        <f t="array" ref="K153">SUMPRODUCT(--ISNUMBER(SEARCH({"Home","Outdoor","Superdry","AMZN","Target","Wal-Mart","WITHDRWL SAN LEANDRO","Misc"}, A153)))&gt;0</f>
        <v>1</v>
      </c>
      <c r="L153" t="str">
        <f t="shared" si="4"/>
        <v>FALSE</v>
      </c>
      <c r="M153" t="str">
        <f t="shared" si="5"/>
        <v>Miscellaneous</v>
      </c>
    </row>
    <row r="154" spans="1:13" x14ac:dyDescent="0.25">
      <c r="A154" t="s">
        <v>32</v>
      </c>
      <c r="B154" t="s">
        <v>9</v>
      </c>
      <c r="C154" t="s">
        <v>22</v>
      </c>
      <c r="D154">
        <v>802.98</v>
      </c>
      <c r="E154" t="b" cm="1">
        <f t="array" ref="E154">SUMPRODUCT(--ISNUMBER(SEARCH({"GAS","Oil","ARCO"}, A154)))&gt;0</f>
        <v>0</v>
      </c>
      <c r="F154" t="b" cm="1">
        <f t="array" ref="F154">SUMPRODUCT(--ISNUMBER(SEARCH({"PAK","Safe","Save","Costco","Food"},A154)))&gt;0</f>
        <v>0</v>
      </c>
      <c r="G154" t="b" cm="1">
        <f t="array" ref="G154">SUMPRODUCT(--ISNUMBER(SEARCH({"KOHLS","Macy","Gap","Clothing"}, A154)))&gt;0</f>
        <v>0</v>
      </c>
      <c r="H154" t="b" cm="1">
        <f t="array" ref="H154">SUMPRODUCT(--ISNUMBER(SEARCH({"Century","Steam","Gamepod","Entertainment"},A154)))&gt;0</f>
        <v>0</v>
      </c>
      <c r="I154" t="b" cm="1">
        <f t="array" ref="I154">SUMPRODUCT(--ISNUMBER(SEARCH({"ROBINHOOD","AMERITRADE"}, A154)))&gt;0</f>
        <v>0</v>
      </c>
      <c r="J154" t="b" cm="1">
        <f t="array" ref="J154">SUMPRODUCT(--ISNUMBER(SEARCH({"O'REILLY","Auto"}, A154)))&gt;0</f>
        <v>0</v>
      </c>
      <c r="K154" t="b" cm="1">
        <f t="array" ref="K154">SUMPRODUCT(--ISNUMBER(SEARCH({"Home","Outdoor","Superdry","AMZN","Target","Wal-Mart","WITHDRWL SAN LEANDRO","Misc"}, A154)))&gt;0</f>
        <v>0</v>
      </c>
      <c r="L154" t="str">
        <f t="shared" si="4"/>
        <v>TRUE</v>
      </c>
      <c r="M154" t="str">
        <f t="shared" si="5"/>
        <v>Deposit</v>
      </c>
    </row>
    <row r="155" spans="1:13" x14ac:dyDescent="0.25">
      <c r="A155" t="s">
        <v>32</v>
      </c>
      <c r="B155" t="s">
        <v>10</v>
      </c>
      <c r="C155" t="s">
        <v>22</v>
      </c>
      <c r="D155">
        <v>802.98</v>
      </c>
      <c r="E155" t="b" cm="1">
        <f t="array" ref="E155">SUMPRODUCT(--ISNUMBER(SEARCH({"GAS","Oil","ARCO"}, A155)))&gt;0</f>
        <v>0</v>
      </c>
      <c r="F155" t="b" cm="1">
        <f t="array" ref="F155">SUMPRODUCT(--ISNUMBER(SEARCH({"PAK","Safe","Save","Costco","Food"},A155)))&gt;0</f>
        <v>0</v>
      </c>
      <c r="G155" t="b" cm="1">
        <f t="array" ref="G155">SUMPRODUCT(--ISNUMBER(SEARCH({"KOHLS","Macy","Gap","Clothing"}, A155)))&gt;0</f>
        <v>0</v>
      </c>
      <c r="H155" t="b" cm="1">
        <f t="array" ref="H155">SUMPRODUCT(--ISNUMBER(SEARCH({"Century","Steam","Gamepod","Entertainment"},A155)))&gt;0</f>
        <v>0</v>
      </c>
      <c r="I155" t="b" cm="1">
        <f t="array" ref="I155">SUMPRODUCT(--ISNUMBER(SEARCH({"ROBINHOOD","AMERITRADE"}, A155)))&gt;0</f>
        <v>0</v>
      </c>
      <c r="J155" t="b" cm="1">
        <f t="array" ref="J155">SUMPRODUCT(--ISNUMBER(SEARCH({"O'REILLY","Auto"}, A155)))&gt;0</f>
        <v>0</v>
      </c>
      <c r="K155" t="b" cm="1">
        <f t="array" ref="K155">SUMPRODUCT(--ISNUMBER(SEARCH({"Home","Outdoor","Superdry","AMZN","Target","Wal-Mart","WITHDRWL SAN LEANDRO","Misc"}, A155)))&gt;0</f>
        <v>0</v>
      </c>
      <c r="L155" t="str">
        <f t="shared" si="4"/>
        <v>TRUE</v>
      </c>
      <c r="M155" t="str">
        <f t="shared" si="5"/>
        <v>Deposit</v>
      </c>
    </row>
    <row r="156" spans="1:13" x14ac:dyDescent="0.25">
      <c r="A156" t="s">
        <v>32</v>
      </c>
      <c r="B156" t="s">
        <v>10</v>
      </c>
      <c r="C156" t="s">
        <v>22</v>
      </c>
      <c r="D156">
        <v>726.22</v>
      </c>
      <c r="E156" t="b" cm="1">
        <f t="array" ref="E156">SUMPRODUCT(--ISNUMBER(SEARCH({"GAS","Oil","ARCO"}, A156)))&gt;0</f>
        <v>0</v>
      </c>
      <c r="F156" t="b" cm="1">
        <f t="array" ref="F156">SUMPRODUCT(--ISNUMBER(SEARCH({"PAK","Safe","Save","Costco","Food"},A156)))&gt;0</f>
        <v>0</v>
      </c>
      <c r="G156" t="b" cm="1">
        <f t="array" ref="G156">SUMPRODUCT(--ISNUMBER(SEARCH({"KOHLS","Macy","Gap","Clothing"}, A156)))&gt;0</f>
        <v>0</v>
      </c>
      <c r="H156" t="b" cm="1">
        <f t="array" ref="H156">SUMPRODUCT(--ISNUMBER(SEARCH({"Century","Steam","Gamepod","Entertainment"},A156)))&gt;0</f>
        <v>0</v>
      </c>
      <c r="I156" t="b" cm="1">
        <f t="array" ref="I156">SUMPRODUCT(--ISNUMBER(SEARCH({"ROBINHOOD","AMERITRADE"}, A156)))&gt;0</f>
        <v>0</v>
      </c>
      <c r="J156" t="b" cm="1">
        <f t="array" ref="J156">SUMPRODUCT(--ISNUMBER(SEARCH({"O'REILLY","Auto"}, A156)))&gt;0</f>
        <v>0</v>
      </c>
      <c r="K156" t="b" cm="1">
        <f t="array" ref="K156">SUMPRODUCT(--ISNUMBER(SEARCH({"Home","Outdoor","Superdry","AMZN","Target","Wal-Mart","WITHDRWL SAN LEANDRO","Misc"}, A156)))&gt;0</f>
        <v>0</v>
      </c>
      <c r="L156" t="str">
        <f t="shared" si="4"/>
        <v>TRUE</v>
      </c>
      <c r="M156" t="str">
        <f t="shared" si="5"/>
        <v>Deposit</v>
      </c>
    </row>
    <row r="157" spans="1:13" x14ac:dyDescent="0.25">
      <c r="A157" t="s">
        <v>32</v>
      </c>
      <c r="B157" t="s">
        <v>10</v>
      </c>
      <c r="C157" t="s">
        <v>22</v>
      </c>
      <c r="D157">
        <v>802.98</v>
      </c>
      <c r="E157" t="b" cm="1">
        <f t="array" ref="E157">SUMPRODUCT(--ISNUMBER(SEARCH({"GAS","Oil","ARCO"}, A157)))&gt;0</f>
        <v>0</v>
      </c>
      <c r="F157" t="b" cm="1">
        <f t="array" ref="F157">SUMPRODUCT(--ISNUMBER(SEARCH({"PAK","Safe","Save","Costco","Food"},A157)))&gt;0</f>
        <v>0</v>
      </c>
      <c r="G157" t="b" cm="1">
        <f t="array" ref="G157">SUMPRODUCT(--ISNUMBER(SEARCH({"KOHLS","Macy","Gap","Clothing"}, A157)))&gt;0</f>
        <v>0</v>
      </c>
      <c r="H157" t="b" cm="1">
        <f t="array" ref="H157">SUMPRODUCT(--ISNUMBER(SEARCH({"Century","Steam","Gamepod","Entertainment"},A157)))&gt;0</f>
        <v>0</v>
      </c>
      <c r="I157" t="b" cm="1">
        <f t="array" ref="I157">SUMPRODUCT(--ISNUMBER(SEARCH({"ROBINHOOD","AMERITRADE"}, A157)))&gt;0</f>
        <v>0</v>
      </c>
      <c r="J157" t="b" cm="1">
        <f t="array" ref="J157">SUMPRODUCT(--ISNUMBER(SEARCH({"O'REILLY","Auto"}, A157)))&gt;0</f>
        <v>0</v>
      </c>
      <c r="K157" t="b" cm="1">
        <f t="array" ref="K157">SUMPRODUCT(--ISNUMBER(SEARCH({"Home","Outdoor","Superdry","AMZN","Target","Wal-Mart","WITHDRWL SAN LEANDRO","Misc"}, A157)))&gt;0</f>
        <v>0</v>
      </c>
      <c r="L157" t="str">
        <f t="shared" si="4"/>
        <v>TRUE</v>
      </c>
      <c r="M157" t="str">
        <f t="shared" si="5"/>
        <v>Deposit</v>
      </c>
    </row>
    <row r="158" spans="1:13" x14ac:dyDescent="0.25">
      <c r="A158" t="s">
        <v>32</v>
      </c>
      <c r="B158" t="s">
        <v>10</v>
      </c>
      <c r="C158" t="s">
        <v>22</v>
      </c>
      <c r="D158">
        <v>648.49</v>
      </c>
      <c r="E158" t="b" cm="1">
        <f t="array" ref="E158">SUMPRODUCT(--ISNUMBER(SEARCH({"GAS","Oil","ARCO"}, A158)))&gt;0</f>
        <v>0</v>
      </c>
      <c r="F158" t="b" cm="1">
        <f t="array" ref="F158">SUMPRODUCT(--ISNUMBER(SEARCH({"PAK","Safe","Save","Costco","Food"},A158)))&gt;0</f>
        <v>0</v>
      </c>
      <c r="G158" t="b" cm="1">
        <f t="array" ref="G158">SUMPRODUCT(--ISNUMBER(SEARCH({"KOHLS","Macy","Gap","Clothing"}, A158)))&gt;0</f>
        <v>0</v>
      </c>
      <c r="H158" t="b" cm="1">
        <f t="array" ref="H158">SUMPRODUCT(--ISNUMBER(SEARCH({"Century","Steam","Gamepod","Entertainment"},A158)))&gt;0</f>
        <v>0</v>
      </c>
      <c r="I158" t="b" cm="1">
        <f t="array" ref="I158">SUMPRODUCT(--ISNUMBER(SEARCH({"ROBINHOOD","AMERITRADE"}, A158)))&gt;0</f>
        <v>0</v>
      </c>
      <c r="J158" t="b" cm="1">
        <f t="array" ref="J158">SUMPRODUCT(--ISNUMBER(SEARCH({"O'REILLY","Auto"}, A158)))&gt;0</f>
        <v>0</v>
      </c>
      <c r="K158" t="b" cm="1">
        <f t="array" ref="K158">SUMPRODUCT(--ISNUMBER(SEARCH({"Home","Outdoor","Superdry","AMZN","Target","Wal-Mart","WITHDRWL SAN LEANDRO","Misc"}, A158)))&gt;0</f>
        <v>0</v>
      </c>
      <c r="L158" t="str">
        <f t="shared" si="4"/>
        <v>TRUE</v>
      </c>
      <c r="M158" t="str">
        <f t="shared" si="5"/>
        <v>Deposit</v>
      </c>
    </row>
    <row r="159" spans="1:13" x14ac:dyDescent="0.25">
      <c r="A159" t="s">
        <v>29</v>
      </c>
      <c r="B159" t="s">
        <v>9</v>
      </c>
      <c r="C159" t="s">
        <v>22</v>
      </c>
      <c r="D159">
        <v>-19.77</v>
      </c>
      <c r="E159" t="b" cm="1">
        <f t="array" ref="E159">SUMPRODUCT(--ISNUMBER(SEARCH({"GAS","Oil","ARCO"}, A159)))&gt;0</f>
        <v>0</v>
      </c>
      <c r="F159" t="b" cm="1">
        <f t="array" ref="F159">SUMPRODUCT(--ISNUMBER(SEARCH({"PAK","Safe","Save","Costco","Food"},A159)))&gt;0</f>
        <v>0</v>
      </c>
      <c r="G159" t="b" cm="1">
        <f t="array" ref="G159">SUMPRODUCT(--ISNUMBER(SEARCH({"KOHLS","Macy","Gap","Clothing"}, A159)))&gt;0</f>
        <v>0</v>
      </c>
      <c r="H159" t="b" cm="1">
        <f t="array" ref="H159">SUMPRODUCT(--ISNUMBER(SEARCH({"Century","Steam","Gamepod","Entertainment"},A159)))&gt;0</f>
        <v>0</v>
      </c>
      <c r="I159" t="b" cm="1">
        <f t="array" ref="I159">SUMPRODUCT(--ISNUMBER(SEARCH({"ROBINHOOD","AMERITRADE"}, A159)))&gt;0</f>
        <v>0</v>
      </c>
      <c r="J159" t="b" cm="1">
        <f t="array" ref="J159">SUMPRODUCT(--ISNUMBER(SEARCH({"O'REILLY","Auto"}, A159)))&gt;0</f>
        <v>0</v>
      </c>
      <c r="K159" t="b" cm="1">
        <f t="array" ref="K159">SUMPRODUCT(--ISNUMBER(SEARCH({"Home","Outdoor","Superdry","AMZN","Target","Wal-Mart","WITHDRWL SAN LEANDRO","Misc"}, A159)))&gt;0</f>
        <v>0</v>
      </c>
      <c r="L159" t="str">
        <f t="shared" si="4"/>
        <v>FALSE</v>
      </c>
      <c r="M159" t="str">
        <f t="shared" si="5"/>
        <v>Other</v>
      </c>
    </row>
    <row r="160" spans="1:13" x14ac:dyDescent="0.25">
      <c r="A160" t="s">
        <v>36</v>
      </c>
      <c r="B160" t="s">
        <v>9</v>
      </c>
      <c r="C160" t="s">
        <v>22</v>
      </c>
      <c r="D160">
        <v>-100</v>
      </c>
      <c r="E160" t="b" cm="1">
        <f t="array" ref="E160">SUMPRODUCT(--ISNUMBER(SEARCH({"GAS","Oil","ARCO"}, A160)))&gt;0</f>
        <v>0</v>
      </c>
      <c r="F160" t="b" cm="1">
        <f t="array" ref="F160">SUMPRODUCT(--ISNUMBER(SEARCH({"PAK","Safe","Save","Costco","Food"},A160)))&gt;0</f>
        <v>0</v>
      </c>
      <c r="G160" t="b" cm="1">
        <f t="array" ref="G160">SUMPRODUCT(--ISNUMBER(SEARCH({"KOHLS","Macy","Gap","Clothing"}, A160)))&gt;0</f>
        <v>0</v>
      </c>
      <c r="H160" t="b" cm="1">
        <f t="array" ref="H160">SUMPRODUCT(--ISNUMBER(SEARCH({"Century","Steam","Gamepod","Entertainment"},A160)))&gt;0</f>
        <v>0</v>
      </c>
      <c r="I160" t="b" cm="1">
        <f t="array" ref="I160">SUMPRODUCT(--ISNUMBER(SEARCH({"ROBINHOOD","AMERITRADE"}, A160)))&gt;0</f>
        <v>0</v>
      </c>
      <c r="J160" t="b" cm="1">
        <f t="array" ref="J160">SUMPRODUCT(--ISNUMBER(SEARCH({"O'REILLY","Auto"}, A160)))&gt;0</f>
        <v>0</v>
      </c>
      <c r="K160" t="b" cm="1">
        <f t="array" ref="K160">SUMPRODUCT(--ISNUMBER(SEARCH({"Home","Outdoor","Superdry","AMZN","Target","Wal-Mart","WITHDRWL SAN LEANDRO","Misc"}, A160)))&gt;0</f>
        <v>1</v>
      </c>
      <c r="L160" t="str">
        <f t="shared" si="4"/>
        <v>FALSE</v>
      </c>
      <c r="M160" t="str">
        <f t="shared" si="5"/>
        <v>Miscellaneous</v>
      </c>
    </row>
    <row r="161" spans="1:13" x14ac:dyDescent="0.25">
      <c r="A161" t="s">
        <v>27</v>
      </c>
      <c r="B161" t="s">
        <v>9</v>
      </c>
      <c r="C161" t="s">
        <v>22</v>
      </c>
      <c r="D161" s="5">
        <v>-50.65</v>
      </c>
      <c r="E161" t="b" cm="1">
        <f t="array" ref="E161">SUMPRODUCT(--ISNUMBER(SEARCH({"GAS","Oil","ARCO"}, A161)))&gt;0</f>
        <v>1</v>
      </c>
      <c r="F161" t="b" cm="1">
        <f t="array" ref="F161">SUMPRODUCT(--ISNUMBER(SEARCH({"PAK","Safe","Save","Costco","Food"},A161)))&gt;0</f>
        <v>0</v>
      </c>
      <c r="G161" t="b" cm="1">
        <f t="array" ref="G161">SUMPRODUCT(--ISNUMBER(SEARCH({"KOHLS","Macy","Gap","Clothing"}, A161)))&gt;0</f>
        <v>0</v>
      </c>
      <c r="H161" t="b" cm="1">
        <f t="array" ref="H161">SUMPRODUCT(--ISNUMBER(SEARCH({"Century","Steam","Gamepod","Entertainment"},A161)))&gt;0</f>
        <v>0</v>
      </c>
      <c r="I161" t="b" cm="1">
        <f t="array" ref="I161">SUMPRODUCT(--ISNUMBER(SEARCH({"ROBINHOOD","AMERITRADE"}, A161)))&gt;0</f>
        <v>0</v>
      </c>
      <c r="J161" t="b" cm="1">
        <f t="array" ref="J161">SUMPRODUCT(--ISNUMBER(SEARCH({"O'REILLY","Auto"}, A161)))&gt;0</f>
        <v>0</v>
      </c>
      <c r="K161" t="b" cm="1">
        <f t="array" ref="K161">SUMPRODUCT(--ISNUMBER(SEARCH({"Home","Outdoor","Superdry","AMZN","Target","Wal-Mart","WITHDRWL SAN LEANDRO","Misc"}, A161)))&gt;0</f>
        <v>0</v>
      </c>
      <c r="L161" t="str">
        <f t="shared" si="4"/>
        <v>FALSE</v>
      </c>
      <c r="M161" t="str">
        <f t="shared" si="5"/>
        <v>Gas</v>
      </c>
    </row>
    <row r="162" spans="1:13" x14ac:dyDescent="0.25">
      <c r="A162" t="s">
        <v>29</v>
      </c>
      <c r="B162" t="s">
        <v>9</v>
      </c>
      <c r="C162" t="s">
        <v>22</v>
      </c>
      <c r="D162">
        <v>-156.21</v>
      </c>
      <c r="E162" t="b" cm="1">
        <f t="array" ref="E162">SUMPRODUCT(--ISNUMBER(SEARCH({"GAS","Oil","ARCO"}, A162)))&gt;0</f>
        <v>0</v>
      </c>
      <c r="F162" t="b" cm="1">
        <f t="array" ref="F162">SUMPRODUCT(--ISNUMBER(SEARCH({"PAK","Safe","Save","Costco","Food"},A162)))&gt;0</f>
        <v>0</v>
      </c>
      <c r="G162" t="b" cm="1">
        <f t="array" ref="G162">SUMPRODUCT(--ISNUMBER(SEARCH({"KOHLS","Macy","Gap","Clothing"}, A162)))&gt;0</f>
        <v>0</v>
      </c>
      <c r="H162" t="b" cm="1">
        <f t="array" ref="H162">SUMPRODUCT(--ISNUMBER(SEARCH({"Century","Steam","Gamepod","Entertainment"},A162)))&gt;0</f>
        <v>0</v>
      </c>
      <c r="I162" t="b" cm="1">
        <f t="array" ref="I162">SUMPRODUCT(--ISNUMBER(SEARCH({"ROBINHOOD","AMERITRADE"}, A162)))&gt;0</f>
        <v>0</v>
      </c>
      <c r="J162" t="b" cm="1">
        <f t="array" ref="J162">SUMPRODUCT(--ISNUMBER(SEARCH({"O'REILLY","Auto"}, A162)))&gt;0</f>
        <v>0</v>
      </c>
      <c r="K162" t="b" cm="1">
        <f t="array" ref="K162">SUMPRODUCT(--ISNUMBER(SEARCH({"Home","Outdoor","Superdry","AMZN","Target","Wal-Mart","WITHDRWL SAN LEANDRO","Misc"}, A162)))&gt;0</f>
        <v>0</v>
      </c>
      <c r="L162" t="str">
        <f t="shared" si="4"/>
        <v>FALSE</v>
      </c>
      <c r="M162" t="str">
        <f t="shared" si="5"/>
        <v>Other</v>
      </c>
    </row>
    <row r="163" spans="1:13" x14ac:dyDescent="0.25">
      <c r="A163" t="s">
        <v>25</v>
      </c>
      <c r="B163" t="s">
        <v>10</v>
      </c>
      <c r="C163" t="s">
        <v>22</v>
      </c>
      <c r="D163">
        <v>-18.72</v>
      </c>
      <c r="E163" t="b" cm="1">
        <f t="array" ref="E163">SUMPRODUCT(--ISNUMBER(SEARCH({"GAS","Oil","ARCO"}, A163)))&gt;0</f>
        <v>0</v>
      </c>
      <c r="F163" t="b" cm="1">
        <f t="array" ref="F163">SUMPRODUCT(--ISNUMBER(SEARCH({"PAK","Safe","Save","Costco","Food"},A163)))&gt;0</f>
        <v>0</v>
      </c>
      <c r="G163" t="b" cm="1">
        <f t="array" ref="G163">SUMPRODUCT(--ISNUMBER(SEARCH({"KOHLS","Macy","Gap","Clothing"}, A163)))&gt;0</f>
        <v>0</v>
      </c>
      <c r="H163" t="b" cm="1">
        <f t="array" ref="H163">SUMPRODUCT(--ISNUMBER(SEARCH({"Century","Steam","Gamepod","Entertainment"},A163)))&gt;0</f>
        <v>1</v>
      </c>
      <c r="I163" t="b" cm="1">
        <f t="array" ref="I163">SUMPRODUCT(--ISNUMBER(SEARCH({"ROBINHOOD","AMERITRADE"}, A163)))&gt;0</f>
        <v>0</v>
      </c>
      <c r="J163" t="b" cm="1">
        <f t="array" ref="J163">SUMPRODUCT(--ISNUMBER(SEARCH({"O'REILLY","Auto"}, A163)))&gt;0</f>
        <v>0</v>
      </c>
      <c r="K163" t="b" cm="1">
        <f t="array" ref="K163">SUMPRODUCT(--ISNUMBER(SEARCH({"Home","Outdoor","Superdry","AMZN","Target","Wal-Mart","WITHDRWL SAN LEANDRO","Misc"}, A163)))&gt;0</f>
        <v>0</v>
      </c>
      <c r="L163" t="str">
        <f t="shared" si="4"/>
        <v>FALSE</v>
      </c>
      <c r="M163" t="str">
        <f t="shared" si="5"/>
        <v>Entertainment</v>
      </c>
    </row>
    <row r="164" spans="1:13" x14ac:dyDescent="0.25">
      <c r="A164" t="s">
        <v>36</v>
      </c>
      <c r="B164" t="s">
        <v>10</v>
      </c>
      <c r="C164" t="s">
        <v>22</v>
      </c>
      <c r="D164">
        <v>-14.25</v>
      </c>
      <c r="E164" t="b" cm="1">
        <f t="array" ref="E164">SUMPRODUCT(--ISNUMBER(SEARCH({"GAS","Oil","ARCO"}, A164)))&gt;0</f>
        <v>0</v>
      </c>
      <c r="F164" t="b" cm="1">
        <f t="array" ref="F164">SUMPRODUCT(--ISNUMBER(SEARCH({"PAK","Safe","Save","Costco","Food"},A164)))&gt;0</f>
        <v>0</v>
      </c>
      <c r="G164" t="b" cm="1">
        <f t="array" ref="G164">SUMPRODUCT(--ISNUMBER(SEARCH({"KOHLS","Macy","Gap","Clothing"}, A164)))&gt;0</f>
        <v>0</v>
      </c>
      <c r="H164" t="b" cm="1">
        <f t="array" ref="H164">SUMPRODUCT(--ISNUMBER(SEARCH({"Century","Steam","Gamepod","Entertainment"},A164)))&gt;0</f>
        <v>0</v>
      </c>
      <c r="I164" t="b" cm="1">
        <f t="array" ref="I164">SUMPRODUCT(--ISNUMBER(SEARCH({"ROBINHOOD","AMERITRADE"}, A164)))&gt;0</f>
        <v>0</v>
      </c>
      <c r="J164" t="b" cm="1">
        <f t="array" ref="J164">SUMPRODUCT(--ISNUMBER(SEARCH({"O'REILLY","Auto"}, A164)))&gt;0</f>
        <v>0</v>
      </c>
      <c r="K164" t="b" cm="1">
        <f t="array" ref="K164">SUMPRODUCT(--ISNUMBER(SEARCH({"Home","Outdoor","Superdry","AMZN","Target","Wal-Mart","WITHDRWL SAN LEANDRO","Misc"}, A164)))&gt;0</f>
        <v>1</v>
      </c>
      <c r="L164" t="str">
        <f t="shared" si="4"/>
        <v>FALSE</v>
      </c>
      <c r="M164" t="str">
        <f t="shared" si="5"/>
        <v>Miscellaneous</v>
      </c>
    </row>
    <row r="165" spans="1:13" x14ac:dyDescent="0.25">
      <c r="A165" t="s">
        <v>36</v>
      </c>
      <c r="B165" t="s">
        <v>10</v>
      </c>
      <c r="C165" t="s">
        <v>22</v>
      </c>
      <c r="D165">
        <v>-2.41</v>
      </c>
      <c r="E165" t="b" cm="1">
        <f t="array" ref="E165">SUMPRODUCT(--ISNUMBER(SEARCH({"GAS","Oil","ARCO"}, A165)))&gt;0</f>
        <v>0</v>
      </c>
      <c r="F165" t="b" cm="1">
        <f t="array" ref="F165">SUMPRODUCT(--ISNUMBER(SEARCH({"PAK","Safe","Save","Costco","Food"},A165)))&gt;0</f>
        <v>0</v>
      </c>
      <c r="G165" t="b" cm="1">
        <f t="array" ref="G165">SUMPRODUCT(--ISNUMBER(SEARCH({"KOHLS","Macy","Gap","Clothing"}, A165)))&gt;0</f>
        <v>0</v>
      </c>
      <c r="H165" t="b" cm="1">
        <f t="array" ref="H165">SUMPRODUCT(--ISNUMBER(SEARCH({"Century","Steam","Gamepod","Entertainment"},A165)))&gt;0</f>
        <v>0</v>
      </c>
      <c r="I165" t="b" cm="1">
        <f t="array" ref="I165">SUMPRODUCT(--ISNUMBER(SEARCH({"ROBINHOOD","AMERITRADE"}, A165)))&gt;0</f>
        <v>0</v>
      </c>
      <c r="J165" t="b" cm="1">
        <f t="array" ref="J165">SUMPRODUCT(--ISNUMBER(SEARCH({"O'REILLY","Auto"}, A165)))&gt;0</f>
        <v>0</v>
      </c>
      <c r="K165" t="b" cm="1">
        <f t="array" ref="K165">SUMPRODUCT(--ISNUMBER(SEARCH({"Home","Outdoor","Superdry","AMZN","Target","Wal-Mart","WITHDRWL SAN LEANDRO","Misc"}, A165)))&gt;0</f>
        <v>1</v>
      </c>
      <c r="L165" t="str">
        <f t="shared" si="4"/>
        <v>FALSE</v>
      </c>
      <c r="M165" t="str">
        <f t="shared" si="5"/>
        <v>Miscellaneous</v>
      </c>
    </row>
    <row r="166" spans="1:13" x14ac:dyDescent="0.25">
      <c r="A166" t="s">
        <v>36</v>
      </c>
      <c r="B166" t="s">
        <v>10</v>
      </c>
      <c r="C166" t="s">
        <v>22</v>
      </c>
      <c r="D166">
        <v>-30.05</v>
      </c>
      <c r="E166" t="b" cm="1">
        <f t="array" ref="E166">SUMPRODUCT(--ISNUMBER(SEARCH({"GAS","Oil","ARCO"}, A166)))&gt;0</f>
        <v>0</v>
      </c>
      <c r="F166" t="b" cm="1">
        <f t="array" ref="F166">SUMPRODUCT(--ISNUMBER(SEARCH({"PAK","Safe","Save","Costco","Food"},A166)))&gt;0</f>
        <v>0</v>
      </c>
      <c r="G166" t="b" cm="1">
        <f t="array" ref="G166">SUMPRODUCT(--ISNUMBER(SEARCH({"KOHLS","Macy","Gap","Clothing"}, A166)))&gt;0</f>
        <v>0</v>
      </c>
      <c r="H166" t="b" cm="1">
        <f t="array" ref="H166">SUMPRODUCT(--ISNUMBER(SEARCH({"Century","Steam","Gamepod","Entertainment"},A166)))&gt;0</f>
        <v>0</v>
      </c>
      <c r="I166" t="b" cm="1">
        <f t="array" ref="I166">SUMPRODUCT(--ISNUMBER(SEARCH({"ROBINHOOD","AMERITRADE"}, A166)))&gt;0</f>
        <v>0</v>
      </c>
      <c r="J166" t="b" cm="1">
        <f t="array" ref="J166">SUMPRODUCT(--ISNUMBER(SEARCH({"O'REILLY","Auto"}, A166)))&gt;0</f>
        <v>0</v>
      </c>
      <c r="K166" t="b" cm="1">
        <f t="array" ref="K166">SUMPRODUCT(--ISNUMBER(SEARCH({"Home","Outdoor","Superdry","AMZN","Target","Wal-Mart","WITHDRWL SAN LEANDRO","Misc"}, A166)))&gt;0</f>
        <v>1</v>
      </c>
      <c r="L166" t="str">
        <f t="shared" si="4"/>
        <v>FALSE</v>
      </c>
      <c r="M166" t="str">
        <f t="shared" si="5"/>
        <v>Miscellaneous</v>
      </c>
    </row>
    <row r="167" spans="1:13" x14ac:dyDescent="0.25">
      <c r="A167" t="s">
        <v>27</v>
      </c>
      <c r="B167" t="s">
        <v>10</v>
      </c>
      <c r="C167" t="s">
        <v>22</v>
      </c>
      <c r="D167" s="5">
        <v>-40</v>
      </c>
      <c r="E167" t="b" cm="1">
        <f t="array" ref="E167">SUMPRODUCT(--ISNUMBER(SEARCH({"GAS","Oil","ARCO"}, A167)))&gt;0</f>
        <v>1</v>
      </c>
      <c r="F167" t="b" cm="1">
        <f t="array" ref="F167">SUMPRODUCT(--ISNUMBER(SEARCH({"PAK","Safe","Save","Costco","Food"},A167)))&gt;0</f>
        <v>0</v>
      </c>
      <c r="G167" t="b" cm="1">
        <f t="array" ref="G167">SUMPRODUCT(--ISNUMBER(SEARCH({"KOHLS","Macy","Gap","Clothing"}, A167)))&gt;0</f>
        <v>0</v>
      </c>
      <c r="H167" t="b" cm="1">
        <f t="array" ref="H167">SUMPRODUCT(--ISNUMBER(SEARCH({"Century","Steam","Gamepod","Entertainment"},A167)))&gt;0</f>
        <v>0</v>
      </c>
      <c r="I167" t="b" cm="1">
        <f t="array" ref="I167">SUMPRODUCT(--ISNUMBER(SEARCH({"ROBINHOOD","AMERITRADE"}, A167)))&gt;0</f>
        <v>0</v>
      </c>
      <c r="J167" t="b" cm="1">
        <f t="array" ref="J167">SUMPRODUCT(--ISNUMBER(SEARCH({"O'REILLY","Auto"}, A167)))&gt;0</f>
        <v>0</v>
      </c>
      <c r="K167" t="b" cm="1">
        <f t="array" ref="K167">SUMPRODUCT(--ISNUMBER(SEARCH({"Home","Outdoor","Superdry","AMZN","Target","Wal-Mart","WITHDRWL SAN LEANDRO","Misc"}, A167)))&gt;0</f>
        <v>0</v>
      </c>
      <c r="L167" t="str">
        <f t="shared" si="4"/>
        <v>FALSE</v>
      </c>
      <c r="M167" t="str">
        <f t="shared" si="5"/>
        <v>Gas</v>
      </c>
    </row>
    <row r="168" spans="1:13" x14ac:dyDescent="0.25">
      <c r="A168" t="s">
        <v>36</v>
      </c>
      <c r="B168" t="s">
        <v>10</v>
      </c>
      <c r="C168" t="s">
        <v>22</v>
      </c>
      <c r="D168">
        <v>-17</v>
      </c>
      <c r="E168" t="b" cm="1">
        <f t="array" ref="E168">SUMPRODUCT(--ISNUMBER(SEARCH({"GAS","Oil","ARCO"}, A168)))&gt;0</f>
        <v>0</v>
      </c>
      <c r="F168" t="b" cm="1">
        <f t="array" ref="F168">SUMPRODUCT(--ISNUMBER(SEARCH({"PAK","Safe","Save","Costco","Food"},A168)))&gt;0</f>
        <v>0</v>
      </c>
      <c r="G168" t="b" cm="1">
        <f t="array" ref="G168">SUMPRODUCT(--ISNUMBER(SEARCH({"KOHLS","Macy","Gap","Clothing"}, A168)))&gt;0</f>
        <v>0</v>
      </c>
      <c r="H168" t="b" cm="1">
        <f t="array" ref="H168">SUMPRODUCT(--ISNUMBER(SEARCH({"Century","Steam","Gamepod","Entertainment"},A168)))&gt;0</f>
        <v>0</v>
      </c>
      <c r="I168" t="b" cm="1">
        <f t="array" ref="I168">SUMPRODUCT(--ISNUMBER(SEARCH({"ROBINHOOD","AMERITRADE"}, A168)))&gt;0</f>
        <v>0</v>
      </c>
      <c r="J168" t="b" cm="1">
        <f t="array" ref="J168">SUMPRODUCT(--ISNUMBER(SEARCH({"O'REILLY","Auto"}, A168)))&gt;0</f>
        <v>0</v>
      </c>
      <c r="K168" t="b" cm="1">
        <f t="array" ref="K168">SUMPRODUCT(--ISNUMBER(SEARCH({"Home","Outdoor","Superdry","AMZN","Target","Wal-Mart","WITHDRWL SAN LEANDRO","Misc"}, A168)))&gt;0</f>
        <v>1</v>
      </c>
      <c r="L168" t="str">
        <f t="shared" si="4"/>
        <v>FALSE</v>
      </c>
      <c r="M168" t="str">
        <f t="shared" si="5"/>
        <v>Miscellaneous</v>
      </c>
    </row>
    <row r="169" spans="1:13" x14ac:dyDescent="0.25">
      <c r="A169" t="s">
        <v>36</v>
      </c>
      <c r="B169" t="s">
        <v>10</v>
      </c>
      <c r="C169" t="s">
        <v>22</v>
      </c>
      <c r="D169">
        <v>-17.72</v>
      </c>
      <c r="E169" t="b" cm="1">
        <f t="array" ref="E169">SUMPRODUCT(--ISNUMBER(SEARCH({"GAS","Oil","ARCO"}, A169)))&gt;0</f>
        <v>0</v>
      </c>
      <c r="F169" t="b" cm="1">
        <f t="array" ref="F169">SUMPRODUCT(--ISNUMBER(SEARCH({"PAK","Safe","Save","Costco","Food"},A169)))&gt;0</f>
        <v>0</v>
      </c>
      <c r="G169" t="b" cm="1">
        <f t="array" ref="G169">SUMPRODUCT(--ISNUMBER(SEARCH({"KOHLS","Macy","Gap","Clothing"}, A169)))&gt;0</f>
        <v>0</v>
      </c>
      <c r="H169" t="b" cm="1">
        <f t="array" ref="H169">SUMPRODUCT(--ISNUMBER(SEARCH({"Century","Steam","Gamepod","Entertainment"},A169)))&gt;0</f>
        <v>0</v>
      </c>
      <c r="I169" t="b" cm="1">
        <f t="array" ref="I169">SUMPRODUCT(--ISNUMBER(SEARCH({"ROBINHOOD","AMERITRADE"}, A169)))&gt;0</f>
        <v>0</v>
      </c>
      <c r="J169" t="b" cm="1">
        <f t="array" ref="J169">SUMPRODUCT(--ISNUMBER(SEARCH({"O'REILLY","Auto"}, A169)))&gt;0</f>
        <v>0</v>
      </c>
      <c r="K169" t="b" cm="1">
        <f t="array" ref="K169">SUMPRODUCT(--ISNUMBER(SEARCH({"Home","Outdoor","Superdry","AMZN","Target","Wal-Mart","WITHDRWL SAN LEANDRO","Misc"}, A169)))&gt;0</f>
        <v>1</v>
      </c>
      <c r="L169" t="str">
        <f t="shared" si="4"/>
        <v>FALSE</v>
      </c>
      <c r="M169" t="str">
        <f t="shared" si="5"/>
        <v>Miscellaneous</v>
      </c>
    </row>
    <row r="170" spans="1:13" x14ac:dyDescent="0.25">
      <c r="A170" t="s">
        <v>36</v>
      </c>
      <c r="B170" t="s">
        <v>10</v>
      </c>
      <c r="C170" t="s">
        <v>22</v>
      </c>
      <c r="D170">
        <v>-22.55</v>
      </c>
      <c r="E170" t="b" cm="1">
        <f t="array" ref="E170">SUMPRODUCT(--ISNUMBER(SEARCH({"GAS","Oil","ARCO"}, A170)))&gt;0</f>
        <v>0</v>
      </c>
      <c r="F170" t="b" cm="1">
        <f t="array" ref="F170">SUMPRODUCT(--ISNUMBER(SEARCH({"PAK","Safe","Save","Costco","Food"},A170)))&gt;0</f>
        <v>0</v>
      </c>
      <c r="G170" t="b" cm="1">
        <f t="array" ref="G170">SUMPRODUCT(--ISNUMBER(SEARCH({"KOHLS","Macy","Gap","Clothing"}, A170)))&gt;0</f>
        <v>0</v>
      </c>
      <c r="H170" t="b" cm="1">
        <f t="array" ref="H170">SUMPRODUCT(--ISNUMBER(SEARCH({"Century","Steam","Gamepod","Entertainment"},A170)))&gt;0</f>
        <v>0</v>
      </c>
      <c r="I170" t="b" cm="1">
        <f t="array" ref="I170">SUMPRODUCT(--ISNUMBER(SEARCH({"ROBINHOOD","AMERITRADE"}, A170)))&gt;0</f>
        <v>0</v>
      </c>
      <c r="J170" t="b" cm="1">
        <f t="array" ref="J170">SUMPRODUCT(--ISNUMBER(SEARCH({"O'REILLY","Auto"}, A170)))&gt;0</f>
        <v>0</v>
      </c>
      <c r="K170" t="b" cm="1">
        <f t="array" ref="K170">SUMPRODUCT(--ISNUMBER(SEARCH({"Home","Outdoor","Superdry","AMZN","Target","Wal-Mart","WITHDRWL SAN LEANDRO","Misc"}, A170)))&gt;0</f>
        <v>1</v>
      </c>
      <c r="L170" t="str">
        <f t="shared" si="4"/>
        <v>FALSE</v>
      </c>
      <c r="M170" t="str">
        <f t="shared" si="5"/>
        <v>Miscellaneous</v>
      </c>
    </row>
    <row r="171" spans="1:13" x14ac:dyDescent="0.25">
      <c r="A171" t="s">
        <v>25</v>
      </c>
      <c r="B171" t="s">
        <v>10</v>
      </c>
      <c r="C171" t="s">
        <v>22</v>
      </c>
      <c r="D171">
        <v>-10.38</v>
      </c>
      <c r="E171" t="b" cm="1">
        <f t="array" ref="E171">SUMPRODUCT(--ISNUMBER(SEARCH({"GAS","Oil","ARCO"}, A171)))&gt;0</f>
        <v>0</v>
      </c>
      <c r="F171" t="b" cm="1">
        <f t="array" ref="F171">SUMPRODUCT(--ISNUMBER(SEARCH({"PAK","Safe","Save","Costco","Food"},A171)))&gt;0</f>
        <v>0</v>
      </c>
      <c r="G171" t="b" cm="1">
        <f t="array" ref="G171">SUMPRODUCT(--ISNUMBER(SEARCH({"KOHLS","Macy","Gap","Clothing"}, A171)))&gt;0</f>
        <v>0</v>
      </c>
      <c r="H171" t="b" cm="1">
        <f t="array" ref="H171">SUMPRODUCT(--ISNUMBER(SEARCH({"Century","Steam","Gamepod","Entertainment"},A171)))&gt;0</f>
        <v>1</v>
      </c>
      <c r="I171" t="b" cm="1">
        <f t="array" ref="I171">SUMPRODUCT(--ISNUMBER(SEARCH({"ROBINHOOD","AMERITRADE"}, A171)))&gt;0</f>
        <v>0</v>
      </c>
      <c r="J171" t="b" cm="1">
        <f t="array" ref="J171">SUMPRODUCT(--ISNUMBER(SEARCH({"O'REILLY","Auto"}, A171)))&gt;0</f>
        <v>0</v>
      </c>
      <c r="K171" t="b" cm="1">
        <f t="array" ref="K171">SUMPRODUCT(--ISNUMBER(SEARCH({"Home","Outdoor","Superdry","AMZN","Target","Wal-Mart","WITHDRWL SAN LEANDRO","Misc"}, A171)))&gt;0</f>
        <v>0</v>
      </c>
      <c r="L171" t="str">
        <f t="shared" si="4"/>
        <v>FALSE</v>
      </c>
      <c r="M171" t="str">
        <f t="shared" si="5"/>
        <v>Entertainment</v>
      </c>
    </row>
    <row r="172" spans="1:13" x14ac:dyDescent="0.25">
      <c r="A172" t="s">
        <v>36</v>
      </c>
      <c r="B172" t="s">
        <v>10</v>
      </c>
      <c r="C172" t="s">
        <v>22</v>
      </c>
      <c r="D172">
        <v>-200</v>
      </c>
      <c r="E172" t="b" cm="1">
        <f t="array" ref="E172">SUMPRODUCT(--ISNUMBER(SEARCH({"GAS","Oil","ARCO"}, A172)))&gt;0</f>
        <v>0</v>
      </c>
      <c r="F172" t="b" cm="1">
        <f t="array" ref="F172">SUMPRODUCT(--ISNUMBER(SEARCH({"PAK","Safe","Save","Costco","Food"},A172)))&gt;0</f>
        <v>0</v>
      </c>
      <c r="G172" t="b" cm="1">
        <f t="array" ref="G172">SUMPRODUCT(--ISNUMBER(SEARCH({"KOHLS","Macy","Gap","Clothing"}, A172)))&gt;0</f>
        <v>0</v>
      </c>
      <c r="H172" t="b" cm="1">
        <f t="array" ref="H172">SUMPRODUCT(--ISNUMBER(SEARCH({"Century","Steam","Gamepod","Entertainment"},A172)))&gt;0</f>
        <v>0</v>
      </c>
      <c r="I172" t="b" cm="1">
        <f t="array" ref="I172">SUMPRODUCT(--ISNUMBER(SEARCH({"ROBINHOOD","AMERITRADE"}, A172)))&gt;0</f>
        <v>0</v>
      </c>
      <c r="J172" t="b" cm="1">
        <f t="array" ref="J172">SUMPRODUCT(--ISNUMBER(SEARCH({"O'REILLY","Auto"}, A172)))&gt;0</f>
        <v>0</v>
      </c>
      <c r="K172" t="b" cm="1">
        <f t="array" ref="K172">SUMPRODUCT(--ISNUMBER(SEARCH({"Home","Outdoor","Superdry","AMZN","Target","Wal-Mart","WITHDRWL SAN LEANDRO","Misc"}, A172)))&gt;0</f>
        <v>1</v>
      </c>
      <c r="L172" t="str">
        <f t="shared" si="4"/>
        <v>FALSE</v>
      </c>
      <c r="M172" t="str">
        <f t="shared" si="5"/>
        <v>Miscellaneous</v>
      </c>
    </row>
    <row r="173" spans="1:13" x14ac:dyDescent="0.25">
      <c r="A173" t="s">
        <v>34</v>
      </c>
      <c r="B173" t="s">
        <v>10</v>
      </c>
      <c r="C173" t="s">
        <v>22</v>
      </c>
      <c r="D173">
        <v>-300</v>
      </c>
      <c r="E173" t="b" cm="1">
        <f t="array" ref="E173">SUMPRODUCT(--ISNUMBER(SEARCH({"GAS","Oil","ARCO"}, A173)))&gt;0</f>
        <v>0</v>
      </c>
      <c r="F173" t="b" cm="1">
        <f t="array" ref="F173">SUMPRODUCT(--ISNUMBER(SEARCH({"PAK","Safe","Save","Costco","Food"},A173)))&gt;0</f>
        <v>0</v>
      </c>
      <c r="G173" t="b" cm="1">
        <f t="array" ref="G173">SUMPRODUCT(--ISNUMBER(SEARCH({"KOHLS","Macy","Gap","Clothing"}, A173)))&gt;0</f>
        <v>0</v>
      </c>
      <c r="H173" t="b" cm="1">
        <f t="array" ref="H173">SUMPRODUCT(--ISNUMBER(SEARCH({"Century","Steam","Gamepod","Entertainment"},A173)))&gt;0</f>
        <v>0</v>
      </c>
      <c r="I173" t="b" cm="1">
        <f t="array" ref="I173">SUMPRODUCT(--ISNUMBER(SEARCH({"ROBINHOOD","AMERITRADE"}, A173)))&gt;0</f>
        <v>1</v>
      </c>
      <c r="J173" t="b" cm="1">
        <f t="array" ref="J173">SUMPRODUCT(--ISNUMBER(SEARCH({"O'REILLY","Auto"}, A173)))&gt;0</f>
        <v>0</v>
      </c>
      <c r="K173" t="b" cm="1">
        <f t="array" ref="K173">SUMPRODUCT(--ISNUMBER(SEARCH({"Home","Outdoor","Superdry","AMZN","Target","Wal-Mart","WITHDRWL SAN LEANDRO","Misc"}, A173)))&gt;0</f>
        <v>0</v>
      </c>
      <c r="L173" t="str">
        <f t="shared" si="4"/>
        <v>FALSE</v>
      </c>
      <c r="M173" t="str">
        <f t="shared" si="5"/>
        <v>Investment</v>
      </c>
    </row>
    <row r="174" spans="1:13" x14ac:dyDescent="0.25">
      <c r="A174" t="s">
        <v>32</v>
      </c>
      <c r="B174" t="s">
        <v>10</v>
      </c>
      <c r="C174" t="s">
        <v>22</v>
      </c>
      <c r="D174">
        <v>802.98</v>
      </c>
      <c r="E174" t="b" cm="1">
        <f t="array" ref="E174">SUMPRODUCT(--ISNUMBER(SEARCH({"GAS","Oil","ARCO"}, A174)))&gt;0</f>
        <v>0</v>
      </c>
      <c r="F174" t="b" cm="1">
        <f t="array" ref="F174">SUMPRODUCT(--ISNUMBER(SEARCH({"PAK","Safe","Save","Costco","Food"},A174)))&gt;0</f>
        <v>0</v>
      </c>
      <c r="G174" t="b" cm="1">
        <f t="array" ref="G174">SUMPRODUCT(--ISNUMBER(SEARCH({"KOHLS","Macy","Gap","Clothing"}, A174)))&gt;0</f>
        <v>0</v>
      </c>
      <c r="H174" t="b" cm="1">
        <f t="array" ref="H174">SUMPRODUCT(--ISNUMBER(SEARCH({"Century","Steam","Gamepod","Entertainment"},A174)))&gt;0</f>
        <v>0</v>
      </c>
      <c r="I174" t="b" cm="1">
        <f t="array" ref="I174">SUMPRODUCT(--ISNUMBER(SEARCH({"ROBINHOOD","AMERITRADE"}, A174)))&gt;0</f>
        <v>0</v>
      </c>
      <c r="J174" t="b" cm="1">
        <f t="array" ref="J174">SUMPRODUCT(--ISNUMBER(SEARCH({"O'REILLY","Auto"}, A174)))&gt;0</f>
        <v>0</v>
      </c>
      <c r="K174" t="b" cm="1">
        <f t="array" ref="K174">SUMPRODUCT(--ISNUMBER(SEARCH({"Home","Outdoor","Superdry","AMZN","Target","Wal-Mart","WITHDRWL SAN LEANDRO","Misc"}, A174)))&gt;0</f>
        <v>0</v>
      </c>
      <c r="L174" t="str">
        <f t="shared" si="4"/>
        <v>TRUE</v>
      </c>
      <c r="M174" t="str">
        <f t="shared" si="5"/>
        <v>Deposit</v>
      </c>
    </row>
    <row r="175" spans="1:13" x14ac:dyDescent="0.25">
      <c r="A175" t="s">
        <v>32</v>
      </c>
      <c r="B175" t="s">
        <v>10</v>
      </c>
      <c r="C175" t="s">
        <v>22</v>
      </c>
      <c r="D175">
        <v>339.6</v>
      </c>
      <c r="E175" t="b" cm="1">
        <f t="array" ref="E175">SUMPRODUCT(--ISNUMBER(SEARCH({"GAS","Oil","ARCO"}, A175)))&gt;0</f>
        <v>0</v>
      </c>
      <c r="F175" t="b" cm="1">
        <f t="array" ref="F175">SUMPRODUCT(--ISNUMBER(SEARCH({"PAK","Safe","Save","Costco","Food"},A175)))&gt;0</f>
        <v>0</v>
      </c>
      <c r="G175" t="b" cm="1">
        <f t="array" ref="G175">SUMPRODUCT(--ISNUMBER(SEARCH({"KOHLS","Macy","Gap","Clothing"}, A175)))&gt;0</f>
        <v>0</v>
      </c>
      <c r="H175" t="b" cm="1">
        <f t="array" ref="H175">SUMPRODUCT(--ISNUMBER(SEARCH({"Century","Steam","Gamepod","Entertainment"},A175)))&gt;0</f>
        <v>0</v>
      </c>
      <c r="I175" t="b" cm="1">
        <f t="array" ref="I175">SUMPRODUCT(--ISNUMBER(SEARCH({"ROBINHOOD","AMERITRADE"}, A175)))&gt;0</f>
        <v>0</v>
      </c>
      <c r="J175" t="b" cm="1">
        <f t="array" ref="J175">SUMPRODUCT(--ISNUMBER(SEARCH({"O'REILLY","Auto"}, A175)))&gt;0</f>
        <v>0</v>
      </c>
      <c r="K175" t="b" cm="1">
        <f t="array" ref="K175">SUMPRODUCT(--ISNUMBER(SEARCH({"Home","Outdoor","Superdry","AMZN","Target","Wal-Mart","WITHDRWL SAN LEANDRO","Misc"}, A175)))&gt;0</f>
        <v>0</v>
      </c>
      <c r="L175" t="str">
        <f t="shared" si="4"/>
        <v>TRUE</v>
      </c>
      <c r="M175" t="str">
        <f t="shared" si="5"/>
        <v>Deposit</v>
      </c>
    </row>
    <row r="176" spans="1:13" x14ac:dyDescent="0.25">
      <c r="A176" t="s">
        <v>32</v>
      </c>
      <c r="B176" t="s">
        <v>11</v>
      </c>
      <c r="C176" t="s">
        <v>22</v>
      </c>
      <c r="D176">
        <v>649.27</v>
      </c>
      <c r="E176" t="b" cm="1">
        <f t="array" ref="E176">SUMPRODUCT(--ISNUMBER(SEARCH({"GAS","Oil","ARCO"}, A176)))&gt;0</f>
        <v>0</v>
      </c>
      <c r="F176" t="b" cm="1">
        <f t="array" ref="F176">SUMPRODUCT(--ISNUMBER(SEARCH({"PAK","Safe","Save","Costco","Food"},A176)))&gt;0</f>
        <v>0</v>
      </c>
      <c r="G176" t="b" cm="1">
        <f t="array" ref="G176">SUMPRODUCT(--ISNUMBER(SEARCH({"KOHLS","Macy","Gap","Clothing"}, A176)))&gt;0</f>
        <v>0</v>
      </c>
      <c r="H176" t="b" cm="1">
        <f t="array" ref="H176">SUMPRODUCT(--ISNUMBER(SEARCH({"Century","Steam","Gamepod","Entertainment"},A176)))&gt;0</f>
        <v>0</v>
      </c>
      <c r="I176" t="b" cm="1">
        <f t="array" ref="I176">SUMPRODUCT(--ISNUMBER(SEARCH({"ROBINHOOD","AMERITRADE"}, A176)))&gt;0</f>
        <v>0</v>
      </c>
      <c r="J176" t="b" cm="1">
        <f t="array" ref="J176">SUMPRODUCT(--ISNUMBER(SEARCH({"O'REILLY","Auto"}, A176)))&gt;0</f>
        <v>0</v>
      </c>
      <c r="K176" t="b" cm="1">
        <f t="array" ref="K176">SUMPRODUCT(--ISNUMBER(SEARCH({"Home","Outdoor","Superdry","AMZN","Target","Wal-Mart","WITHDRWL SAN LEANDRO","Misc"}, A176)))&gt;0</f>
        <v>0</v>
      </c>
      <c r="L176" t="str">
        <f t="shared" si="4"/>
        <v>TRUE</v>
      </c>
      <c r="M176" t="str">
        <f t="shared" si="5"/>
        <v>Deposit</v>
      </c>
    </row>
    <row r="177" spans="1:13" x14ac:dyDescent="0.25">
      <c r="A177" t="s">
        <v>36</v>
      </c>
      <c r="B177" t="s">
        <v>11</v>
      </c>
      <c r="C177" t="s">
        <v>22</v>
      </c>
      <c r="D177">
        <v>7.74</v>
      </c>
      <c r="E177" t="b" cm="1">
        <f t="array" ref="E177">SUMPRODUCT(--ISNUMBER(SEARCH({"GAS","Oil","ARCO"}, A177)))&gt;0</f>
        <v>0</v>
      </c>
      <c r="F177" t="b" cm="1">
        <f t="array" ref="F177">SUMPRODUCT(--ISNUMBER(SEARCH({"PAK","Safe","Save","Costco","Food"},A177)))&gt;0</f>
        <v>0</v>
      </c>
      <c r="G177" t="b" cm="1">
        <f t="array" ref="G177">SUMPRODUCT(--ISNUMBER(SEARCH({"KOHLS","Macy","Gap","Clothing"}, A177)))&gt;0</f>
        <v>0</v>
      </c>
      <c r="H177" t="b" cm="1">
        <f t="array" ref="H177">SUMPRODUCT(--ISNUMBER(SEARCH({"Century","Steam","Gamepod","Entertainment"},A177)))&gt;0</f>
        <v>0</v>
      </c>
      <c r="I177" t="b" cm="1">
        <f t="array" ref="I177">SUMPRODUCT(--ISNUMBER(SEARCH({"ROBINHOOD","AMERITRADE"}, A177)))&gt;0</f>
        <v>0</v>
      </c>
      <c r="J177" t="b" cm="1">
        <f t="array" ref="J177">SUMPRODUCT(--ISNUMBER(SEARCH({"O'REILLY","Auto"}, A177)))&gt;0</f>
        <v>0</v>
      </c>
      <c r="K177" t="b" cm="1">
        <f t="array" ref="K177">SUMPRODUCT(--ISNUMBER(SEARCH({"Home","Outdoor","Superdry","AMZN","Target","Wal-Mart","WITHDRWL SAN LEANDRO","Misc"}, A177)))&gt;0</f>
        <v>1</v>
      </c>
      <c r="L177" t="str">
        <f t="shared" si="4"/>
        <v>TRUE</v>
      </c>
      <c r="M177" t="str">
        <f t="shared" si="5"/>
        <v>Miscellaneous</v>
      </c>
    </row>
    <row r="178" spans="1:13" x14ac:dyDescent="0.25">
      <c r="A178" t="s">
        <v>32</v>
      </c>
      <c r="B178" t="s">
        <v>11</v>
      </c>
      <c r="C178" t="s">
        <v>22</v>
      </c>
      <c r="D178">
        <v>802.98</v>
      </c>
      <c r="E178" t="b" cm="1">
        <f t="array" ref="E178">SUMPRODUCT(--ISNUMBER(SEARCH({"GAS","Oil","ARCO"}, A178)))&gt;0</f>
        <v>0</v>
      </c>
      <c r="F178" t="b" cm="1">
        <f t="array" ref="F178">SUMPRODUCT(--ISNUMBER(SEARCH({"PAK","Safe","Save","Costco","Food"},A178)))&gt;0</f>
        <v>0</v>
      </c>
      <c r="G178" t="b" cm="1">
        <f t="array" ref="G178">SUMPRODUCT(--ISNUMBER(SEARCH({"KOHLS","Macy","Gap","Clothing"}, A178)))&gt;0</f>
        <v>0</v>
      </c>
      <c r="H178" t="b" cm="1">
        <f t="array" ref="H178">SUMPRODUCT(--ISNUMBER(SEARCH({"Century","Steam","Gamepod","Entertainment"},A178)))&gt;0</f>
        <v>0</v>
      </c>
      <c r="I178" t="b" cm="1">
        <f t="array" ref="I178">SUMPRODUCT(--ISNUMBER(SEARCH({"ROBINHOOD","AMERITRADE"}, A178)))&gt;0</f>
        <v>0</v>
      </c>
      <c r="J178" t="b" cm="1">
        <f t="array" ref="J178">SUMPRODUCT(--ISNUMBER(SEARCH({"O'REILLY","Auto"}, A178)))&gt;0</f>
        <v>0</v>
      </c>
      <c r="K178" t="b" cm="1">
        <f t="array" ref="K178">SUMPRODUCT(--ISNUMBER(SEARCH({"Home","Outdoor","Superdry","AMZN","Target","Wal-Mart","WITHDRWL SAN LEANDRO","Misc"}, A178)))&gt;0</f>
        <v>0</v>
      </c>
      <c r="L178" t="str">
        <f t="shared" si="4"/>
        <v>TRUE</v>
      </c>
      <c r="M178" t="str">
        <f t="shared" si="5"/>
        <v>Deposit</v>
      </c>
    </row>
    <row r="179" spans="1:13" x14ac:dyDescent="0.25">
      <c r="A179" t="s">
        <v>32</v>
      </c>
      <c r="B179" t="s">
        <v>11</v>
      </c>
      <c r="C179" t="s">
        <v>22</v>
      </c>
      <c r="D179">
        <v>802.98</v>
      </c>
      <c r="E179" t="b" cm="1">
        <f t="array" ref="E179">SUMPRODUCT(--ISNUMBER(SEARCH({"GAS","Oil","ARCO"}, A179)))&gt;0</f>
        <v>0</v>
      </c>
      <c r="F179" t="b" cm="1">
        <f t="array" ref="F179">SUMPRODUCT(--ISNUMBER(SEARCH({"PAK","Safe","Save","Costco","Food"},A179)))&gt;0</f>
        <v>0</v>
      </c>
      <c r="G179" t="b" cm="1">
        <f t="array" ref="G179">SUMPRODUCT(--ISNUMBER(SEARCH({"KOHLS","Macy","Gap","Clothing"}, A179)))&gt;0</f>
        <v>0</v>
      </c>
      <c r="H179" t="b" cm="1">
        <f t="array" ref="H179">SUMPRODUCT(--ISNUMBER(SEARCH({"Century","Steam","Gamepod","Entertainment"},A179)))&gt;0</f>
        <v>0</v>
      </c>
      <c r="I179" t="b" cm="1">
        <f t="array" ref="I179">SUMPRODUCT(--ISNUMBER(SEARCH({"ROBINHOOD","AMERITRADE"}, A179)))&gt;0</f>
        <v>0</v>
      </c>
      <c r="J179" t="b" cm="1">
        <f t="array" ref="J179">SUMPRODUCT(--ISNUMBER(SEARCH({"O'REILLY","Auto"}, A179)))&gt;0</f>
        <v>0</v>
      </c>
      <c r="K179" t="b" cm="1">
        <f t="array" ref="K179">SUMPRODUCT(--ISNUMBER(SEARCH({"Home","Outdoor","Superdry","AMZN","Target","Wal-Mart","WITHDRWL SAN LEANDRO","Misc"}, A179)))&gt;0</f>
        <v>0</v>
      </c>
      <c r="L179" t="str">
        <f t="shared" si="4"/>
        <v>TRUE</v>
      </c>
      <c r="M179" t="str">
        <f t="shared" si="5"/>
        <v>Deposit</v>
      </c>
    </row>
    <row r="180" spans="1:13" x14ac:dyDescent="0.25">
      <c r="A180" t="s">
        <v>29</v>
      </c>
      <c r="B180" t="s">
        <v>11</v>
      </c>
      <c r="C180" t="s">
        <v>22</v>
      </c>
      <c r="D180">
        <v>-96</v>
      </c>
      <c r="E180" t="b" cm="1">
        <f t="array" ref="E180">SUMPRODUCT(--ISNUMBER(SEARCH({"GAS","Oil","ARCO"}, A180)))&gt;0</f>
        <v>0</v>
      </c>
      <c r="F180" t="b" cm="1">
        <f t="array" ref="F180">SUMPRODUCT(--ISNUMBER(SEARCH({"PAK","Safe","Save","Costco","Food"},A180)))&gt;0</f>
        <v>0</v>
      </c>
      <c r="G180" t="b" cm="1">
        <f t="array" ref="G180">SUMPRODUCT(--ISNUMBER(SEARCH({"KOHLS","Macy","Gap","Clothing"}, A180)))&gt;0</f>
        <v>0</v>
      </c>
      <c r="H180" t="b" cm="1">
        <f t="array" ref="H180">SUMPRODUCT(--ISNUMBER(SEARCH({"Century","Steam","Gamepod","Entertainment"},A180)))&gt;0</f>
        <v>0</v>
      </c>
      <c r="I180" t="b" cm="1">
        <f t="array" ref="I180">SUMPRODUCT(--ISNUMBER(SEARCH({"ROBINHOOD","AMERITRADE"}, A180)))&gt;0</f>
        <v>0</v>
      </c>
      <c r="J180" t="b" cm="1">
        <f t="array" ref="J180">SUMPRODUCT(--ISNUMBER(SEARCH({"O'REILLY","Auto"}, A180)))&gt;0</f>
        <v>0</v>
      </c>
      <c r="K180" t="b" cm="1">
        <f t="array" ref="K180">SUMPRODUCT(--ISNUMBER(SEARCH({"Home","Outdoor","Superdry","AMZN","Target","Wal-Mart","WITHDRWL SAN LEANDRO","Misc"}, A180)))&gt;0</f>
        <v>0</v>
      </c>
      <c r="L180" t="str">
        <f t="shared" si="4"/>
        <v>FALSE</v>
      </c>
      <c r="M180" t="str">
        <f t="shared" si="5"/>
        <v>Other</v>
      </c>
    </row>
    <row r="181" spans="1:13" x14ac:dyDescent="0.25">
      <c r="A181" t="s">
        <v>36</v>
      </c>
      <c r="B181" t="s">
        <v>11</v>
      </c>
      <c r="C181" t="s">
        <v>22</v>
      </c>
      <c r="D181">
        <v>-53.13</v>
      </c>
      <c r="E181" t="b" cm="1">
        <f t="array" ref="E181">SUMPRODUCT(--ISNUMBER(SEARCH({"GAS","Oil","ARCO"}, A181)))&gt;0</f>
        <v>0</v>
      </c>
      <c r="F181" t="b" cm="1">
        <f t="array" ref="F181">SUMPRODUCT(--ISNUMBER(SEARCH({"PAK","Safe","Save","Costco","Food"},A181)))&gt;0</f>
        <v>0</v>
      </c>
      <c r="G181" t="b" cm="1">
        <f t="array" ref="G181">SUMPRODUCT(--ISNUMBER(SEARCH({"KOHLS","Macy","Gap","Clothing"}, A181)))&gt;0</f>
        <v>0</v>
      </c>
      <c r="H181" t="b" cm="1">
        <f t="array" ref="H181">SUMPRODUCT(--ISNUMBER(SEARCH({"Century","Steam","Gamepod","Entertainment"},A181)))&gt;0</f>
        <v>0</v>
      </c>
      <c r="I181" t="b" cm="1">
        <f t="array" ref="I181">SUMPRODUCT(--ISNUMBER(SEARCH({"ROBINHOOD","AMERITRADE"}, A181)))&gt;0</f>
        <v>0</v>
      </c>
      <c r="J181" t="b" cm="1">
        <f t="array" ref="J181">SUMPRODUCT(--ISNUMBER(SEARCH({"O'REILLY","Auto"}, A181)))&gt;0</f>
        <v>0</v>
      </c>
      <c r="K181" t="b" cm="1">
        <f t="array" ref="K181">SUMPRODUCT(--ISNUMBER(SEARCH({"Home","Outdoor","Superdry","AMZN","Target","Wal-Mart","WITHDRWL SAN LEANDRO","Misc"}, A181)))&gt;0</f>
        <v>1</v>
      </c>
      <c r="L181" t="str">
        <f t="shared" si="4"/>
        <v>FALSE</v>
      </c>
      <c r="M181" t="str">
        <f t="shared" si="5"/>
        <v>Miscellaneous</v>
      </c>
    </row>
    <row r="182" spans="1:13" x14ac:dyDescent="0.25">
      <c r="A182" t="s">
        <v>29</v>
      </c>
      <c r="B182" t="s">
        <v>11</v>
      </c>
      <c r="C182" t="s">
        <v>22</v>
      </c>
      <c r="D182">
        <v>-36.26</v>
      </c>
      <c r="E182" t="b" cm="1">
        <f t="array" ref="E182">SUMPRODUCT(--ISNUMBER(SEARCH({"GAS","Oil","ARCO"}, A182)))&gt;0</f>
        <v>0</v>
      </c>
      <c r="F182" t="b" cm="1">
        <f t="array" ref="F182">SUMPRODUCT(--ISNUMBER(SEARCH({"PAK","Safe","Save","Costco","Food"},A182)))&gt;0</f>
        <v>0</v>
      </c>
      <c r="G182" t="b" cm="1">
        <f t="array" ref="G182">SUMPRODUCT(--ISNUMBER(SEARCH({"KOHLS","Macy","Gap","Clothing"}, A182)))&gt;0</f>
        <v>0</v>
      </c>
      <c r="H182" t="b" cm="1">
        <f t="array" ref="H182">SUMPRODUCT(--ISNUMBER(SEARCH({"Century","Steam","Gamepod","Entertainment"},A182)))&gt;0</f>
        <v>0</v>
      </c>
      <c r="I182" t="b" cm="1">
        <f t="array" ref="I182">SUMPRODUCT(--ISNUMBER(SEARCH({"ROBINHOOD","AMERITRADE"}, A182)))&gt;0</f>
        <v>0</v>
      </c>
      <c r="J182" t="b" cm="1">
        <f t="array" ref="J182">SUMPRODUCT(--ISNUMBER(SEARCH({"O'REILLY","Auto"}, A182)))&gt;0</f>
        <v>0</v>
      </c>
      <c r="K182" t="b" cm="1">
        <f t="array" ref="K182">SUMPRODUCT(--ISNUMBER(SEARCH({"Home","Outdoor","Superdry","AMZN","Target","Wal-Mart","WITHDRWL SAN LEANDRO","Misc"}, A182)))&gt;0</f>
        <v>0</v>
      </c>
      <c r="L182" t="str">
        <f t="shared" si="4"/>
        <v>FALSE</v>
      </c>
      <c r="M182" t="str">
        <f t="shared" si="5"/>
        <v>Other</v>
      </c>
    </row>
    <row r="183" spans="1:13" x14ac:dyDescent="0.25">
      <c r="A183" t="s">
        <v>36</v>
      </c>
      <c r="B183" t="s">
        <v>11</v>
      </c>
      <c r="C183" t="s">
        <v>22</v>
      </c>
      <c r="D183">
        <v>-15.48</v>
      </c>
      <c r="E183" t="b" cm="1">
        <f t="array" ref="E183">SUMPRODUCT(--ISNUMBER(SEARCH({"GAS","Oil","ARCO"}, A183)))&gt;0</f>
        <v>0</v>
      </c>
      <c r="F183" t="b" cm="1">
        <f t="array" ref="F183">SUMPRODUCT(--ISNUMBER(SEARCH({"PAK","Safe","Save","Costco","Food"},A183)))&gt;0</f>
        <v>0</v>
      </c>
      <c r="G183" t="b" cm="1">
        <f t="array" ref="G183">SUMPRODUCT(--ISNUMBER(SEARCH({"KOHLS","Macy","Gap","Clothing"}, A183)))&gt;0</f>
        <v>0</v>
      </c>
      <c r="H183" t="b" cm="1">
        <f t="array" ref="H183">SUMPRODUCT(--ISNUMBER(SEARCH({"Century","Steam","Gamepod","Entertainment"},A183)))&gt;0</f>
        <v>0</v>
      </c>
      <c r="I183" t="b" cm="1">
        <f t="array" ref="I183">SUMPRODUCT(--ISNUMBER(SEARCH({"ROBINHOOD","AMERITRADE"}, A183)))&gt;0</f>
        <v>0</v>
      </c>
      <c r="J183" t="b" cm="1">
        <f t="array" ref="J183">SUMPRODUCT(--ISNUMBER(SEARCH({"O'REILLY","Auto"}, A183)))&gt;0</f>
        <v>0</v>
      </c>
      <c r="K183" t="b" cm="1">
        <f t="array" ref="K183">SUMPRODUCT(--ISNUMBER(SEARCH({"Home","Outdoor","Superdry","AMZN","Target","Wal-Mart","WITHDRWL SAN LEANDRO","Misc"}, A183)))&gt;0</f>
        <v>1</v>
      </c>
      <c r="L183" t="str">
        <f t="shared" si="4"/>
        <v>FALSE</v>
      </c>
      <c r="M183" t="str">
        <f t="shared" si="5"/>
        <v>Miscellaneous</v>
      </c>
    </row>
    <row r="184" spans="1:13" x14ac:dyDescent="0.25">
      <c r="A184" t="s">
        <v>36</v>
      </c>
      <c r="B184" t="s">
        <v>11</v>
      </c>
      <c r="C184" t="s">
        <v>22</v>
      </c>
      <c r="D184">
        <v>-16.579999999999998</v>
      </c>
      <c r="E184" t="b" cm="1">
        <f t="array" ref="E184">SUMPRODUCT(--ISNUMBER(SEARCH({"GAS","Oil","ARCO"}, A184)))&gt;0</f>
        <v>0</v>
      </c>
      <c r="F184" t="b" cm="1">
        <f t="array" ref="F184">SUMPRODUCT(--ISNUMBER(SEARCH({"PAK","Safe","Save","Costco","Food"},A184)))&gt;0</f>
        <v>0</v>
      </c>
      <c r="G184" t="b" cm="1">
        <f t="array" ref="G184">SUMPRODUCT(--ISNUMBER(SEARCH({"KOHLS","Macy","Gap","Clothing"}, A184)))&gt;0</f>
        <v>0</v>
      </c>
      <c r="H184" t="b" cm="1">
        <f t="array" ref="H184">SUMPRODUCT(--ISNUMBER(SEARCH({"Century","Steam","Gamepod","Entertainment"},A184)))&gt;0</f>
        <v>0</v>
      </c>
      <c r="I184" t="b" cm="1">
        <f t="array" ref="I184">SUMPRODUCT(--ISNUMBER(SEARCH({"ROBINHOOD","AMERITRADE"}, A184)))&gt;0</f>
        <v>0</v>
      </c>
      <c r="J184" t="b" cm="1">
        <f t="array" ref="J184">SUMPRODUCT(--ISNUMBER(SEARCH({"O'REILLY","Auto"}, A184)))&gt;0</f>
        <v>0</v>
      </c>
      <c r="K184" t="b" cm="1">
        <f t="array" ref="K184">SUMPRODUCT(--ISNUMBER(SEARCH({"Home","Outdoor","Superdry","AMZN","Target","Wal-Mart","WITHDRWL SAN LEANDRO","Misc"}, A184)))&gt;0</f>
        <v>1</v>
      </c>
      <c r="L184" t="str">
        <f t="shared" si="4"/>
        <v>FALSE</v>
      </c>
      <c r="M184" t="str">
        <f t="shared" si="5"/>
        <v>Miscellaneous</v>
      </c>
    </row>
    <row r="185" spans="1:13" x14ac:dyDescent="0.25">
      <c r="A185" t="s">
        <v>36</v>
      </c>
      <c r="B185" t="s">
        <v>11</v>
      </c>
      <c r="C185" t="s">
        <v>22</v>
      </c>
      <c r="D185">
        <v>-6.26</v>
      </c>
      <c r="E185" t="b" cm="1">
        <f t="array" ref="E185">SUMPRODUCT(--ISNUMBER(SEARCH({"GAS","Oil","ARCO"}, A185)))&gt;0</f>
        <v>0</v>
      </c>
      <c r="F185" t="b" cm="1">
        <f t="array" ref="F185">SUMPRODUCT(--ISNUMBER(SEARCH({"PAK","Safe","Save","Costco","Food"},A185)))&gt;0</f>
        <v>0</v>
      </c>
      <c r="G185" t="b" cm="1">
        <f t="array" ref="G185">SUMPRODUCT(--ISNUMBER(SEARCH({"KOHLS","Macy","Gap","Clothing"}, A185)))&gt;0</f>
        <v>0</v>
      </c>
      <c r="H185" t="b" cm="1">
        <f t="array" ref="H185">SUMPRODUCT(--ISNUMBER(SEARCH({"Century","Steam","Gamepod","Entertainment"},A185)))&gt;0</f>
        <v>0</v>
      </c>
      <c r="I185" t="b" cm="1">
        <f t="array" ref="I185">SUMPRODUCT(--ISNUMBER(SEARCH({"ROBINHOOD","AMERITRADE"}, A185)))&gt;0</f>
        <v>0</v>
      </c>
      <c r="J185" t="b" cm="1">
        <f t="array" ref="J185">SUMPRODUCT(--ISNUMBER(SEARCH({"O'REILLY","Auto"}, A185)))&gt;0</f>
        <v>0</v>
      </c>
      <c r="K185" t="b" cm="1">
        <f t="array" ref="K185">SUMPRODUCT(--ISNUMBER(SEARCH({"Home","Outdoor","Superdry","AMZN","Target","Wal-Mart","WITHDRWL SAN LEANDRO","Misc"}, A185)))&gt;0</f>
        <v>1</v>
      </c>
      <c r="L185" t="str">
        <f t="shared" si="4"/>
        <v>FALSE</v>
      </c>
      <c r="M185" t="str">
        <f t="shared" si="5"/>
        <v>Miscellaneous</v>
      </c>
    </row>
    <row r="186" spans="1:13" x14ac:dyDescent="0.25">
      <c r="A186" t="s">
        <v>29</v>
      </c>
      <c r="B186" t="s">
        <v>11</v>
      </c>
      <c r="C186" t="s">
        <v>22</v>
      </c>
      <c r="D186">
        <v>-281.36</v>
      </c>
      <c r="E186" t="b" cm="1">
        <f t="array" ref="E186">SUMPRODUCT(--ISNUMBER(SEARCH({"GAS","Oil","ARCO"}, A186)))&gt;0</f>
        <v>0</v>
      </c>
      <c r="F186" t="b" cm="1">
        <f t="array" ref="F186">SUMPRODUCT(--ISNUMBER(SEARCH({"PAK","Safe","Save","Costco","Food"},A186)))&gt;0</f>
        <v>0</v>
      </c>
      <c r="G186" t="b" cm="1">
        <f t="array" ref="G186">SUMPRODUCT(--ISNUMBER(SEARCH({"KOHLS","Macy","Gap","Clothing"}, A186)))&gt;0</f>
        <v>0</v>
      </c>
      <c r="H186" t="b" cm="1">
        <f t="array" ref="H186">SUMPRODUCT(--ISNUMBER(SEARCH({"Century","Steam","Gamepod","Entertainment"},A186)))&gt;0</f>
        <v>0</v>
      </c>
      <c r="I186" t="b" cm="1">
        <f t="array" ref="I186">SUMPRODUCT(--ISNUMBER(SEARCH({"ROBINHOOD","AMERITRADE"}, A186)))&gt;0</f>
        <v>0</v>
      </c>
      <c r="J186" t="b" cm="1">
        <f t="array" ref="J186">SUMPRODUCT(--ISNUMBER(SEARCH({"O'REILLY","Auto"}, A186)))&gt;0</f>
        <v>0</v>
      </c>
      <c r="K186" t="b" cm="1">
        <f t="array" ref="K186">SUMPRODUCT(--ISNUMBER(SEARCH({"Home","Outdoor","Superdry","AMZN","Target","Wal-Mart","WITHDRWL SAN LEANDRO","Misc"}, A186)))&gt;0</f>
        <v>0</v>
      </c>
      <c r="L186" t="str">
        <f t="shared" si="4"/>
        <v>FALSE</v>
      </c>
      <c r="M186" t="str">
        <f t="shared" si="5"/>
        <v>Other</v>
      </c>
    </row>
    <row r="187" spans="1:13" x14ac:dyDescent="0.25">
      <c r="A187" t="s">
        <v>24</v>
      </c>
      <c r="B187" t="s">
        <v>11</v>
      </c>
      <c r="C187" t="s">
        <v>22</v>
      </c>
      <c r="D187">
        <v>-138.41</v>
      </c>
      <c r="E187" t="b" cm="1">
        <f t="array" ref="E187">SUMPRODUCT(--ISNUMBER(SEARCH({"GAS","Oil","ARCO"}, A187)))&gt;0</f>
        <v>0</v>
      </c>
      <c r="F187" t="b" cm="1">
        <f t="array" ref="F187">SUMPRODUCT(--ISNUMBER(SEARCH({"PAK","Safe","Save","Costco","Food"},A187)))&gt;0</f>
        <v>0</v>
      </c>
      <c r="G187" t="b" cm="1">
        <f t="array" ref="G187">SUMPRODUCT(--ISNUMBER(SEARCH({"KOHLS","Macy","Gap","Clothing"}, A187)))&gt;0</f>
        <v>1</v>
      </c>
      <c r="H187" t="b" cm="1">
        <f t="array" ref="H187">SUMPRODUCT(--ISNUMBER(SEARCH({"Century","Steam","Gamepod","Entertainment"},A187)))&gt;0</f>
        <v>0</v>
      </c>
      <c r="I187" t="b" cm="1">
        <f t="array" ref="I187">SUMPRODUCT(--ISNUMBER(SEARCH({"ROBINHOOD","AMERITRADE"}, A187)))&gt;0</f>
        <v>0</v>
      </c>
      <c r="J187" t="b" cm="1">
        <f t="array" ref="J187">SUMPRODUCT(--ISNUMBER(SEARCH({"O'REILLY","Auto"}, A187)))&gt;0</f>
        <v>0</v>
      </c>
      <c r="K187" t="b" cm="1">
        <f t="array" ref="K187">SUMPRODUCT(--ISNUMBER(SEARCH({"Home","Outdoor","Superdry","AMZN","Target","Wal-Mart","WITHDRWL SAN LEANDRO","Misc"}, A187)))&gt;0</f>
        <v>0</v>
      </c>
      <c r="L187" t="str">
        <f t="shared" si="4"/>
        <v>FALSE</v>
      </c>
      <c r="M187" t="str">
        <f t="shared" si="5"/>
        <v>Clothing</v>
      </c>
    </row>
    <row r="188" spans="1:13" x14ac:dyDescent="0.25">
      <c r="A188" t="s">
        <v>29</v>
      </c>
      <c r="B188" t="s">
        <v>11</v>
      </c>
      <c r="C188" t="s">
        <v>22</v>
      </c>
      <c r="D188">
        <v>-98.07</v>
      </c>
      <c r="E188" t="b" cm="1">
        <f t="array" ref="E188">SUMPRODUCT(--ISNUMBER(SEARCH({"GAS","Oil","ARCO"}, A188)))&gt;0</f>
        <v>0</v>
      </c>
      <c r="F188" t="b" cm="1">
        <f t="array" ref="F188">SUMPRODUCT(--ISNUMBER(SEARCH({"PAK","Safe","Save","Costco","Food"},A188)))&gt;0</f>
        <v>0</v>
      </c>
      <c r="G188" t="b" cm="1">
        <f t="array" ref="G188">SUMPRODUCT(--ISNUMBER(SEARCH({"KOHLS","Macy","Gap","Clothing"}, A188)))&gt;0</f>
        <v>0</v>
      </c>
      <c r="H188" t="b" cm="1">
        <f t="array" ref="H188">SUMPRODUCT(--ISNUMBER(SEARCH({"Century","Steam","Gamepod","Entertainment"},A188)))&gt;0</f>
        <v>0</v>
      </c>
      <c r="I188" t="b" cm="1">
        <f t="array" ref="I188">SUMPRODUCT(--ISNUMBER(SEARCH({"ROBINHOOD","AMERITRADE"}, A188)))&gt;0</f>
        <v>0</v>
      </c>
      <c r="J188" t="b" cm="1">
        <f t="array" ref="J188">SUMPRODUCT(--ISNUMBER(SEARCH({"O'REILLY","Auto"}, A188)))&gt;0</f>
        <v>0</v>
      </c>
      <c r="K188" t="b" cm="1">
        <f t="array" ref="K188">SUMPRODUCT(--ISNUMBER(SEARCH({"Home","Outdoor","Superdry","AMZN","Target","Wal-Mart","WITHDRWL SAN LEANDRO","Misc"}, A188)))&gt;0</f>
        <v>0</v>
      </c>
      <c r="L188" t="str">
        <f t="shared" si="4"/>
        <v>FALSE</v>
      </c>
      <c r="M188" t="str">
        <f t="shared" si="5"/>
        <v>Other</v>
      </c>
    </row>
    <row r="189" spans="1:13" x14ac:dyDescent="0.25">
      <c r="A189" t="s">
        <v>29</v>
      </c>
      <c r="B189" t="s">
        <v>11</v>
      </c>
      <c r="C189" t="s">
        <v>22</v>
      </c>
      <c r="D189">
        <v>-82.51</v>
      </c>
      <c r="E189" t="b" cm="1">
        <f t="array" ref="E189">SUMPRODUCT(--ISNUMBER(SEARCH({"GAS","Oil","ARCO"}, A189)))&gt;0</f>
        <v>0</v>
      </c>
      <c r="F189" t="b" cm="1">
        <f t="array" ref="F189">SUMPRODUCT(--ISNUMBER(SEARCH({"PAK","Safe","Save","Costco","Food"},A189)))&gt;0</f>
        <v>0</v>
      </c>
      <c r="G189" t="b" cm="1">
        <f t="array" ref="G189">SUMPRODUCT(--ISNUMBER(SEARCH({"KOHLS","Macy","Gap","Clothing"}, A189)))&gt;0</f>
        <v>0</v>
      </c>
      <c r="H189" t="b" cm="1">
        <f t="array" ref="H189">SUMPRODUCT(--ISNUMBER(SEARCH({"Century","Steam","Gamepod","Entertainment"},A189)))&gt;0</f>
        <v>0</v>
      </c>
      <c r="I189" t="b" cm="1">
        <f t="array" ref="I189">SUMPRODUCT(--ISNUMBER(SEARCH({"ROBINHOOD","AMERITRADE"}, A189)))&gt;0</f>
        <v>0</v>
      </c>
      <c r="J189" t="b" cm="1">
        <f t="array" ref="J189">SUMPRODUCT(--ISNUMBER(SEARCH({"O'REILLY","Auto"}, A189)))&gt;0</f>
        <v>0</v>
      </c>
      <c r="K189" t="b" cm="1">
        <f t="array" ref="K189">SUMPRODUCT(--ISNUMBER(SEARCH({"Home","Outdoor","Superdry","AMZN","Target","Wal-Mart","WITHDRWL SAN LEANDRO","Misc"}, A189)))&gt;0</f>
        <v>0</v>
      </c>
      <c r="L189" t="str">
        <f t="shared" si="4"/>
        <v>FALSE</v>
      </c>
      <c r="M189" t="str">
        <f t="shared" si="5"/>
        <v>Other</v>
      </c>
    </row>
    <row r="190" spans="1:13" x14ac:dyDescent="0.25">
      <c r="A190" t="s">
        <v>26</v>
      </c>
      <c r="B190" t="s">
        <v>11</v>
      </c>
      <c r="C190" t="s">
        <v>22</v>
      </c>
      <c r="D190">
        <v>-8.58</v>
      </c>
      <c r="E190" t="b" cm="1">
        <f t="array" ref="E190">SUMPRODUCT(--ISNUMBER(SEARCH({"GAS","Oil","ARCO"}, A190)))&gt;0</f>
        <v>0</v>
      </c>
      <c r="F190" t="b" cm="1">
        <f t="array" ref="F190">SUMPRODUCT(--ISNUMBER(SEARCH({"PAK","Safe","Save","Costco","Food"},A190)))&gt;0</f>
        <v>1</v>
      </c>
      <c r="G190" t="b" cm="1">
        <f t="array" ref="G190">SUMPRODUCT(--ISNUMBER(SEARCH({"KOHLS","Macy","Gap","Clothing"}, A190)))&gt;0</f>
        <v>0</v>
      </c>
      <c r="H190" t="b" cm="1">
        <f t="array" ref="H190">SUMPRODUCT(--ISNUMBER(SEARCH({"Century","Steam","Gamepod","Entertainment"},A190)))&gt;0</f>
        <v>0</v>
      </c>
      <c r="I190" t="b" cm="1">
        <f t="array" ref="I190">SUMPRODUCT(--ISNUMBER(SEARCH({"ROBINHOOD","AMERITRADE"}, A190)))&gt;0</f>
        <v>0</v>
      </c>
      <c r="J190" t="b" cm="1">
        <f t="array" ref="J190">SUMPRODUCT(--ISNUMBER(SEARCH({"O'REILLY","Auto"}, A190)))&gt;0</f>
        <v>0</v>
      </c>
      <c r="K190" t="b" cm="1">
        <f t="array" ref="K190">SUMPRODUCT(--ISNUMBER(SEARCH({"Home","Outdoor","Superdry","AMZN","Target","Wal-Mart","WITHDRWL SAN LEANDRO","Misc"}, A190)))&gt;0</f>
        <v>0</v>
      </c>
      <c r="L190" t="str">
        <f t="shared" si="4"/>
        <v>FALSE</v>
      </c>
      <c r="M190" t="str">
        <f t="shared" si="5"/>
        <v>Food</v>
      </c>
    </row>
    <row r="191" spans="1:13" x14ac:dyDescent="0.25">
      <c r="A191" t="s">
        <v>34</v>
      </c>
      <c r="B191" t="s">
        <v>10</v>
      </c>
      <c r="C191" t="s">
        <v>22</v>
      </c>
      <c r="D191">
        <v>-700</v>
      </c>
      <c r="E191" t="b" cm="1">
        <f t="array" ref="E191">SUMPRODUCT(--ISNUMBER(SEARCH({"GAS","Oil","ARCO"}, A191)))&gt;0</f>
        <v>0</v>
      </c>
      <c r="F191" t="b" cm="1">
        <f t="array" ref="F191">SUMPRODUCT(--ISNUMBER(SEARCH({"PAK","Safe","Save","Costco","Food"},A191)))&gt;0</f>
        <v>0</v>
      </c>
      <c r="G191" t="b" cm="1">
        <f t="array" ref="G191">SUMPRODUCT(--ISNUMBER(SEARCH({"KOHLS","Macy","Gap","Clothing"}, A191)))&gt;0</f>
        <v>0</v>
      </c>
      <c r="H191" t="b" cm="1">
        <f t="array" ref="H191">SUMPRODUCT(--ISNUMBER(SEARCH({"Century","Steam","Gamepod","Entertainment"},A191)))&gt;0</f>
        <v>0</v>
      </c>
      <c r="I191" t="b" cm="1">
        <f t="array" ref="I191">SUMPRODUCT(--ISNUMBER(SEARCH({"ROBINHOOD","AMERITRADE"}, A191)))&gt;0</f>
        <v>1</v>
      </c>
      <c r="J191" t="b" cm="1">
        <f t="array" ref="J191">SUMPRODUCT(--ISNUMBER(SEARCH({"O'REILLY","Auto"}, A191)))&gt;0</f>
        <v>0</v>
      </c>
      <c r="K191" t="b" cm="1">
        <f t="array" ref="K191">SUMPRODUCT(--ISNUMBER(SEARCH({"Home","Outdoor","Superdry","AMZN","Target","Wal-Mart","WITHDRWL SAN LEANDRO","Misc"}, A191)))&gt;0</f>
        <v>0</v>
      </c>
      <c r="L191" t="str">
        <f t="shared" si="4"/>
        <v>FALSE</v>
      </c>
      <c r="M191" t="str">
        <f t="shared" si="5"/>
        <v>Investment</v>
      </c>
    </row>
    <row r="192" spans="1:13" x14ac:dyDescent="0.25">
      <c r="A192" t="s">
        <v>32</v>
      </c>
      <c r="B192" t="s">
        <v>12</v>
      </c>
      <c r="C192" t="s">
        <v>22</v>
      </c>
      <c r="D192">
        <v>147.76</v>
      </c>
      <c r="E192" t="b" cm="1">
        <f t="array" ref="E192">SUMPRODUCT(--ISNUMBER(SEARCH({"GAS","Oil","ARCO"}, A192)))&gt;0</f>
        <v>0</v>
      </c>
      <c r="F192" t="b" cm="1">
        <f t="array" ref="F192">SUMPRODUCT(--ISNUMBER(SEARCH({"PAK","Safe","Save","Costco","Food"},A192)))&gt;0</f>
        <v>0</v>
      </c>
      <c r="G192" t="b" cm="1">
        <f t="array" ref="G192">SUMPRODUCT(--ISNUMBER(SEARCH({"KOHLS","Macy","Gap","Clothing"}, A192)))&gt;0</f>
        <v>0</v>
      </c>
      <c r="H192" t="b" cm="1">
        <f t="array" ref="H192">SUMPRODUCT(--ISNUMBER(SEARCH({"Century","Steam","Gamepod","Entertainment"},A192)))&gt;0</f>
        <v>0</v>
      </c>
      <c r="I192" t="b" cm="1">
        <f t="array" ref="I192">SUMPRODUCT(--ISNUMBER(SEARCH({"ROBINHOOD","AMERITRADE"}, A192)))&gt;0</f>
        <v>0</v>
      </c>
      <c r="J192" t="b" cm="1">
        <f t="array" ref="J192">SUMPRODUCT(--ISNUMBER(SEARCH({"O'REILLY","Auto"}, A192)))&gt;0</f>
        <v>0</v>
      </c>
      <c r="K192" t="b" cm="1">
        <f t="array" ref="K192">SUMPRODUCT(--ISNUMBER(SEARCH({"Home","Outdoor","Superdry","AMZN","Target","Wal-Mart","WITHDRWL SAN LEANDRO","Misc"}, A192)))&gt;0</f>
        <v>0</v>
      </c>
      <c r="L192" t="str">
        <f t="shared" si="4"/>
        <v>TRUE</v>
      </c>
      <c r="M192" t="str">
        <f t="shared" si="5"/>
        <v>Deposit</v>
      </c>
    </row>
    <row r="193" spans="1:13" x14ac:dyDescent="0.25">
      <c r="A193" t="s">
        <v>35</v>
      </c>
      <c r="B193" t="s">
        <v>12</v>
      </c>
      <c r="C193" t="s">
        <v>22</v>
      </c>
      <c r="D193">
        <v>-19.36</v>
      </c>
      <c r="E193" t="b" cm="1">
        <f t="array" ref="E193">SUMPRODUCT(--ISNUMBER(SEARCH({"GAS","Oil","ARCO"}, A193)))&gt;0</f>
        <v>0</v>
      </c>
      <c r="F193" t="b" cm="1">
        <f t="array" ref="F193">SUMPRODUCT(--ISNUMBER(SEARCH({"PAK","Safe","Save","Costco","Food"},A193)))&gt;0</f>
        <v>0</v>
      </c>
      <c r="G193" t="b" cm="1">
        <f t="array" ref="G193">SUMPRODUCT(--ISNUMBER(SEARCH({"KOHLS","Macy","Gap","Clothing"}, A193)))&gt;0</f>
        <v>0</v>
      </c>
      <c r="H193" t="b" cm="1">
        <f t="array" ref="H193">SUMPRODUCT(--ISNUMBER(SEARCH({"Century","Steam","Gamepod","Entertainment"},A193)))&gt;0</f>
        <v>0</v>
      </c>
      <c r="I193" t="b" cm="1">
        <f t="array" ref="I193">SUMPRODUCT(--ISNUMBER(SEARCH({"ROBINHOOD","AMERITRADE"}, A193)))&gt;0</f>
        <v>0</v>
      </c>
      <c r="J193" t="b" cm="1">
        <f t="array" ref="J193">SUMPRODUCT(--ISNUMBER(SEARCH({"O'REILLY","Auto"}, A193)))&gt;0</f>
        <v>1</v>
      </c>
      <c r="K193" t="b" cm="1">
        <f t="array" ref="K193">SUMPRODUCT(--ISNUMBER(SEARCH({"Home","Outdoor","Superdry","AMZN","Target","Wal-Mart","WITHDRWL SAN LEANDRO","Misc"}, A193)))&gt;0</f>
        <v>0</v>
      </c>
      <c r="L193" t="str">
        <f t="shared" si="4"/>
        <v>FALSE</v>
      </c>
      <c r="M193" t="str">
        <f t="shared" si="5"/>
        <v>Car Maintenance</v>
      </c>
    </row>
    <row r="194" spans="1:13" x14ac:dyDescent="0.25">
      <c r="A194" t="s">
        <v>36</v>
      </c>
      <c r="B194" t="s">
        <v>12</v>
      </c>
      <c r="C194" t="s">
        <v>22</v>
      </c>
      <c r="D194">
        <v>-4.41</v>
      </c>
      <c r="E194" t="b" cm="1">
        <f t="array" ref="E194">SUMPRODUCT(--ISNUMBER(SEARCH({"GAS","Oil","ARCO"}, A194)))&gt;0</f>
        <v>0</v>
      </c>
      <c r="F194" t="b" cm="1">
        <f t="array" ref="F194">SUMPRODUCT(--ISNUMBER(SEARCH({"PAK","Safe","Save","Costco","Food"},A194)))&gt;0</f>
        <v>0</v>
      </c>
      <c r="G194" t="b" cm="1">
        <f t="array" ref="G194">SUMPRODUCT(--ISNUMBER(SEARCH({"KOHLS","Macy","Gap","Clothing"}, A194)))&gt;0</f>
        <v>0</v>
      </c>
      <c r="H194" t="b" cm="1">
        <f t="array" ref="H194">SUMPRODUCT(--ISNUMBER(SEARCH({"Century","Steam","Gamepod","Entertainment"},A194)))&gt;0</f>
        <v>0</v>
      </c>
      <c r="I194" t="b" cm="1">
        <f t="array" ref="I194">SUMPRODUCT(--ISNUMBER(SEARCH({"ROBINHOOD","AMERITRADE"}, A194)))&gt;0</f>
        <v>0</v>
      </c>
      <c r="J194" t="b" cm="1">
        <f t="array" ref="J194">SUMPRODUCT(--ISNUMBER(SEARCH({"O'REILLY","Auto"}, A194)))&gt;0</f>
        <v>0</v>
      </c>
      <c r="K194" t="b" cm="1">
        <f t="array" ref="K194">SUMPRODUCT(--ISNUMBER(SEARCH({"Home","Outdoor","Superdry","AMZN","Target","Wal-Mart","WITHDRWL SAN LEANDRO","Misc"}, A194)))&gt;0</f>
        <v>1</v>
      </c>
      <c r="L194" t="str">
        <f t="shared" ref="L194:L257" si="6">IF(D194&gt;0, "TRUE", "FALSE")</f>
        <v>FALSE</v>
      </c>
      <c r="M194" t="str">
        <f t="shared" ref="M194:M257" si="7">IF(E194=TRUE, "Gas", IF(F194=TRUE, "Food", IF(G194=TRUE, "Clothing", IF(H194=TRUE, "Entertainment", IF(I194=TRUE, "Investment", IF(J194=TRUE, "Car Maintenance", IF(K194=TRUE, "Miscellaneous", IF(L194="TRUE", "Deposit", "Other"))))))))</f>
        <v>Miscellaneous</v>
      </c>
    </row>
    <row r="195" spans="1:13" x14ac:dyDescent="0.25">
      <c r="A195" t="s">
        <v>36</v>
      </c>
      <c r="B195" t="s">
        <v>12</v>
      </c>
      <c r="C195" t="s">
        <v>22</v>
      </c>
      <c r="D195">
        <v>-41.83</v>
      </c>
      <c r="E195" t="b" cm="1">
        <f t="array" ref="E195">SUMPRODUCT(--ISNUMBER(SEARCH({"GAS","Oil","ARCO"}, A195)))&gt;0</f>
        <v>0</v>
      </c>
      <c r="F195" t="b" cm="1">
        <f t="array" ref="F195">SUMPRODUCT(--ISNUMBER(SEARCH({"PAK","Safe","Save","Costco","Food"},A195)))&gt;0</f>
        <v>0</v>
      </c>
      <c r="G195" t="b" cm="1">
        <f t="array" ref="G195">SUMPRODUCT(--ISNUMBER(SEARCH({"KOHLS","Macy","Gap","Clothing"}, A195)))&gt;0</f>
        <v>0</v>
      </c>
      <c r="H195" t="b" cm="1">
        <f t="array" ref="H195">SUMPRODUCT(--ISNUMBER(SEARCH({"Century","Steam","Gamepod","Entertainment"},A195)))&gt;0</f>
        <v>0</v>
      </c>
      <c r="I195" t="b" cm="1">
        <f t="array" ref="I195">SUMPRODUCT(--ISNUMBER(SEARCH({"ROBINHOOD","AMERITRADE"}, A195)))&gt;0</f>
        <v>0</v>
      </c>
      <c r="J195" t="b" cm="1">
        <f t="array" ref="J195">SUMPRODUCT(--ISNUMBER(SEARCH({"O'REILLY","Auto"}, A195)))&gt;0</f>
        <v>0</v>
      </c>
      <c r="K195" t="b" cm="1">
        <f t="array" ref="K195">SUMPRODUCT(--ISNUMBER(SEARCH({"Home","Outdoor","Superdry","AMZN","Target","Wal-Mart","WITHDRWL SAN LEANDRO","Misc"}, A195)))&gt;0</f>
        <v>1</v>
      </c>
      <c r="L195" t="str">
        <f t="shared" si="6"/>
        <v>FALSE</v>
      </c>
      <c r="M195" t="str">
        <f t="shared" si="7"/>
        <v>Miscellaneous</v>
      </c>
    </row>
    <row r="196" spans="1:13" x14ac:dyDescent="0.25">
      <c r="A196" t="s">
        <v>36</v>
      </c>
      <c r="B196" t="s">
        <v>12</v>
      </c>
      <c r="C196" t="s">
        <v>22</v>
      </c>
      <c r="D196">
        <v>-25.45</v>
      </c>
      <c r="E196" t="b" cm="1">
        <f t="array" ref="E196">SUMPRODUCT(--ISNUMBER(SEARCH({"GAS","Oil","ARCO"}, A196)))&gt;0</f>
        <v>0</v>
      </c>
      <c r="F196" t="b" cm="1">
        <f t="array" ref="F196">SUMPRODUCT(--ISNUMBER(SEARCH({"PAK","Safe","Save","Costco","Food"},A196)))&gt;0</f>
        <v>0</v>
      </c>
      <c r="G196" t="b" cm="1">
        <f t="array" ref="G196">SUMPRODUCT(--ISNUMBER(SEARCH({"KOHLS","Macy","Gap","Clothing"}, A196)))&gt;0</f>
        <v>0</v>
      </c>
      <c r="H196" t="b" cm="1">
        <f t="array" ref="H196">SUMPRODUCT(--ISNUMBER(SEARCH({"Century","Steam","Gamepod","Entertainment"},A196)))&gt;0</f>
        <v>0</v>
      </c>
      <c r="I196" t="b" cm="1">
        <f t="array" ref="I196">SUMPRODUCT(--ISNUMBER(SEARCH({"ROBINHOOD","AMERITRADE"}, A196)))&gt;0</f>
        <v>0</v>
      </c>
      <c r="J196" t="b" cm="1">
        <f t="array" ref="J196">SUMPRODUCT(--ISNUMBER(SEARCH({"O'REILLY","Auto"}, A196)))&gt;0</f>
        <v>0</v>
      </c>
      <c r="K196" t="b" cm="1">
        <f t="array" ref="K196">SUMPRODUCT(--ISNUMBER(SEARCH({"Home","Outdoor","Superdry","AMZN","Target","Wal-Mart","WITHDRWL SAN LEANDRO","Misc"}, A196)))&gt;0</f>
        <v>1</v>
      </c>
      <c r="L196" t="str">
        <f t="shared" si="6"/>
        <v>FALSE</v>
      </c>
      <c r="M196" t="str">
        <f t="shared" si="7"/>
        <v>Miscellaneous</v>
      </c>
    </row>
    <row r="197" spans="1:13" x14ac:dyDescent="0.25">
      <c r="A197" t="s">
        <v>36</v>
      </c>
      <c r="B197" t="s">
        <v>12</v>
      </c>
      <c r="C197" t="s">
        <v>22</v>
      </c>
      <c r="D197">
        <v>-1.65</v>
      </c>
      <c r="E197" t="b" cm="1">
        <f t="array" ref="E197">SUMPRODUCT(--ISNUMBER(SEARCH({"GAS","Oil","ARCO"}, A197)))&gt;0</f>
        <v>0</v>
      </c>
      <c r="F197" t="b" cm="1">
        <f t="array" ref="F197">SUMPRODUCT(--ISNUMBER(SEARCH({"PAK","Safe","Save","Costco","Food"},A197)))&gt;0</f>
        <v>0</v>
      </c>
      <c r="G197" t="b" cm="1">
        <f t="array" ref="G197">SUMPRODUCT(--ISNUMBER(SEARCH({"KOHLS","Macy","Gap","Clothing"}, A197)))&gt;0</f>
        <v>0</v>
      </c>
      <c r="H197" t="b" cm="1">
        <f t="array" ref="H197">SUMPRODUCT(--ISNUMBER(SEARCH({"Century","Steam","Gamepod","Entertainment"},A197)))&gt;0</f>
        <v>0</v>
      </c>
      <c r="I197" t="b" cm="1">
        <f t="array" ref="I197">SUMPRODUCT(--ISNUMBER(SEARCH({"ROBINHOOD","AMERITRADE"}, A197)))&gt;0</f>
        <v>0</v>
      </c>
      <c r="J197" t="b" cm="1">
        <f t="array" ref="J197">SUMPRODUCT(--ISNUMBER(SEARCH({"O'REILLY","Auto"}, A197)))&gt;0</f>
        <v>0</v>
      </c>
      <c r="K197" t="b" cm="1">
        <f t="array" ref="K197">SUMPRODUCT(--ISNUMBER(SEARCH({"Home","Outdoor","Superdry","AMZN","Target","Wal-Mart","WITHDRWL SAN LEANDRO","Misc"}, A197)))&gt;0</f>
        <v>1</v>
      </c>
      <c r="L197" t="str">
        <f t="shared" si="6"/>
        <v>FALSE</v>
      </c>
      <c r="M197" t="str">
        <f t="shared" si="7"/>
        <v>Miscellaneous</v>
      </c>
    </row>
    <row r="198" spans="1:13" x14ac:dyDescent="0.25">
      <c r="A198" t="s">
        <v>36</v>
      </c>
      <c r="B198" t="s">
        <v>12</v>
      </c>
      <c r="C198" t="s">
        <v>22</v>
      </c>
      <c r="D198">
        <v>-41.8</v>
      </c>
      <c r="E198" t="b" cm="1">
        <f t="array" ref="E198">SUMPRODUCT(--ISNUMBER(SEARCH({"GAS","Oil","ARCO"}, A198)))&gt;0</f>
        <v>0</v>
      </c>
      <c r="F198" t="b" cm="1">
        <f t="array" ref="F198">SUMPRODUCT(--ISNUMBER(SEARCH({"PAK","Safe","Save","Costco","Food"},A198)))&gt;0</f>
        <v>0</v>
      </c>
      <c r="G198" t="b" cm="1">
        <f t="array" ref="G198">SUMPRODUCT(--ISNUMBER(SEARCH({"KOHLS","Macy","Gap","Clothing"}, A198)))&gt;0</f>
        <v>0</v>
      </c>
      <c r="H198" t="b" cm="1">
        <f t="array" ref="H198">SUMPRODUCT(--ISNUMBER(SEARCH({"Century","Steam","Gamepod","Entertainment"},A198)))&gt;0</f>
        <v>0</v>
      </c>
      <c r="I198" t="b" cm="1">
        <f t="array" ref="I198">SUMPRODUCT(--ISNUMBER(SEARCH({"ROBINHOOD","AMERITRADE"}, A198)))&gt;0</f>
        <v>0</v>
      </c>
      <c r="J198" t="b" cm="1">
        <f t="array" ref="J198">SUMPRODUCT(--ISNUMBER(SEARCH({"O'REILLY","Auto"}, A198)))&gt;0</f>
        <v>0</v>
      </c>
      <c r="K198" t="b" cm="1">
        <f t="array" ref="K198">SUMPRODUCT(--ISNUMBER(SEARCH({"Home","Outdoor","Superdry","AMZN","Target","Wal-Mart","WITHDRWL SAN LEANDRO","Misc"}, A198)))&gt;0</f>
        <v>1</v>
      </c>
      <c r="L198" t="str">
        <f t="shared" si="6"/>
        <v>FALSE</v>
      </c>
      <c r="M198" t="str">
        <f t="shared" si="7"/>
        <v>Miscellaneous</v>
      </c>
    </row>
    <row r="199" spans="1:13" x14ac:dyDescent="0.25">
      <c r="A199" t="s">
        <v>36</v>
      </c>
      <c r="B199" t="s">
        <v>12</v>
      </c>
      <c r="C199" t="s">
        <v>22</v>
      </c>
      <c r="D199">
        <v>-5.91</v>
      </c>
      <c r="E199" t="b" cm="1">
        <f t="array" ref="E199">SUMPRODUCT(--ISNUMBER(SEARCH({"GAS","Oil","ARCO"}, A199)))&gt;0</f>
        <v>0</v>
      </c>
      <c r="F199" t="b" cm="1">
        <f t="array" ref="F199">SUMPRODUCT(--ISNUMBER(SEARCH({"PAK","Safe","Save","Costco","Food"},A199)))&gt;0</f>
        <v>0</v>
      </c>
      <c r="G199" t="b" cm="1">
        <f t="array" ref="G199">SUMPRODUCT(--ISNUMBER(SEARCH({"KOHLS","Macy","Gap","Clothing"}, A199)))&gt;0</f>
        <v>0</v>
      </c>
      <c r="H199" t="b" cm="1">
        <f t="array" ref="H199">SUMPRODUCT(--ISNUMBER(SEARCH({"Century","Steam","Gamepod","Entertainment"},A199)))&gt;0</f>
        <v>0</v>
      </c>
      <c r="I199" t="b" cm="1">
        <f t="array" ref="I199">SUMPRODUCT(--ISNUMBER(SEARCH({"ROBINHOOD","AMERITRADE"}, A199)))&gt;0</f>
        <v>0</v>
      </c>
      <c r="J199" t="b" cm="1">
        <f t="array" ref="J199">SUMPRODUCT(--ISNUMBER(SEARCH({"O'REILLY","Auto"}, A199)))&gt;0</f>
        <v>0</v>
      </c>
      <c r="K199" t="b" cm="1">
        <f t="array" ref="K199">SUMPRODUCT(--ISNUMBER(SEARCH({"Home","Outdoor","Superdry","AMZN","Target","Wal-Mart","WITHDRWL SAN LEANDRO","Misc"}, A199)))&gt;0</f>
        <v>1</v>
      </c>
      <c r="L199" t="str">
        <f t="shared" si="6"/>
        <v>FALSE</v>
      </c>
      <c r="M199" t="str">
        <f t="shared" si="7"/>
        <v>Miscellaneous</v>
      </c>
    </row>
    <row r="200" spans="1:13" x14ac:dyDescent="0.25">
      <c r="A200" t="s">
        <v>29</v>
      </c>
      <c r="B200" t="s">
        <v>12</v>
      </c>
      <c r="C200" t="s">
        <v>22</v>
      </c>
      <c r="D200">
        <v>-170</v>
      </c>
      <c r="E200" t="b" cm="1">
        <f t="array" ref="E200">SUMPRODUCT(--ISNUMBER(SEARCH({"GAS","Oil","ARCO"}, A200)))&gt;0</f>
        <v>0</v>
      </c>
      <c r="F200" t="b" cm="1">
        <f t="array" ref="F200">SUMPRODUCT(--ISNUMBER(SEARCH({"PAK","Safe","Save","Costco","Food"},A200)))&gt;0</f>
        <v>0</v>
      </c>
      <c r="G200" t="b" cm="1">
        <f t="array" ref="G200">SUMPRODUCT(--ISNUMBER(SEARCH({"KOHLS","Macy","Gap","Clothing"}, A200)))&gt;0</f>
        <v>0</v>
      </c>
      <c r="H200" t="b" cm="1">
        <f t="array" ref="H200">SUMPRODUCT(--ISNUMBER(SEARCH({"Century","Steam","Gamepod","Entertainment"},A200)))&gt;0</f>
        <v>0</v>
      </c>
      <c r="I200" t="b" cm="1">
        <f t="array" ref="I200">SUMPRODUCT(--ISNUMBER(SEARCH({"ROBINHOOD","AMERITRADE"}, A200)))&gt;0</f>
        <v>0</v>
      </c>
      <c r="J200" t="b" cm="1">
        <f t="array" ref="J200">SUMPRODUCT(--ISNUMBER(SEARCH({"O'REILLY","Auto"}, A200)))&gt;0</f>
        <v>0</v>
      </c>
      <c r="K200" t="b" cm="1">
        <f t="array" ref="K200">SUMPRODUCT(--ISNUMBER(SEARCH({"Home","Outdoor","Superdry","AMZN","Target","Wal-Mart","WITHDRWL SAN LEANDRO","Misc"}, A200)))&gt;0</f>
        <v>0</v>
      </c>
      <c r="L200" t="str">
        <f t="shared" si="6"/>
        <v>FALSE</v>
      </c>
      <c r="M200" t="str">
        <f t="shared" si="7"/>
        <v>Other</v>
      </c>
    </row>
    <row r="201" spans="1:13" x14ac:dyDescent="0.25">
      <c r="A201" t="s">
        <v>29</v>
      </c>
      <c r="B201" t="s">
        <v>12</v>
      </c>
      <c r="C201" t="s">
        <v>22</v>
      </c>
      <c r="D201">
        <v>-3.59</v>
      </c>
      <c r="E201" t="b" cm="1">
        <f t="array" ref="E201">SUMPRODUCT(--ISNUMBER(SEARCH({"GAS","Oil","ARCO"}, A201)))&gt;0</f>
        <v>0</v>
      </c>
      <c r="F201" t="b" cm="1">
        <f t="array" ref="F201">SUMPRODUCT(--ISNUMBER(SEARCH({"PAK","Safe","Save","Costco","Food"},A201)))&gt;0</f>
        <v>0</v>
      </c>
      <c r="G201" t="b" cm="1">
        <f t="array" ref="G201">SUMPRODUCT(--ISNUMBER(SEARCH({"KOHLS","Macy","Gap","Clothing"}, A201)))&gt;0</f>
        <v>0</v>
      </c>
      <c r="H201" t="b" cm="1">
        <f t="array" ref="H201">SUMPRODUCT(--ISNUMBER(SEARCH({"Century","Steam","Gamepod","Entertainment"},A201)))&gt;0</f>
        <v>0</v>
      </c>
      <c r="I201" t="b" cm="1">
        <f t="array" ref="I201">SUMPRODUCT(--ISNUMBER(SEARCH({"ROBINHOOD","AMERITRADE"}, A201)))&gt;0</f>
        <v>0</v>
      </c>
      <c r="J201" t="b" cm="1">
        <f t="array" ref="J201">SUMPRODUCT(--ISNUMBER(SEARCH({"O'REILLY","Auto"}, A201)))&gt;0</f>
        <v>0</v>
      </c>
      <c r="K201" t="b" cm="1">
        <f t="array" ref="K201">SUMPRODUCT(--ISNUMBER(SEARCH({"Home","Outdoor","Superdry","AMZN","Target","Wal-Mart","WITHDRWL SAN LEANDRO","Misc"}, A201)))&gt;0</f>
        <v>0</v>
      </c>
      <c r="L201" t="str">
        <f t="shared" si="6"/>
        <v>FALSE</v>
      </c>
      <c r="M201" t="str">
        <f t="shared" si="7"/>
        <v>Other</v>
      </c>
    </row>
    <row r="202" spans="1:13" x14ac:dyDescent="0.25">
      <c r="A202" t="s">
        <v>36</v>
      </c>
      <c r="B202" t="s">
        <v>12</v>
      </c>
      <c r="C202" t="s">
        <v>22</v>
      </c>
      <c r="D202">
        <v>-19.88</v>
      </c>
      <c r="E202" t="b" cm="1">
        <f t="array" ref="E202">SUMPRODUCT(--ISNUMBER(SEARCH({"GAS","Oil","ARCO"}, A202)))&gt;0</f>
        <v>0</v>
      </c>
      <c r="F202" t="b" cm="1">
        <f t="array" ref="F202">SUMPRODUCT(--ISNUMBER(SEARCH({"PAK","Safe","Save","Costco","Food"},A202)))&gt;0</f>
        <v>0</v>
      </c>
      <c r="G202" t="b" cm="1">
        <f t="array" ref="G202">SUMPRODUCT(--ISNUMBER(SEARCH({"KOHLS","Macy","Gap","Clothing"}, A202)))&gt;0</f>
        <v>0</v>
      </c>
      <c r="H202" t="b" cm="1">
        <f t="array" ref="H202">SUMPRODUCT(--ISNUMBER(SEARCH({"Century","Steam","Gamepod","Entertainment"},A202)))&gt;0</f>
        <v>0</v>
      </c>
      <c r="I202" t="b" cm="1">
        <f t="array" ref="I202">SUMPRODUCT(--ISNUMBER(SEARCH({"ROBINHOOD","AMERITRADE"}, A202)))&gt;0</f>
        <v>0</v>
      </c>
      <c r="J202" t="b" cm="1">
        <f t="array" ref="J202">SUMPRODUCT(--ISNUMBER(SEARCH({"O'REILLY","Auto"}, A202)))&gt;0</f>
        <v>0</v>
      </c>
      <c r="K202" t="b" cm="1">
        <f t="array" ref="K202">SUMPRODUCT(--ISNUMBER(SEARCH({"Home","Outdoor","Superdry","AMZN","Target","Wal-Mart","WITHDRWL SAN LEANDRO","Misc"}, A202)))&gt;0</f>
        <v>1</v>
      </c>
      <c r="L202" t="str">
        <f t="shared" si="6"/>
        <v>FALSE</v>
      </c>
      <c r="M202" t="str">
        <f t="shared" si="7"/>
        <v>Miscellaneous</v>
      </c>
    </row>
    <row r="203" spans="1:13" x14ac:dyDescent="0.25">
      <c r="A203" t="s">
        <v>29</v>
      </c>
      <c r="B203" t="s">
        <v>12</v>
      </c>
      <c r="C203" t="s">
        <v>22</v>
      </c>
      <c r="D203">
        <v>-9.3000000000000007</v>
      </c>
      <c r="E203" t="b" cm="1">
        <f t="array" ref="E203">SUMPRODUCT(--ISNUMBER(SEARCH({"GAS","Oil","ARCO"}, A203)))&gt;0</f>
        <v>0</v>
      </c>
      <c r="F203" t="b" cm="1">
        <f t="array" ref="F203">SUMPRODUCT(--ISNUMBER(SEARCH({"PAK","Safe","Save","Costco","Food"},A203)))&gt;0</f>
        <v>0</v>
      </c>
      <c r="G203" t="b" cm="1">
        <f t="array" ref="G203">SUMPRODUCT(--ISNUMBER(SEARCH({"KOHLS","Macy","Gap","Clothing"}, A203)))&gt;0</f>
        <v>0</v>
      </c>
      <c r="H203" t="b" cm="1">
        <f t="array" ref="H203">SUMPRODUCT(--ISNUMBER(SEARCH({"Century","Steam","Gamepod","Entertainment"},A203)))&gt;0</f>
        <v>0</v>
      </c>
      <c r="I203" t="b" cm="1">
        <f t="array" ref="I203">SUMPRODUCT(--ISNUMBER(SEARCH({"ROBINHOOD","AMERITRADE"}, A203)))&gt;0</f>
        <v>0</v>
      </c>
      <c r="J203" t="b" cm="1">
        <f t="array" ref="J203">SUMPRODUCT(--ISNUMBER(SEARCH({"O'REILLY","Auto"}, A203)))&gt;0</f>
        <v>0</v>
      </c>
      <c r="K203" t="b" cm="1">
        <f t="array" ref="K203">SUMPRODUCT(--ISNUMBER(SEARCH({"Home","Outdoor","Superdry","AMZN","Target","Wal-Mart","WITHDRWL SAN LEANDRO","Misc"}, A203)))&gt;0</f>
        <v>0</v>
      </c>
      <c r="L203" t="str">
        <f t="shared" si="6"/>
        <v>FALSE</v>
      </c>
      <c r="M203" t="str">
        <f t="shared" si="7"/>
        <v>Other</v>
      </c>
    </row>
    <row r="204" spans="1:13" x14ac:dyDescent="0.25">
      <c r="A204" t="s">
        <v>36</v>
      </c>
      <c r="B204" t="s">
        <v>12</v>
      </c>
      <c r="C204" t="s">
        <v>22</v>
      </c>
      <c r="D204">
        <v>-2.87</v>
      </c>
      <c r="E204" t="b" cm="1">
        <f t="array" ref="E204">SUMPRODUCT(--ISNUMBER(SEARCH({"GAS","Oil","ARCO"}, A204)))&gt;0</f>
        <v>0</v>
      </c>
      <c r="F204" t="b" cm="1">
        <f t="array" ref="F204">SUMPRODUCT(--ISNUMBER(SEARCH({"PAK","Safe","Save","Costco","Food"},A204)))&gt;0</f>
        <v>0</v>
      </c>
      <c r="G204" t="b" cm="1">
        <f t="array" ref="G204">SUMPRODUCT(--ISNUMBER(SEARCH({"KOHLS","Macy","Gap","Clothing"}, A204)))&gt;0</f>
        <v>0</v>
      </c>
      <c r="H204" t="b" cm="1">
        <f t="array" ref="H204">SUMPRODUCT(--ISNUMBER(SEARCH({"Century","Steam","Gamepod","Entertainment"},A204)))&gt;0</f>
        <v>0</v>
      </c>
      <c r="I204" t="b" cm="1">
        <f t="array" ref="I204">SUMPRODUCT(--ISNUMBER(SEARCH({"ROBINHOOD","AMERITRADE"}, A204)))&gt;0</f>
        <v>0</v>
      </c>
      <c r="J204" t="b" cm="1">
        <f t="array" ref="J204">SUMPRODUCT(--ISNUMBER(SEARCH({"O'REILLY","Auto"}, A204)))&gt;0</f>
        <v>0</v>
      </c>
      <c r="K204" t="b" cm="1">
        <f t="array" ref="K204">SUMPRODUCT(--ISNUMBER(SEARCH({"Home","Outdoor","Superdry","AMZN","Target","Wal-Mart","WITHDRWL SAN LEANDRO","Misc"}, A204)))&gt;0</f>
        <v>1</v>
      </c>
      <c r="L204" t="str">
        <f t="shared" si="6"/>
        <v>FALSE</v>
      </c>
      <c r="M204" t="str">
        <f t="shared" si="7"/>
        <v>Miscellaneous</v>
      </c>
    </row>
    <row r="205" spans="1:13" x14ac:dyDescent="0.25">
      <c r="A205" t="s">
        <v>29</v>
      </c>
      <c r="B205" t="s">
        <v>12</v>
      </c>
      <c r="C205" t="s">
        <v>22</v>
      </c>
      <c r="D205">
        <v>-9.3000000000000007</v>
      </c>
      <c r="E205" t="b" cm="1">
        <f t="array" ref="E205">SUMPRODUCT(--ISNUMBER(SEARCH({"GAS","Oil","ARCO"}, A205)))&gt;0</f>
        <v>0</v>
      </c>
      <c r="F205" t="b" cm="1">
        <f t="array" ref="F205">SUMPRODUCT(--ISNUMBER(SEARCH({"PAK","Safe","Save","Costco","Food"},A205)))&gt;0</f>
        <v>0</v>
      </c>
      <c r="G205" t="b" cm="1">
        <f t="array" ref="G205">SUMPRODUCT(--ISNUMBER(SEARCH({"KOHLS","Macy","Gap","Clothing"}, A205)))&gt;0</f>
        <v>0</v>
      </c>
      <c r="H205" t="b" cm="1">
        <f t="array" ref="H205">SUMPRODUCT(--ISNUMBER(SEARCH({"Century","Steam","Gamepod","Entertainment"},A205)))&gt;0</f>
        <v>0</v>
      </c>
      <c r="I205" t="b" cm="1">
        <f t="array" ref="I205">SUMPRODUCT(--ISNUMBER(SEARCH({"ROBINHOOD","AMERITRADE"}, A205)))&gt;0</f>
        <v>0</v>
      </c>
      <c r="J205" t="b" cm="1">
        <f t="array" ref="J205">SUMPRODUCT(--ISNUMBER(SEARCH({"O'REILLY","Auto"}, A205)))&gt;0</f>
        <v>0</v>
      </c>
      <c r="K205" t="b" cm="1">
        <f t="array" ref="K205">SUMPRODUCT(--ISNUMBER(SEARCH({"Home","Outdoor","Superdry","AMZN","Target","Wal-Mart","WITHDRWL SAN LEANDRO","Misc"}, A205)))&gt;0</f>
        <v>0</v>
      </c>
      <c r="L205" t="str">
        <f t="shared" si="6"/>
        <v>FALSE</v>
      </c>
      <c r="M205" t="str">
        <f t="shared" si="7"/>
        <v>Other</v>
      </c>
    </row>
    <row r="206" spans="1:13" x14ac:dyDescent="0.25">
      <c r="A206" t="s">
        <v>26</v>
      </c>
      <c r="B206" t="s">
        <v>12</v>
      </c>
      <c r="C206" t="s">
        <v>22</v>
      </c>
      <c r="D206">
        <v>-5.78</v>
      </c>
      <c r="E206" t="b" cm="1">
        <f t="array" ref="E206">SUMPRODUCT(--ISNUMBER(SEARCH({"GAS","Oil","ARCO"}, A206)))&gt;0</f>
        <v>0</v>
      </c>
      <c r="F206" t="b" cm="1">
        <f t="array" ref="F206">SUMPRODUCT(--ISNUMBER(SEARCH({"PAK","Safe","Save","Costco","Food"},A206)))&gt;0</f>
        <v>1</v>
      </c>
      <c r="G206" t="b" cm="1">
        <f t="array" ref="G206">SUMPRODUCT(--ISNUMBER(SEARCH({"KOHLS","Macy","Gap","Clothing"}, A206)))&gt;0</f>
        <v>0</v>
      </c>
      <c r="H206" t="b" cm="1">
        <f t="array" ref="H206">SUMPRODUCT(--ISNUMBER(SEARCH({"Century","Steam","Gamepod","Entertainment"},A206)))&gt;0</f>
        <v>0</v>
      </c>
      <c r="I206" t="b" cm="1">
        <f t="array" ref="I206">SUMPRODUCT(--ISNUMBER(SEARCH({"ROBINHOOD","AMERITRADE"}, A206)))&gt;0</f>
        <v>0</v>
      </c>
      <c r="J206" t="b" cm="1">
        <f t="array" ref="J206">SUMPRODUCT(--ISNUMBER(SEARCH({"O'REILLY","Auto"}, A206)))&gt;0</f>
        <v>0</v>
      </c>
      <c r="K206" t="b" cm="1">
        <f t="array" ref="K206">SUMPRODUCT(--ISNUMBER(SEARCH({"Home","Outdoor","Superdry","AMZN","Target","Wal-Mart","WITHDRWL SAN LEANDRO","Misc"}, A206)))&gt;0</f>
        <v>0</v>
      </c>
      <c r="L206" t="str">
        <f t="shared" si="6"/>
        <v>FALSE</v>
      </c>
      <c r="M206" t="str">
        <f t="shared" si="7"/>
        <v>Food</v>
      </c>
    </row>
    <row r="207" spans="1:13" x14ac:dyDescent="0.25">
      <c r="A207" t="s">
        <v>36</v>
      </c>
      <c r="B207" t="s">
        <v>12</v>
      </c>
      <c r="C207" t="s">
        <v>22</v>
      </c>
      <c r="D207">
        <v>-94.78</v>
      </c>
      <c r="E207" t="b" cm="1">
        <f t="array" ref="E207">SUMPRODUCT(--ISNUMBER(SEARCH({"GAS","Oil","ARCO"}, A207)))&gt;0</f>
        <v>0</v>
      </c>
      <c r="F207" t="b" cm="1">
        <f t="array" ref="F207">SUMPRODUCT(--ISNUMBER(SEARCH({"PAK","Safe","Save","Costco","Food"},A207)))&gt;0</f>
        <v>0</v>
      </c>
      <c r="G207" t="b" cm="1">
        <f t="array" ref="G207">SUMPRODUCT(--ISNUMBER(SEARCH({"KOHLS","Macy","Gap","Clothing"}, A207)))&gt;0</f>
        <v>0</v>
      </c>
      <c r="H207" t="b" cm="1">
        <f t="array" ref="H207">SUMPRODUCT(--ISNUMBER(SEARCH({"Century","Steam","Gamepod","Entertainment"},A207)))&gt;0</f>
        <v>0</v>
      </c>
      <c r="I207" t="b" cm="1">
        <f t="array" ref="I207">SUMPRODUCT(--ISNUMBER(SEARCH({"ROBINHOOD","AMERITRADE"}, A207)))&gt;0</f>
        <v>0</v>
      </c>
      <c r="J207" t="b" cm="1">
        <f t="array" ref="J207">SUMPRODUCT(--ISNUMBER(SEARCH({"O'REILLY","Auto"}, A207)))&gt;0</f>
        <v>0</v>
      </c>
      <c r="K207" t="b" cm="1">
        <f t="array" ref="K207">SUMPRODUCT(--ISNUMBER(SEARCH({"Home","Outdoor","Superdry","AMZN","Target","Wal-Mart","WITHDRWL SAN LEANDRO","Misc"}, A207)))&gt;0</f>
        <v>1</v>
      </c>
      <c r="L207" t="str">
        <f t="shared" si="6"/>
        <v>FALSE</v>
      </c>
      <c r="M207" t="str">
        <f t="shared" si="7"/>
        <v>Miscellaneous</v>
      </c>
    </row>
    <row r="208" spans="1:13" x14ac:dyDescent="0.25">
      <c r="A208" t="s">
        <v>29</v>
      </c>
      <c r="B208" t="s">
        <v>12</v>
      </c>
      <c r="C208" t="s">
        <v>22</v>
      </c>
      <c r="D208">
        <v>-25.57</v>
      </c>
      <c r="E208" t="b" cm="1">
        <f t="array" ref="E208">SUMPRODUCT(--ISNUMBER(SEARCH({"GAS","Oil","ARCO"}, A208)))&gt;0</f>
        <v>0</v>
      </c>
      <c r="F208" t="b" cm="1">
        <f t="array" ref="F208">SUMPRODUCT(--ISNUMBER(SEARCH({"PAK","Safe","Save","Costco","Food"},A208)))&gt;0</f>
        <v>0</v>
      </c>
      <c r="G208" t="b" cm="1">
        <f t="array" ref="G208">SUMPRODUCT(--ISNUMBER(SEARCH({"KOHLS","Macy","Gap","Clothing"}, A208)))&gt;0</f>
        <v>0</v>
      </c>
      <c r="H208" t="b" cm="1">
        <f t="array" ref="H208">SUMPRODUCT(--ISNUMBER(SEARCH({"Century","Steam","Gamepod","Entertainment"},A208)))&gt;0</f>
        <v>0</v>
      </c>
      <c r="I208" t="b" cm="1">
        <f t="array" ref="I208">SUMPRODUCT(--ISNUMBER(SEARCH({"ROBINHOOD","AMERITRADE"}, A208)))&gt;0</f>
        <v>0</v>
      </c>
      <c r="J208" t="b" cm="1">
        <f t="array" ref="J208">SUMPRODUCT(--ISNUMBER(SEARCH({"O'REILLY","Auto"}, A208)))&gt;0</f>
        <v>0</v>
      </c>
      <c r="K208" t="b" cm="1">
        <f t="array" ref="K208">SUMPRODUCT(--ISNUMBER(SEARCH({"Home","Outdoor","Superdry","AMZN","Target","Wal-Mart","WITHDRWL SAN LEANDRO","Misc"}, A208)))&gt;0</f>
        <v>0</v>
      </c>
      <c r="L208" t="str">
        <f t="shared" si="6"/>
        <v>FALSE</v>
      </c>
      <c r="M208" t="str">
        <f t="shared" si="7"/>
        <v>Other</v>
      </c>
    </row>
    <row r="209" spans="1:13" x14ac:dyDescent="0.25">
      <c r="A209" t="s">
        <v>32</v>
      </c>
      <c r="B209" t="s">
        <v>12</v>
      </c>
      <c r="C209" t="s">
        <v>22</v>
      </c>
      <c r="D209">
        <v>166.23</v>
      </c>
      <c r="E209" t="b" cm="1">
        <f t="array" ref="E209">SUMPRODUCT(--ISNUMBER(SEARCH({"GAS","Oil","ARCO"}, A209)))&gt;0</f>
        <v>0</v>
      </c>
      <c r="F209" t="b" cm="1">
        <f t="array" ref="F209">SUMPRODUCT(--ISNUMBER(SEARCH({"PAK","Safe","Save","Costco","Food"},A209)))&gt;0</f>
        <v>0</v>
      </c>
      <c r="G209" t="b" cm="1">
        <f t="array" ref="G209">SUMPRODUCT(--ISNUMBER(SEARCH({"KOHLS","Macy","Gap","Clothing"}, A209)))&gt;0</f>
        <v>0</v>
      </c>
      <c r="H209" t="b" cm="1">
        <f t="array" ref="H209">SUMPRODUCT(--ISNUMBER(SEARCH({"Century","Steam","Gamepod","Entertainment"},A209)))&gt;0</f>
        <v>0</v>
      </c>
      <c r="I209" t="b" cm="1">
        <f t="array" ref="I209">SUMPRODUCT(--ISNUMBER(SEARCH({"ROBINHOOD","AMERITRADE"}, A209)))&gt;0</f>
        <v>0</v>
      </c>
      <c r="J209" t="b" cm="1">
        <f t="array" ref="J209">SUMPRODUCT(--ISNUMBER(SEARCH({"O'REILLY","Auto"}, A209)))&gt;0</f>
        <v>0</v>
      </c>
      <c r="K209" t="b" cm="1">
        <f t="array" ref="K209">SUMPRODUCT(--ISNUMBER(SEARCH({"Home","Outdoor","Superdry","AMZN","Target","Wal-Mart","WITHDRWL SAN LEANDRO","Misc"}, A209)))&gt;0</f>
        <v>0</v>
      </c>
      <c r="L209" t="str">
        <f t="shared" si="6"/>
        <v>TRUE</v>
      </c>
      <c r="M209" t="str">
        <f t="shared" si="7"/>
        <v>Deposit</v>
      </c>
    </row>
    <row r="210" spans="1:13" x14ac:dyDescent="0.25">
      <c r="A210" t="s">
        <v>32</v>
      </c>
      <c r="B210" t="s">
        <v>13</v>
      </c>
      <c r="C210" t="s">
        <v>22</v>
      </c>
      <c r="D210">
        <v>221.64</v>
      </c>
      <c r="E210" t="b" cm="1">
        <f t="array" ref="E210">SUMPRODUCT(--ISNUMBER(SEARCH({"GAS","Oil","ARCO"}, A210)))&gt;0</f>
        <v>0</v>
      </c>
      <c r="F210" t="b" cm="1">
        <f t="array" ref="F210">SUMPRODUCT(--ISNUMBER(SEARCH({"PAK","Safe","Save","Costco","Food"},A210)))&gt;0</f>
        <v>0</v>
      </c>
      <c r="G210" t="b" cm="1">
        <f t="array" ref="G210">SUMPRODUCT(--ISNUMBER(SEARCH({"KOHLS","Macy","Gap","Clothing"}, A210)))&gt;0</f>
        <v>0</v>
      </c>
      <c r="H210" t="b" cm="1">
        <f t="array" ref="H210">SUMPRODUCT(--ISNUMBER(SEARCH({"Century","Steam","Gamepod","Entertainment"},A210)))&gt;0</f>
        <v>0</v>
      </c>
      <c r="I210" t="b" cm="1">
        <f t="array" ref="I210">SUMPRODUCT(--ISNUMBER(SEARCH({"ROBINHOOD","AMERITRADE"}, A210)))&gt;0</f>
        <v>0</v>
      </c>
      <c r="J210" t="b" cm="1">
        <f t="array" ref="J210">SUMPRODUCT(--ISNUMBER(SEARCH({"O'REILLY","Auto"}, A210)))&gt;0</f>
        <v>0</v>
      </c>
      <c r="K210" t="b" cm="1">
        <f t="array" ref="K210">SUMPRODUCT(--ISNUMBER(SEARCH({"Home","Outdoor","Superdry","AMZN","Target","Wal-Mart","WITHDRWL SAN LEANDRO","Misc"}, A210)))&gt;0</f>
        <v>0</v>
      </c>
      <c r="L210" t="str">
        <f t="shared" si="6"/>
        <v>TRUE</v>
      </c>
      <c r="M210" t="str">
        <f t="shared" si="7"/>
        <v>Deposit</v>
      </c>
    </row>
    <row r="211" spans="1:13" x14ac:dyDescent="0.25">
      <c r="A211" t="s">
        <v>26</v>
      </c>
      <c r="B211" t="s">
        <v>12</v>
      </c>
      <c r="C211" t="s">
        <v>22</v>
      </c>
      <c r="D211">
        <v>-11.98</v>
      </c>
      <c r="E211" t="b" cm="1">
        <f t="array" ref="E211">SUMPRODUCT(--ISNUMBER(SEARCH({"GAS","Oil","ARCO"}, A211)))&gt;0</f>
        <v>0</v>
      </c>
      <c r="F211" t="b" cm="1">
        <f t="array" ref="F211">SUMPRODUCT(--ISNUMBER(SEARCH({"PAK","Safe","Save","Costco","Food"},A211)))&gt;0</f>
        <v>1</v>
      </c>
      <c r="G211" t="b" cm="1">
        <f t="array" ref="G211">SUMPRODUCT(--ISNUMBER(SEARCH({"KOHLS","Macy","Gap","Clothing"}, A211)))&gt;0</f>
        <v>0</v>
      </c>
      <c r="H211" t="b" cm="1">
        <f t="array" ref="H211">SUMPRODUCT(--ISNUMBER(SEARCH({"Century","Steam","Gamepod","Entertainment"},A211)))&gt;0</f>
        <v>0</v>
      </c>
      <c r="I211" t="b" cm="1">
        <f t="array" ref="I211">SUMPRODUCT(--ISNUMBER(SEARCH({"ROBINHOOD","AMERITRADE"}, A211)))&gt;0</f>
        <v>0</v>
      </c>
      <c r="J211" t="b" cm="1">
        <f t="array" ref="J211">SUMPRODUCT(--ISNUMBER(SEARCH({"O'REILLY","Auto"}, A211)))&gt;0</f>
        <v>0</v>
      </c>
      <c r="K211" t="b" cm="1">
        <f t="array" ref="K211">SUMPRODUCT(--ISNUMBER(SEARCH({"Home","Outdoor","Superdry","AMZN","Target","Wal-Mart","WITHDRWL SAN LEANDRO","Misc"}, A211)))&gt;0</f>
        <v>0</v>
      </c>
      <c r="L211" t="str">
        <f t="shared" si="6"/>
        <v>FALSE</v>
      </c>
      <c r="M211" t="str">
        <f t="shared" si="7"/>
        <v>Food</v>
      </c>
    </row>
    <row r="212" spans="1:13" x14ac:dyDescent="0.25">
      <c r="A212" t="s">
        <v>29</v>
      </c>
      <c r="B212" t="s">
        <v>12</v>
      </c>
      <c r="C212" t="s">
        <v>22</v>
      </c>
      <c r="D212">
        <v>-9.3000000000000007</v>
      </c>
      <c r="E212" t="b" cm="1">
        <f t="array" ref="E212">SUMPRODUCT(--ISNUMBER(SEARCH({"GAS","Oil","ARCO"}, A212)))&gt;0</f>
        <v>0</v>
      </c>
      <c r="F212" t="b" cm="1">
        <f t="array" ref="F212">SUMPRODUCT(--ISNUMBER(SEARCH({"PAK","Safe","Save","Costco","Food"},A212)))&gt;0</f>
        <v>0</v>
      </c>
      <c r="G212" t="b" cm="1">
        <f t="array" ref="G212">SUMPRODUCT(--ISNUMBER(SEARCH({"KOHLS","Macy","Gap","Clothing"}, A212)))&gt;0</f>
        <v>0</v>
      </c>
      <c r="H212" t="b" cm="1">
        <f t="array" ref="H212">SUMPRODUCT(--ISNUMBER(SEARCH({"Century","Steam","Gamepod","Entertainment"},A212)))&gt;0</f>
        <v>0</v>
      </c>
      <c r="I212" t="b" cm="1">
        <f t="array" ref="I212">SUMPRODUCT(--ISNUMBER(SEARCH({"ROBINHOOD","AMERITRADE"}, A212)))&gt;0</f>
        <v>0</v>
      </c>
      <c r="J212" t="b" cm="1">
        <f t="array" ref="J212">SUMPRODUCT(--ISNUMBER(SEARCH({"O'REILLY","Auto"}, A212)))&gt;0</f>
        <v>0</v>
      </c>
      <c r="K212" t="b" cm="1">
        <f t="array" ref="K212">SUMPRODUCT(--ISNUMBER(SEARCH({"Home","Outdoor","Superdry","AMZN","Target","Wal-Mart","WITHDRWL SAN LEANDRO","Misc"}, A212)))&gt;0</f>
        <v>0</v>
      </c>
      <c r="L212" t="str">
        <f t="shared" si="6"/>
        <v>FALSE</v>
      </c>
      <c r="M212" t="str">
        <f t="shared" si="7"/>
        <v>Other</v>
      </c>
    </row>
    <row r="213" spans="1:13" x14ac:dyDescent="0.25">
      <c r="A213" t="s">
        <v>35</v>
      </c>
      <c r="B213" t="s">
        <v>12</v>
      </c>
      <c r="C213" t="s">
        <v>22</v>
      </c>
      <c r="D213">
        <v>-22.14</v>
      </c>
      <c r="E213" t="b" cm="1">
        <f t="array" ref="E213">SUMPRODUCT(--ISNUMBER(SEARCH({"GAS","Oil","ARCO"}, A213)))&gt;0</f>
        <v>0</v>
      </c>
      <c r="F213" t="b" cm="1">
        <f t="array" ref="F213">SUMPRODUCT(--ISNUMBER(SEARCH({"PAK","Safe","Save","Costco","Food"},A213)))&gt;0</f>
        <v>0</v>
      </c>
      <c r="G213" t="b" cm="1">
        <f t="array" ref="G213">SUMPRODUCT(--ISNUMBER(SEARCH({"KOHLS","Macy","Gap","Clothing"}, A213)))&gt;0</f>
        <v>0</v>
      </c>
      <c r="H213" t="b" cm="1">
        <f t="array" ref="H213">SUMPRODUCT(--ISNUMBER(SEARCH({"Century","Steam","Gamepod","Entertainment"},A213)))&gt;0</f>
        <v>0</v>
      </c>
      <c r="I213" t="b" cm="1">
        <f t="array" ref="I213">SUMPRODUCT(--ISNUMBER(SEARCH({"ROBINHOOD","AMERITRADE"}, A213)))&gt;0</f>
        <v>0</v>
      </c>
      <c r="J213" t="b" cm="1">
        <f t="array" ref="J213">SUMPRODUCT(--ISNUMBER(SEARCH({"O'REILLY","Auto"}, A213)))&gt;0</f>
        <v>1</v>
      </c>
      <c r="K213" t="b" cm="1">
        <f t="array" ref="K213">SUMPRODUCT(--ISNUMBER(SEARCH({"Home","Outdoor","Superdry","AMZN","Target","Wal-Mart","WITHDRWL SAN LEANDRO","Misc"}, A213)))&gt;0</f>
        <v>0</v>
      </c>
      <c r="L213" t="str">
        <f t="shared" si="6"/>
        <v>FALSE</v>
      </c>
      <c r="M213" t="str">
        <f t="shared" si="7"/>
        <v>Car Maintenance</v>
      </c>
    </row>
    <row r="214" spans="1:13" x14ac:dyDescent="0.25">
      <c r="A214" t="s">
        <v>26</v>
      </c>
      <c r="B214" t="s">
        <v>12</v>
      </c>
      <c r="C214" t="s">
        <v>22</v>
      </c>
      <c r="D214">
        <v>-25.86</v>
      </c>
      <c r="E214" t="b" cm="1">
        <f t="array" ref="E214">SUMPRODUCT(--ISNUMBER(SEARCH({"GAS","Oil","ARCO"}, A214)))&gt;0</f>
        <v>0</v>
      </c>
      <c r="F214" t="b" cm="1">
        <f t="array" ref="F214">SUMPRODUCT(--ISNUMBER(SEARCH({"PAK","Safe","Save","Costco","Food"},A214)))&gt;0</f>
        <v>1</v>
      </c>
      <c r="G214" t="b" cm="1">
        <f t="array" ref="G214">SUMPRODUCT(--ISNUMBER(SEARCH({"KOHLS","Macy","Gap","Clothing"}, A214)))&gt;0</f>
        <v>0</v>
      </c>
      <c r="H214" t="b" cm="1">
        <f t="array" ref="H214">SUMPRODUCT(--ISNUMBER(SEARCH({"Century","Steam","Gamepod","Entertainment"},A214)))&gt;0</f>
        <v>0</v>
      </c>
      <c r="I214" t="b" cm="1">
        <f t="array" ref="I214">SUMPRODUCT(--ISNUMBER(SEARCH({"ROBINHOOD","AMERITRADE"}, A214)))&gt;0</f>
        <v>0</v>
      </c>
      <c r="J214" t="b" cm="1">
        <f t="array" ref="J214">SUMPRODUCT(--ISNUMBER(SEARCH({"O'REILLY","Auto"}, A214)))&gt;0</f>
        <v>0</v>
      </c>
      <c r="K214" t="b" cm="1">
        <f t="array" ref="K214">SUMPRODUCT(--ISNUMBER(SEARCH({"Home","Outdoor","Superdry","AMZN","Target","Wal-Mart","WITHDRWL SAN LEANDRO","Misc"}, A214)))&gt;0</f>
        <v>0</v>
      </c>
      <c r="L214" t="str">
        <f t="shared" si="6"/>
        <v>FALSE</v>
      </c>
      <c r="M214" t="str">
        <f t="shared" si="7"/>
        <v>Food</v>
      </c>
    </row>
    <row r="215" spans="1:13" x14ac:dyDescent="0.25">
      <c r="A215" t="s">
        <v>26</v>
      </c>
      <c r="B215" t="s">
        <v>12</v>
      </c>
      <c r="C215" t="s">
        <v>22</v>
      </c>
      <c r="D215">
        <v>-8.67</v>
      </c>
      <c r="E215" t="b" cm="1">
        <f t="array" ref="E215">SUMPRODUCT(--ISNUMBER(SEARCH({"GAS","Oil","ARCO"}, A215)))&gt;0</f>
        <v>0</v>
      </c>
      <c r="F215" t="b" cm="1">
        <f t="array" ref="F215">SUMPRODUCT(--ISNUMBER(SEARCH({"PAK","Safe","Save","Costco","Food"},A215)))&gt;0</f>
        <v>1</v>
      </c>
      <c r="G215" t="b" cm="1">
        <f t="array" ref="G215">SUMPRODUCT(--ISNUMBER(SEARCH({"KOHLS","Macy","Gap","Clothing"}, A215)))&gt;0</f>
        <v>0</v>
      </c>
      <c r="H215" t="b" cm="1">
        <f t="array" ref="H215">SUMPRODUCT(--ISNUMBER(SEARCH({"Century","Steam","Gamepod","Entertainment"},A215)))&gt;0</f>
        <v>0</v>
      </c>
      <c r="I215" t="b" cm="1">
        <f t="array" ref="I215">SUMPRODUCT(--ISNUMBER(SEARCH({"ROBINHOOD","AMERITRADE"}, A215)))&gt;0</f>
        <v>0</v>
      </c>
      <c r="J215" t="b" cm="1">
        <f t="array" ref="J215">SUMPRODUCT(--ISNUMBER(SEARCH({"O'REILLY","Auto"}, A215)))&gt;0</f>
        <v>0</v>
      </c>
      <c r="K215" t="b" cm="1">
        <f t="array" ref="K215">SUMPRODUCT(--ISNUMBER(SEARCH({"Home","Outdoor","Superdry","AMZN","Target","Wal-Mart","WITHDRWL SAN LEANDRO","Misc"}, A215)))&gt;0</f>
        <v>0</v>
      </c>
      <c r="L215" t="str">
        <f t="shared" si="6"/>
        <v>FALSE</v>
      </c>
      <c r="M215" t="str">
        <f t="shared" si="7"/>
        <v>Food</v>
      </c>
    </row>
    <row r="216" spans="1:13" x14ac:dyDescent="0.25">
      <c r="A216" t="s">
        <v>26</v>
      </c>
      <c r="B216" t="s">
        <v>12</v>
      </c>
      <c r="C216" t="s">
        <v>22</v>
      </c>
      <c r="D216">
        <v>-6.94</v>
      </c>
      <c r="E216" t="b" cm="1">
        <f t="array" ref="E216">SUMPRODUCT(--ISNUMBER(SEARCH({"GAS","Oil","ARCO"}, A216)))&gt;0</f>
        <v>0</v>
      </c>
      <c r="F216" t="b" cm="1">
        <f t="array" ref="F216">SUMPRODUCT(--ISNUMBER(SEARCH({"PAK","Safe","Save","Costco","Food"},A216)))&gt;0</f>
        <v>1</v>
      </c>
      <c r="G216" t="b" cm="1">
        <f t="array" ref="G216">SUMPRODUCT(--ISNUMBER(SEARCH({"KOHLS","Macy","Gap","Clothing"}, A216)))&gt;0</f>
        <v>0</v>
      </c>
      <c r="H216" t="b" cm="1">
        <f t="array" ref="H216">SUMPRODUCT(--ISNUMBER(SEARCH({"Century","Steam","Gamepod","Entertainment"},A216)))&gt;0</f>
        <v>0</v>
      </c>
      <c r="I216" t="b" cm="1">
        <f t="array" ref="I216">SUMPRODUCT(--ISNUMBER(SEARCH({"ROBINHOOD","AMERITRADE"}, A216)))&gt;0</f>
        <v>0</v>
      </c>
      <c r="J216" t="b" cm="1">
        <f t="array" ref="J216">SUMPRODUCT(--ISNUMBER(SEARCH({"O'REILLY","Auto"}, A216)))&gt;0</f>
        <v>0</v>
      </c>
      <c r="K216" t="b" cm="1">
        <f t="array" ref="K216">SUMPRODUCT(--ISNUMBER(SEARCH({"Home","Outdoor","Superdry","AMZN","Target","Wal-Mart","WITHDRWL SAN LEANDRO","Misc"}, A216)))&gt;0</f>
        <v>0</v>
      </c>
      <c r="L216" t="str">
        <f t="shared" si="6"/>
        <v>FALSE</v>
      </c>
      <c r="M216" t="str">
        <f t="shared" si="7"/>
        <v>Food</v>
      </c>
    </row>
    <row r="217" spans="1:13" x14ac:dyDescent="0.25">
      <c r="A217" t="s">
        <v>29</v>
      </c>
      <c r="B217" t="s">
        <v>12</v>
      </c>
      <c r="C217" t="s">
        <v>22</v>
      </c>
      <c r="D217">
        <v>-9.3000000000000007</v>
      </c>
      <c r="E217" t="b" cm="1">
        <f t="array" ref="E217">SUMPRODUCT(--ISNUMBER(SEARCH({"GAS","Oil","ARCO"}, A217)))&gt;0</f>
        <v>0</v>
      </c>
      <c r="F217" t="b" cm="1">
        <f t="array" ref="F217">SUMPRODUCT(--ISNUMBER(SEARCH({"PAK","Safe","Save","Costco","Food"},A217)))&gt;0</f>
        <v>0</v>
      </c>
      <c r="G217" t="b" cm="1">
        <f t="array" ref="G217">SUMPRODUCT(--ISNUMBER(SEARCH({"KOHLS","Macy","Gap","Clothing"}, A217)))&gt;0</f>
        <v>0</v>
      </c>
      <c r="H217" t="b" cm="1">
        <f t="array" ref="H217">SUMPRODUCT(--ISNUMBER(SEARCH({"Century","Steam","Gamepod","Entertainment"},A217)))&gt;0</f>
        <v>0</v>
      </c>
      <c r="I217" t="b" cm="1">
        <f t="array" ref="I217">SUMPRODUCT(--ISNUMBER(SEARCH({"ROBINHOOD","AMERITRADE"}, A217)))&gt;0</f>
        <v>0</v>
      </c>
      <c r="J217" t="b" cm="1">
        <f t="array" ref="J217">SUMPRODUCT(--ISNUMBER(SEARCH({"O'REILLY","Auto"}, A217)))&gt;0</f>
        <v>0</v>
      </c>
      <c r="K217" t="b" cm="1">
        <f t="array" ref="K217">SUMPRODUCT(--ISNUMBER(SEARCH({"Home","Outdoor","Superdry","AMZN","Target","Wal-Mart","WITHDRWL SAN LEANDRO","Misc"}, A217)))&gt;0</f>
        <v>0</v>
      </c>
      <c r="L217" t="str">
        <f t="shared" si="6"/>
        <v>FALSE</v>
      </c>
      <c r="M217" t="str">
        <f t="shared" si="7"/>
        <v>Other</v>
      </c>
    </row>
    <row r="218" spans="1:13" x14ac:dyDescent="0.25">
      <c r="A218" t="s">
        <v>26</v>
      </c>
      <c r="B218" t="s">
        <v>13</v>
      </c>
      <c r="C218" t="s">
        <v>22</v>
      </c>
      <c r="D218">
        <v>-3.27</v>
      </c>
      <c r="E218" t="b" cm="1">
        <f t="array" ref="E218">SUMPRODUCT(--ISNUMBER(SEARCH({"GAS","Oil","ARCO"}, A218)))&gt;0</f>
        <v>0</v>
      </c>
      <c r="F218" t="b" cm="1">
        <f t="array" ref="F218">SUMPRODUCT(--ISNUMBER(SEARCH({"PAK","Safe","Save","Costco","Food"},A218)))&gt;0</f>
        <v>1</v>
      </c>
      <c r="G218" t="b" cm="1">
        <f t="array" ref="G218">SUMPRODUCT(--ISNUMBER(SEARCH({"KOHLS","Macy","Gap","Clothing"}, A218)))&gt;0</f>
        <v>0</v>
      </c>
      <c r="H218" t="b" cm="1">
        <f t="array" ref="H218">SUMPRODUCT(--ISNUMBER(SEARCH({"Century","Steam","Gamepod","Entertainment"},A218)))&gt;0</f>
        <v>0</v>
      </c>
      <c r="I218" t="b" cm="1">
        <f t="array" ref="I218">SUMPRODUCT(--ISNUMBER(SEARCH({"ROBINHOOD","AMERITRADE"}, A218)))&gt;0</f>
        <v>0</v>
      </c>
      <c r="J218" t="b" cm="1">
        <f t="array" ref="J218">SUMPRODUCT(--ISNUMBER(SEARCH({"O'REILLY","Auto"}, A218)))&gt;0</f>
        <v>0</v>
      </c>
      <c r="K218" t="b" cm="1">
        <f t="array" ref="K218">SUMPRODUCT(--ISNUMBER(SEARCH({"Home","Outdoor","Superdry","AMZN","Target","Wal-Mart","WITHDRWL SAN LEANDRO","Misc"}, A218)))&gt;0</f>
        <v>0</v>
      </c>
      <c r="L218" t="str">
        <f t="shared" si="6"/>
        <v>FALSE</v>
      </c>
      <c r="M218" t="str">
        <f t="shared" si="7"/>
        <v>Food</v>
      </c>
    </row>
    <row r="219" spans="1:13" x14ac:dyDescent="0.25">
      <c r="A219" t="s">
        <v>29</v>
      </c>
      <c r="B219" t="s">
        <v>13</v>
      </c>
      <c r="C219" t="s">
        <v>22</v>
      </c>
      <c r="D219">
        <v>-9.3000000000000007</v>
      </c>
      <c r="E219" t="b" cm="1">
        <f t="array" ref="E219">SUMPRODUCT(--ISNUMBER(SEARCH({"GAS","Oil","ARCO"}, A219)))&gt;0</f>
        <v>0</v>
      </c>
      <c r="F219" t="b" cm="1">
        <f t="array" ref="F219">SUMPRODUCT(--ISNUMBER(SEARCH({"PAK","Safe","Save","Costco","Food"},A219)))&gt;0</f>
        <v>0</v>
      </c>
      <c r="G219" t="b" cm="1">
        <f t="array" ref="G219">SUMPRODUCT(--ISNUMBER(SEARCH({"KOHLS","Macy","Gap","Clothing"}, A219)))&gt;0</f>
        <v>0</v>
      </c>
      <c r="H219" t="b" cm="1">
        <f t="array" ref="H219">SUMPRODUCT(--ISNUMBER(SEARCH({"Century","Steam","Gamepod","Entertainment"},A219)))&gt;0</f>
        <v>0</v>
      </c>
      <c r="I219" t="b" cm="1">
        <f t="array" ref="I219">SUMPRODUCT(--ISNUMBER(SEARCH({"ROBINHOOD","AMERITRADE"}, A219)))&gt;0</f>
        <v>0</v>
      </c>
      <c r="J219" t="b" cm="1">
        <f t="array" ref="J219">SUMPRODUCT(--ISNUMBER(SEARCH({"O'REILLY","Auto"}, A219)))&gt;0</f>
        <v>0</v>
      </c>
      <c r="K219" t="b" cm="1">
        <f t="array" ref="K219">SUMPRODUCT(--ISNUMBER(SEARCH({"Home","Outdoor","Superdry","AMZN","Target","Wal-Mart","WITHDRWL SAN LEANDRO","Misc"}, A219)))&gt;0</f>
        <v>0</v>
      </c>
      <c r="L219" t="str">
        <f t="shared" si="6"/>
        <v>FALSE</v>
      </c>
      <c r="M219" t="str">
        <f t="shared" si="7"/>
        <v>Other</v>
      </c>
    </row>
    <row r="220" spans="1:13" x14ac:dyDescent="0.25">
      <c r="A220" t="s">
        <v>29</v>
      </c>
      <c r="B220" t="s">
        <v>13</v>
      </c>
      <c r="C220" t="s">
        <v>22</v>
      </c>
      <c r="D220">
        <v>-55</v>
      </c>
      <c r="E220" t="b" cm="1">
        <f t="array" ref="E220">SUMPRODUCT(--ISNUMBER(SEARCH({"GAS","Oil","ARCO"}, A220)))&gt;0</f>
        <v>0</v>
      </c>
      <c r="F220" t="b" cm="1">
        <f t="array" ref="F220">SUMPRODUCT(--ISNUMBER(SEARCH({"PAK","Safe","Save","Costco","Food"},A220)))&gt;0</f>
        <v>0</v>
      </c>
      <c r="G220" t="b" cm="1">
        <f t="array" ref="G220">SUMPRODUCT(--ISNUMBER(SEARCH({"KOHLS","Macy","Gap","Clothing"}, A220)))&gt;0</f>
        <v>0</v>
      </c>
      <c r="H220" t="b" cm="1">
        <f t="array" ref="H220">SUMPRODUCT(--ISNUMBER(SEARCH({"Century","Steam","Gamepod","Entertainment"},A220)))&gt;0</f>
        <v>0</v>
      </c>
      <c r="I220" t="b" cm="1">
        <f t="array" ref="I220">SUMPRODUCT(--ISNUMBER(SEARCH({"ROBINHOOD","AMERITRADE"}, A220)))&gt;0</f>
        <v>0</v>
      </c>
      <c r="J220" t="b" cm="1">
        <f t="array" ref="J220">SUMPRODUCT(--ISNUMBER(SEARCH({"O'REILLY","Auto"}, A220)))&gt;0</f>
        <v>0</v>
      </c>
      <c r="K220" t="b" cm="1">
        <f t="array" ref="K220">SUMPRODUCT(--ISNUMBER(SEARCH({"Home","Outdoor","Superdry","AMZN","Target","Wal-Mart","WITHDRWL SAN LEANDRO","Misc"}, A220)))&gt;0</f>
        <v>0</v>
      </c>
      <c r="L220" t="str">
        <f t="shared" si="6"/>
        <v>FALSE</v>
      </c>
      <c r="M220" t="str">
        <f t="shared" si="7"/>
        <v>Other</v>
      </c>
    </row>
    <row r="221" spans="1:13" x14ac:dyDescent="0.25">
      <c r="A221" t="s">
        <v>29</v>
      </c>
      <c r="B221" t="s">
        <v>13</v>
      </c>
      <c r="C221" t="s">
        <v>22</v>
      </c>
      <c r="D221">
        <v>-9.3000000000000007</v>
      </c>
      <c r="E221" t="b" cm="1">
        <f t="array" ref="E221">SUMPRODUCT(--ISNUMBER(SEARCH({"GAS","Oil","ARCO"}, A221)))&gt;0</f>
        <v>0</v>
      </c>
      <c r="F221" t="b" cm="1">
        <f t="array" ref="F221">SUMPRODUCT(--ISNUMBER(SEARCH({"PAK","Safe","Save","Costco","Food"},A221)))&gt;0</f>
        <v>0</v>
      </c>
      <c r="G221" t="b" cm="1">
        <f t="array" ref="G221">SUMPRODUCT(--ISNUMBER(SEARCH({"KOHLS","Macy","Gap","Clothing"}, A221)))&gt;0</f>
        <v>0</v>
      </c>
      <c r="H221" t="b" cm="1">
        <f t="array" ref="H221">SUMPRODUCT(--ISNUMBER(SEARCH({"Century","Steam","Gamepod","Entertainment"},A221)))&gt;0</f>
        <v>0</v>
      </c>
      <c r="I221" t="b" cm="1">
        <f t="array" ref="I221">SUMPRODUCT(--ISNUMBER(SEARCH({"ROBINHOOD","AMERITRADE"}, A221)))&gt;0</f>
        <v>0</v>
      </c>
      <c r="J221" t="b" cm="1">
        <f t="array" ref="J221">SUMPRODUCT(--ISNUMBER(SEARCH({"O'REILLY","Auto"}, A221)))&gt;0</f>
        <v>0</v>
      </c>
      <c r="K221" t="b" cm="1">
        <f t="array" ref="K221">SUMPRODUCT(--ISNUMBER(SEARCH({"Home","Outdoor","Superdry","AMZN","Target","Wal-Mart","WITHDRWL SAN LEANDRO","Misc"}, A221)))&gt;0</f>
        <v>0</v>
      </c>
      <c r="L221" t="str">
        <f t="shared" si="6"/>
        <v>FALSE</v>
      </c>
      <c r="M221" t="str">
        <f t="shared" si="7"/>
        <v>Other</v>
      </c>
    </row>
    <row r="222" spans="1:13" x14ac:dyDescent="0.25">
      <c r="A222" t="s">
        <v>36</v>
      </c>
      <c r="B222" t="s">
        <v>13</v>
      </c>
      <c r="C222" t="s">
        <v>22</v>
      </c>
      <c r="D222">
        <v>-25.23</v>
      </c>
      <c r="E222" t="b" cm="1">
        <f t="array" ref="E222">SUMPRODUCT(--ISNUMBER(SEARCH({"GAS","Oil","ARCO"}, A222)))&gt;0</f>
        <v>0</v>
      </c>
      <c r="F222" t="b" cm="1">
        <f t="array" ref="F222">SUMPRODUCT(--ISNUMBER(SEARCH({"PAK","Safe","Save","Costco","Food"},A222)))&gt;0</f>
        <v>0</v>
      </c>
      <c r="G222" t="b" cm="1">
        <f t="array" ref="G222">SUMPRODUCT(--ISNUMBER(SEARCH({"KOHLS","Macy","Gap","Clothing"}, A222)))&gt;0</f>
        <v>0</v>
      </c>
      <c r="H222" t="b" cm="1">
        <f t="array" ref="H222">SUMPRODUCT(--ISNUMBER(SEARCH({"Century","Steam","Gamepod","Entertainment"},A222)))&gt;0</f>
        <v>0</v>
      </c>
      <c r="I222" t="b" cm="1">
        <f t="array" ref="I222">SUMPRODUCT(--ISNUMBER(SEARCH({"ROBINHOOD","AMERITRADE"}, A222)))&gt;0</f>
        <v>0</v>
      </c>
      <c r="J222" t="b" cm="1">
        <f t="array" ref="J222">SUMPRODUCT(--ISNUMBER(SEARCH({"O'REILLY","Auto"}, A222)))&gt;0</f>
        <v>0</v>
      </c>
      <c r="K222" t="b" cm="1">
        <f t="array" ref="K222">SUMPRODUCT(--ISNUMBER(SEARCH({"Home","Outdoor","Superdry","AMZN","Target","Wal-Mart","WITHDRWL SAN LEANDRO","Misc"}, A222)))&gt;0</f>
        <v>1</v>
      </c>
      <c r="L222" t="str">
        <f t="shared" si="6"/>
        <v>FALSE</v>
      </c>
      <c r="M222" t="str">
        <f t="shared" si="7"/>
        <v>Miscellaneous</v>
      </c>
    </row>
    <row r="223" spans="1:13" x14ac:dyDescent="0.25">
      <c r="A223" t="s">
        <v>26</v>
      </c>
      <c r="B223" t="s">
        <v>13</v>
      </c>
      <c r="C223" t="s">
        <v>22</v>
      </c>
      <c r="D223">
        <v>-16.559999999999999</v>
      </c>
      <c r="E223" t="b" cm="1">
        <f t="array" ref="E223">SUMPRODUCT(--ISNUMBER(SEARCH({"GAS","Oil","ARCO"}, A223)))&gt;0</f>
        <v>0</v>
      </c>
      <c r="F223" t="b" cm="1">
        <f t="array" ref="F223">SUMPRODUCT(--ISNUMBER(SEARCH({"PAK","Safe","Save","Costco","Food"},A223)))&gt;0</f>
        <v>1</v>
      </c>
      <c r="G223" t="b" cm="1">
        <f t="array" ref="G223">SUMPRODUCT(--ISNUMBER(SEARCH({"KOHLS","Macy","Gap","Clothing"}, A223)))&gt;0</f>
        <v>0</v>
      </c>
      <c r="H223" t="b" cm="1">
        <f t="array" ref="H223">SUMPRODUCT(--ISNUMBER(SEARCH({"Century","Steam","Gamepod","Entertainment"},A223)))&gt;0</f>
        <v>0</v>
      </c>
      <c r="I223" t="b" cm="1">
        <f t="array" ref="I223">SUMPRODUCT(--ISNUMBER(SEARCH({"ROBINHOOD","AMERITRADE"}, A223)))&gt;0</f>
        <v>0</v>
      </c>
      <c r="J223" t="b" cm="1">
        <f t="array" ref="J223">SUMPRODUCT(--ISNUMBER(SEARCH({"O'REILLY","Auto"}, A223)))&gt;0</f>
        <v>0</v>
      </c>
      <c r="K223" t="b" cm="1">
        <f t="array" ref="K223">SUMPRODUCT(--ISNUMBER(SEARCH({"Home","Outdoor","Superdry","AMZN","Target","Wal-Mart","WITHDRWL SAN LEANDRO","Misc"}, A223)))&gt;0</f>
        <v>0</v>
      </c>
      <c r="L223" t="str">
        <f t="shared" si="6"/>
        <v>FALSE</v>
      </c>
      <c r="M223" t="str">
        <f t="shared" si="7"/>
        <v>Food</v>
      </c>
    </row>
    <row r="224" spans="1:13" x14ac:dyDescent="0.25">
      <c r="A224" t="s">
        <v>29</v>
      </c>
      <c r="B224" t="s">
        <v>13</v>
      </c>
      <c r="C224" t="s">
        <v>22</v>
      </c>
      <c r="D224">
        <v>-9.3000000000000007</v>
      </c>
      <c r="E224" t="b" cm="1">
        <f t="array" ref="E224">SUMPRODUCT(--ISNUMBER(SEARCH({"GAS","Oil","ARCO"}, A224)))&gt;0</f>
        <v>0</v>
      </c>
      <c r="F224" t="b" cm="1">
        <f t="array" ref="F224">SUMPRODUCT(--ISNUMBER(SEARCH({"PAK","Safe","Save","Costco","Food"},A224)))&gt;0</f>
        <v>0</v>
      </c>
      <c r="G224" t="b" cm="1">
        <f t="array" ref="G224">SUMPRODUCT(--ISNUMBER(SEARCH({"KOHLS","Macy","Gap","Clothing"}, A224)))&gt;0</f>
        <v>0</v>
      </c>
      <c r="H224" t="b" cm="1">
        <f t="array" ref="H224">SUMPRODUCT(--ISNUMBER(SEARCH({"Century","Steam","Gamepod","Entertainment"},A224)))&gt;0</f>
        <v>0</v>
      </c>
      <c r="I224" t="b" cm="1">
        <f t="array" ref="I224">SUMPRODUCT(--ISNUMBER(SEARCH({"ROBINHOOD","AMERITRADE"}, A224)))&gt;0</f>
        <v>0</v>
      </c>
      <c r="J224" t="b" cm="1">
        <f t="array" ref="J224">SUMPRODUCT(--ISNUMBER(SEARCH({"O'REILLY","Auto"}, A224)))&gt;0</f>
        <v>0</v>
      </c>
      <c r="K224" t="b" cm="1">
        <f t="array" ref="K224">SUMPRODUCT(--ISNUMBER(SEARCH({"Home","Outdoor","Superdry","AMZN","Target","Wal-Mart","WITHDRWL SAN LEANDRO","Misc"}, A224)))&gt;0</f>
        <v>0</v>
      </c>
      <c r="L224" t="str">
        <f t="shared" si="6"/>
        <v>FALSE</v>
      </c>
      <c r="M224" t="str">
        <f t="shared" si="7"/>
        <v>Other</v>
      </c>
    </row>
    <row r="225" spans="1:13" x14ac:dyDescent="0.25">
      <c r="A225" t="s">
        <v>29</v>
      </c>
      <c r="B225" t="s">
        <v>13</v>
      </c>
      <c r="C225" t="s">
        <v>22</v>
      </c>
      <c r="D225">
        <v>-70</v>
      </c>
      <c r="E225" t="b" cm="1">
        <f t="array" ref="E225">SUMPRODUCT(--ISNUMBER(SEARCH({"GAS","Oil","ARCO"}, A225)))&gt;0</f>
        <v>0</v>
      </c>
      <c r="F225" t="b" cm="1">
        <f t="array" ref="F225">SUMPRODUCT(--ISNUMBER(SEARCH({"PAK","Safe","Save","Costco","Food"},A225)))&gt;0</f>
        <v>0</v>
      </c>
      <c r="G225" t="b" cm="1">
        <f t="array" ref="G225">SUMPRODUCT(--ISNUMBER(SEARCH({"KOHLS","Macy","Gap","Clothing"}, A225)))&gt;0</f>
        <v>0</v>
      </c>
      <c r="H225" t="b" cm="1">
        <f t="array" ref="H225">SUMPRODUCT(--ISNUMBER(SEARCH({"Century","Steam","Gamepod","Entertainment"},A225)))&gt;0</f>
        <v>0</v>
      </c>
      <c r="I225" t="b" cm="1">
        <f t="array" ref="I225">SUMPRODUCT(--ISNUMBER(SEARCH({"ROBINHOOD","AMERITRADE"}, A225)))&gt;0</f>
        <v>0</v>
      </c>
      <c r="J225" t="b" cm="1">
        <f t="array" ref="J225">SUMPRODUCT(--ISNUMBER(SEARCH({"O'REILLY","Auto"}, A225)))&gt;0</f>
        <v>0</v>
      </c>
      <c r="K225" t="b" cm="1">
        <f t="array" ref="K225">SUMPRODUCT(--ISNUMBER(SEARCH({"Home","Outdoor","Superdry","AMZN","Target","Wal-Mart","WITHDRWL SAN LEANDRO","Misc"}, A225)))&gt;0</f>
        <v>0</v>
      </c>
      <c r="L225" t="str">
        <f t="shared" si="6"/>
        <v>FALSE</v>
      </c>
      <c r="M225" t="str">
        <f t="shared" si="7"/>
        <v>Other</v>
      </c>
    </row>
    <row r="226" spans="1:13" x14ac:dyDescent="0.25">
      <c r="A226" t="s">
        <v>26</v>
      </c>
      <c r="B226" t="s">
        <v>13</v>
      </c>
      <c r="C226" t="s">
        <v>22</v>
      </c>
      <c r="D226">
        <v>-28.33</v>
      </c>
      <c r="E226" t="b" cm="1">
        <f t="array" ref="E226">SUMPRODUCT(--ISNUMBER(SEARCH({"GAS","Oil","ARCO"}, A226)))&gt;0</f>
        <v>0</v>
      </c>
      <c r="F226" t="b" cm="1">
        <f t="array" ref="F226">SUMPRODUCT(--ISNUMBER(SEARCH({"PAK","Safe","Save","Costco","Food"},A226)))&gt;0</f>
        <v>1</v>
      </c>
      <c r="G226" t="b" cm="1">
        <f t="array" ref="G226">SUMPRODUCT(--ISNUMBER(SEARCH({"KOHLS","Macy","Gap","Clothing"}, A226)))&gt;0</f>
        <v>0</v>
      </c>
      <c r="H226" t="b" cm="1">
        <f t="array" ref="H226">SUMPRODUCT(--ISNUMBER(SEARCH({"Century","Steam","Gamepod","Entertainment"},A226)))&gt;0</f>
        <v>0</v>
      </c>
      <c r="I226" t="b" cm="1">
        <f t="array" ref="I226">SUMPRODUCT(--ISNUMBER(SEARCH({"ROBINHOOD","AMERITRADE"}, A226)))&gt;0</f>
        <v>0</v>
      </c>
      <c r="J226" t="b" cm="1">
        <f t="array" ref="J226">SUMPRODUCT(--ISNUMBER(SEARCH({"O'REILLY","Auto"}, A226)))&gt;0</f>
        <v>0</v>
      </c>
      <c r="K226" t="b" cm="1">
        <f t="array" ref="K226">SUMPRODUCT(--ISNUMBER(SEARCH({"Home","Outdoor","Superdry","AMZN","Target","Wal-Mart","WITHDRWL SAN LEANDRO","Misc"}, A226)))&gt;0</f>
        <v>0</v>
      </c>
      <c r="L226" t="str">
        <f t="shared" si="6"/>
        <v>FALSE</v>
      </c>
      <c r="M226" t="str">
        <f t="shared" si="7"/>
        <v>Food</v>
      </c>
    </row>
    <row r="227" spans="1:13" x14ac:dyDescent="0.25">
      <c r="A227" t="s">
        <v>27</v>
      </c>
      <c r="B227" t="s">
        <v>13</v>
      </c>
      <c r="C227" t="s">
        <v>22</v>
      </c>
      <c r="D227" s="5">
        <v>-65</v>
      </c>
      <c r="E227" t="b" cm="1">
        <f t="array" ref="E227">SUMPRODUCT(--ISNUMBER(SEARCH({"GAS","Oil","ARCO"}, A227)))&gt;0</f>
        <v>1</v>
      </c>
      <c r="F227" t="b" cm="1">
        <f t="array" ref="F227">SUMPRODUCT(--ISNUMBER(SEARCH({"PAK","Safe","Save","Costco","Food"},A227)))&gt;0</f>
        <v>0</v>
      </c>
      <c r="G227" t="b" cm="1">
        <f t="array" ref="G227">SUMPRODUCT(--ISNUMBER(SEARCH({"KOHLS","Macy","Gap","Clothing"}, A227)))&gt;0</f>
        <v>0</v>
      </c>
      <c r="H227" t="b" cm="1">
        <f t="array" ref="H227">SUMPRODUCT(--ISNUMBER(SEARCH({"Century","Steam","Gamepod","Entertainment"},A227)))&gt;0</f>
        <v>0</v>
      </c>
      <c r="I227" t="b" cm="1">
        <f t="array" ref="I227">SUMPRODUCT(--ISNUMBER(SEARCH({"ROBINHOOD","AMERITRADE"}, A227)))&gt;0</f>
        <v>0</v>
      </c>
      <c r="J227" t="b" cm="1">
        <f t="array" ref="J227">SUMPRODUCT(--ISNUMBER(SEARCH({"O'REILLY","Auto"}, A227)))&gt;0</f>
        <v>0</v>
      </c>
      <c r="K227" t="b" cm="1">
        <f t="array" ref="K227">SUMPRODUCT(--ISNUMBER(SEARCH({"Home","Outdoor","Superdry","AMZN","Target","Wal-Mart","WITHDRWL SAN LEANDRO","Misc"}, A227)))&gt;0</f>
        <v>0</v>
      </c>
      <c r="L227" t="str">
        <f t="shared" si="6"/>
        <v>FALSE</v>
      </c>
      <c r="M227" t="str">
        <f t="shared" si="7"/>
        <v>Gas</v>
      </c>
    </row>
    <row r="228" spans="1:13" x14ac:dyDescent="0.25">
      <c r="A228" t="s">
        <v>32</v>
      </c>
      <c r="B228" t="s">
        <v>13</v>
      </c>
      <c r="C228" t="s">
        <v>22</v>
      </c>
      <c r="D228">
        <v>203.17</v>
      </c>
      <c r="E228" t="b" cm="1">
        <f t="array" ref="E228">SUMPRODUCT(--ISNUMBER(SEARCH({"GAS","Oil","ARCO"}, A228)))&gt;0</f>
        <v>0</v>
      </c>
      <c r="F228" t="b" cm="1">
        <f t="array" ref="F228">SUMPRODUCT(--ISNUMBER(SEARCH({"PAK","Safe","Save","Costco","Food"},A228)))&gt;0</f>
        <v>0</v>
      </c>
      <c r="G228" t="b" cm="1">
        <f t="array" ref="G228">SUMPRODUCT(--ISNUMBER(SEARCH({"KOHLS","Macy","Gap","Clothing"}, A228)))&gt;0</f>
        <v>0</v>
      </c>
      <c r="H228" t="b" cm="1">
        <f t="array" ref="H228">SUMPRODUCT(--ISNUMBER(SEARCH({"Century","Steam","Gamepod","Entertainment"},A228)))&gt;0</f>
        <v>0</v>
      </c>
      <c r="I228" t="b" cm="1">
        <f t="array" ref="I228">SUMPRODUCT(--ISNUMBER(SEARCH({"ROBINHOOD","AMERITRADE"}, A228)))&gt;0</f>
        <v>0</v>
      </c>
      <c r="J228" t="b" cm="1">
        <f t="array" ref="J228">SUMPRODUCT(--ISNUMBER(SEARCH({"O'REILLY","Auto"}, A228)))&gt;0</f>
        <v>0</v>
      </c>
      <c r="K228" t="b" cm="1">
        <f t="array" ref="K228">SUMPRODUCT(--ISNUMBER(SEARCH({"Home","Outdoor","Superdry","AMZN","Target","Wal-Mart","WITHDRWL SAN LEANDRO","Misc"}, A228)))&gt;0</f>
        <v>0</v>
      </c>
      <c r="L228" t="str">
        <f t="shared" si="6"/>
        <v>TRUE</v>
      </c>
      <c r="M228" t="str">
        <f t="shared" si="7"/>
        <v>Deposit</v>
      </c>
    </row>
    <row r="229" spans="1:13" x14ac:dyDescent="0.25">
      <c r="A229" t="s">
        <v>32</v>
      </c>
      <c r="B229" t="s">
        <v>13</v>
      </c>
      <c r="C229" t="s">
        <v>22</v>
      </c>
      <c r="D229">
        <v>184.7</v>
      </c>
      <c r="E229" t="b" cm="1">
        <f t="array" ref="E229">SUMPRODUCT(--ISNUMBER(SEARCH({"GAS","Oil","ARCO"}, A229)))&gt;0</f>
        <v>0</v>
      </c>
      <c r="F229" t="b" cm="1">
        <f t="array" ref="F229">SUMPRODUCT(--ISNUMBER(SEARCH({"PAK","Safe","Save","Costco","Food"},A229)))&gt;0</f>
        <v>0</v>
      </c>
      <c r="G229" t="b" cm="1">
        <f t="array" ref="G229">SUMPRODUCT(--ISNUMBER(SEARCH({"KOHLS","Macy","Gap","Clothing"}, A229)))&gt;0</f>
        <v>0</v>
      </c>
      <c r="H229" t="b" cm="1">
        <f t="array" ref="H229">SUMPRODUCT(--ISNUMBER(SEARCH({"Century","Steam","Gamepod","Entertainment"},A229)))&gt;0</f>
        <v>0</v>
      </c>
      <c r="I229" t="b" cm="1">
        <f t="array" ref="I229">SUMPRODUCT(--ISNUMBER(SEARCH({"ROBINHOOD","AMERITRADE"}, A229)))&gt;0</f>
        <v>0</v>
      </c>
      <c r="J229" t="b" cm="1">
        <f t="array" ref="J229">SUMPRODUCT(--ISNUMBER(SEARCH({"O'REILLY","Auto"}, A229)))&gt;0</f>
        <v>0</v>
      </c>
      <c r="K229" t="b" cm="1">
        <f t="array" ref="K229">SUMPRODUCT(--ISNUMBER(SEARCH({"Home","Outdoor","Superdry","AMZN","Target","Wal-Mart","WITHDRWL SAN LEANDRO","Misc"}, A229)))&gt;0</f>
        <v>0</v>
      </c>
      <c r="L229" t="str">
        <f t="shared" si="6"/>
        <v>TRUE</v>
      </c>
      <c r="M229" t="str">
        <f t="shared" si="7"/>
        <v>Deposit</v>
      </c>
    </row>
    <row r="230" spans="1:13" x14ac:dyDescent="0.25">
      <c r="A230" t="s">
        <v>36</v>
      </c>
      <c r="B230" t="s">
        <v>14</v>
      </c>
      <c r="C230" t="s">
        <v>22</v>
      </c>
      <c r="D230">
        <v>84.45</v>
      </c>
      <c r="E230" t="b" cm="1">
        <f t="array" ref="E230">SUMPRODUCT(--ISNUMBER(SEARCH({"GAS","Oil","ARCO"}, A230)))&gt;0</f>
        <v>0</v>
      </c>
      <c r="F230" t="b" cm="1">
        <f t="array" ref="F230">SUMPRODUCT(--ISNUMBER(SEARCH({"PAK","Safe","Save","Costco","Food"},A230)))&gt;0</f>
        <v>0</v>
      </c>
      <c r="G230" t="b" cm="1">
        <f t="array" ref="G230">SUMPRODUCT(--ISNUMBER(SEARCH({"KOHLS","Macy","Gap","Clothing"}, A230)))&gt;0</f>
        <v>0</v>
      </c>
      <c r="H230" t="b" cm="1">
        <f t="array" ref="H230">SUMPRODUCT(--ISNUMBER(SEARCH({"Century","Steam","Gamepod","Entertainment"},A230)))&gt;0</f>
        <v>0</v>
      </c>
      <c r="I230" t="b" cm="1">
        <f t="array" ref="I230">SUMPRODUCT(--ISNUMBER(SEARCH({"ROBINHOOD","AMERITRADE"}, A230)))&gt;0</f>
        <v>0</v>
      </c>
      <c r="J230" t="b" cm="1">
        <f t="array" ref="J230">SUMPRODUCT(--ISNUMBER(SEARCH({"O'REILLY","Auto"}, A230)))&gt;0</f>
        <v>0</v>
      </c>
      <c r="K230" t="b" cm="1">
        <f t="array" ref="K230">SUMPRODUCT(--ISNUMBER(SEARCH({"Home","Outdoor","Superdry","AMZN","Target","Wal-Mart","WITHDRWL SAN LEANDRO","Misc"}, A230)))&gt;0</f>
        <v>1</v>
      </c>
      <c r="L230" t="str">
        <f t="shared" si="6"/>
        <v>TRUE</v>
      </c>
      <c r="M230" t="str">
        <f t="shared" si="7"/>
        <v>Miscellaneous</v>
      </c>
    </row>
    <row r="231" spans="1:13" x14ac:dyDescent="0.25">
      <c r="A231" t="s">
        <v>36</v>
      </c>
      <c r="B231" t="s">
        <v>14</v>
      </c>
      <c r="C231" t="s">
        <v>22</v>
      </c>
      <c r="D231">
        <v>17.309999999999999</v>
      </c>
      <c r="E231" t="b" cm="1">
        <f t="array" ref="E231">SUMPRODUCT(--ISNUMBER(SEARCH({"GAS","Oil","ARCO"}, A231)))&gt;0</f>
        <v>0</v>
      </c>
      <c r="F231" t="b" cm="1">
        <f t="array" ref="F231">SUMPRODUCT(--ISNUMBER(SEARCH({"PAK","Safe","Save","Costco","Food"},A231)))&gt;0</f>
        <v>0</v>
      </c>
      <c r="G231" t="b" cm="1">
        <f t="array" ref="G231">SUMPRODUCT(--ISNUMBER(SEARCH({"KOHLS","Macy","Gap","Clothing"}, A231)))&gt;0</f>
        <v>0</v>
      </c>
      <c r="H231" t="b" cm="1">
        <f t="array" ref="H231">SUMPRODUCT(--ISNUMBER(SEARCH({"Century","Steam","Gamepod","Entertainment"},A231)))&gt;0</f>
        <v>0</v>
      </c>
      <c r="I231" t="b" cm="1">
        <f t="array" ref="I231">SUMPRODUCT(--ISNUMBER(SEARCH({"ROBINHOOD","AMERITRADE"}, A231)))&gt;0</f>
        <v>0</v>
      </c>
      <c r="J231" t="b" cm="1">
        <f t="array" ref="J231">SUMPRODUCT(--ISNUMBER(SEARCH({"O'REILLY","Auto"}, A231)))&gt;0</f>
        <v>0</v>
      </c>
      <c r="K231" t="b" cm="1">
        <f t="array" ref="K231">SUMPRODUCT(--ISNUMBER(SEARCH({"Home","Outdoor","Superdry","AMZN","Target","Wal-Mart","WITHDRWL SAN LEANDRO","Misc"}, A231)))&gt;0</f>
        <v>1</v>
      </c>
      <c r="L231" t="str">
        <f t="shared" si="6"/>
        <v>TRUE</v>
      </c>
      <c r="M231" t="str">
        <f t="shared" si="7"/>
        <v>Miscellaneous</v>
      </c>
    </row>
    <row r="232" spans="1:13" x14ac:dyDescent="0.25">
      <c r="A232" t="s">
        <v>27</v>
      </c>
      <c r="B232" t="s">
        <v>13</v>
      </c>
      <c r="C232" t="s">
        <v>22</v>
      </c>
      <c r="D232" s="5">
        <v>-78</v>
      </c>
      <c r="E232" t="b" cm="1">
        <f t="array" ref="E232">SUMPRODUCT(--ISNUMBER(SEARCH({"GAS","Oil","ARCO"}, A232)))&gt;0</f>
        <v>1</v>
      </c>
      <c r="F232" t="b" cm="1">
        <f t="array" ref="F232">SUMPRODUCT(--ISNUMBER(SEARCH({"PAK","Safe","Save","Costco","Food"},A232)))&gt;0</f>
        <v>0</v>
      </c>
      <c r="G232" t="b" cm="1">
        <f t="array" ref="G232">SUMPRODUCT(--ISNUMBER(SEARCH({"KOHLS","Macy","Gap","Clothing"}, A232)))&gt;0</f>
        <v>0</v>
      </c>
      <c r="H232" t="b" cm="1">
        <f t="array" ref="H232">SUMPRODUCT(--ISNUMBER(SEARCH({"Century","Steam","Gamepod","Entertainment"},A232)))&gt;0</f>
        <v>0</v>
      </c>
      <c r="I232" t="b" cm="1">
        <f t="array" ref="I232">SUMPRODUCT(--ISNUMBER(SEARCH({"ROBINHOOD","AMERITRADE"}, A232)))&gt;0</f>
        <v>0</v>
      </c>
      <c r="J232" t="b" cm="1">
        <f t="array" ref="J232">SUMPRODUCT(--ISNUMBER(SEARCH({"O'REILLY","Auto"}, A232)))&gt;0</f>
        <v>0</v>
      </c>
      <c r="K232" t="b" cm="1">
        <f t="array" ref="K232">SUMPRODUCT(--ISNUMBER(SEARCH({"Home","Outdoor","Superdry","AMZN","Target","Wal-Mart","WITHDRWL SAN LEANDRO","Misc"}, A232)))&gt;0</f>
        <v>0</v>
      </c>
      <c r="L232" t="str">
        <f t="shared" si="6"/>
        <v>FALSE</v>
      </c>
      <c r="M232" t="str">
        <f t="shared" si="7"/>
        <v>Gas</v>
      </c>
    </row>
    <row r="233" spans="1:13" x14ac:dyDescent="0.25">
      <c r="A233" t="s">
        <v>29</v>
      </c>
      <c r="B233" t="s">
        <v>13</v>
      </c>
      <c r="C233" t="s">
        <v>22</v>
      </c>
      <c r="D233">
        <v>-36.369999999999997</v>
      </c>
      <c r="E233" t="b" cm="1">
        <f t="array" ref="E233">SUMPRODUCT(--ISNUMBER(SEARCH({"GAS","Oil","ARCO"}, A233)))&gt;0</f>
        <v>0</v>
      </c>
      <c r="F233" t="b" cm="1">
        <f t="array" ref="F233">SUMPRODUCT(--ISNUMBER(SEARCH({"PAK","Safe","Save","Costco","Food"},A233)))&gt;0</f>
        <v>0</v>
      </c>
      <c r="G233" t="b" cm="1">
        <f t="array" ref="G233">SUMPRODUCT(--ISNUMBER(SEARCH({"KOHLS","Macy","Gap","Clothing"}, A233)))&gt;0</f>
        <v>0</v>
      </c>
      <c r="H233" t="b" cm="1">
        <f t="array" ref="H233">SUMPRODUCT(--ISNUMBER(SEARCH({"Century","Steam","Gamepod","Entertainment"},A233)))&gt;0</f>
        <v>0</v>
      </c>
      <c r="I233" t="b" cm="1">
        <f t="array" ref="I233">SUMPRODUCT(--ISNUMBER(SEARCH({"ROBINHOOD","AMERITRADE"}, A233)))&gt;0</f>
        <v>0</v>
      </c>
      <c r="J233" t="b" cm="1">
        <f t="array" ref="J233">SUMPRODUCT(--ISNUMBER(SEARCH({"O'REILLY","Auto"}, A233)))&gt;0</f>
        <v>0</v>
      </c>
      <c r="K233" t="b" cm="1">
        <f t="array" ref="K233">SUMPRODUCT(--ISNUMBER(SEARCH({"Home","Outdoor","Superdry","AMZN","Target","Wal-Mart","WITHDRWL SAN LEANDRO","Misc"}, A233)))&gt;0</f>
        <v>0</v>
      </c>
      <c r="L233" t="str">
        <f t="shared" si="6"/>
        <v>FALSE</v>
      </c>
      <c r="M233" t="str">
        <f t="shared" si="7"/>
        <v>Other</v>
      </c>
    </row>
    <row r="234" spans="1:13" x14ac:dyDescent="0.25">
      <c r="A234" t="s">
        <v>26</v>
      </c>
      <c r="B234" t="s">
        <v>14</v>
      </c>
      <c r="C234" t="s">
        <v>22</v>
      </c>
      <c r="D234">
        <v>-3.98</v>
      </c>
      <c r="E234" t="b" cm="1">
        <f t="array" ref="E234">SUMPRODUCT(--ISNUMBER(SEARCH({"GAS","Oil","ARCO"}, A234)))&gt;0</f>
        <v>0</v>
      </c>
      <c r="F234" t="b" cm="1">
        <f t="array" ref="F234">SUMPRODUCT(--ISNUMBER(SEARCH({"PAK","Safe","Save","Costco","Food"},A234)))&gt;0</f>
        <v>1</v>
      </c>
      <c r="G234" t="b" cm="1">
        <f t="array" ref="G234">SUMPRODUCT(--ISNUMBER(SEARCH({"KOHLS","Macy","Gap","Clothing"}, A234)))&gt;0</f>
        <v>0</v>
      </c>
      <c r="H234" t="b" cm="1">
        <f t="array" ref="H234">SUMPRODUCT(--ISNUMBER(SEARCH({"Century","Steam","Gamepod","Entertainment"},A234)))&gt;0</f>
        <v>0</v>
      </c>
      <c r="I234" t="b" cm="1">
        <f t="array" ref="I234">SUMPRODUCT(--ISNUMBER(SEARCH({"ROBINHOOD","AMERITRADE"}, A234)))&gt;0</f>
        <v>0</v>
      </c>
      <c r="J234" t="b" cm="1">
        <f t="array" ref="J234">SUMPRODUCT(--ISNUMBER(SEARCH({"O'REILLY","Auto"}, A234)))&gt;0</f>
        <v>0</v>
      </c>
      <c r="K234" t="b" cm="1">
        <f t="array" ref="K234">SUMPRODUCT(--ISNUMBER(SEARCH({"Home","Outdoor","Superdry","AMZN","Target","Wal-Mart","WITHDRWL SAN LEANDRO","Misc"}, A234)))&gt;0</f>
        <v>0</v>
      </c>
      <c r="L234" t="str">
        <f t="shared" si="6"/>
        <v>FALSE</v>
      </c>
      <c r="M234" t="str">
        <f t="shared" si="7"/>
        <v>Food</v>
      </c>
    </row>
    <row r="235" spans="1:13" x14ac:dyDescent="0.25">
      <c r="A235" t="s">
        <v>36</v>
      </c>
      <c r="B235" t="s">
        <v>14</v>
      </c>
      <c r="C235" t="s">
        <v>22</v>
      </c>
      <c r="D235">
        <v>-201.63</v>
      </c>
      <c r="E235" t="b" cm="1">
        <f t="array" ref="E235">SUMPRODUCT(--ISNUMBER(SEARCH({"GAS","Oil","ARCO"}, A235)))&gt;0</f>
        <v>0</v>
      </c>
      <c r="F235" t="b" cm="1">
        <f t="array" ref="F235">SUMPRODUCT(--ISNUMBER(SEARCH({"PAK","Safe","Save","Costco","Food"},A235)))&gt;0</f>
        <v>0</v>
      </c>
      <c r="G235" t="b" cm="1">
        <f t="array" ref="G235">SUMPRODUCT(--ISNUMBER(SEARCH({"KOHLS","Macy","Gap","Clothing"}, A235)))&gt;0</f>
        <v>0</v>
      </c>
      <c r="H235" t="b" cm="1">
        <f t="array" ref="H235">SUMPRODUCT(--ISNUMBER(SEARCH({"Century","Steam","Gamepod","Entertainment"},A235)))&gt;0</f>
        <v>0</v>
      </c>
      <c r="I235" t="b" cm="1">
        <f t="array" ref="I235">SUMPRODUCT(--ISNUMBER(SEARCH({"ROBINHOOD","AMERITRADE"}, A235)))&gt;0</f>
        <v>0</v>
      </c>
      <c r="J235" t="b" cm="1">
        <f t="array" ref="J235">SUMPRODUCT(--ISNUMBER(SEARCH({"O'REILLY","Auto"}, A235)))&gt;0</f>
        <v>0</v>
      </c>
      <c r="K235" t="b" cm="1">
        <f t="array" ref="K235">SUMPRODUCT(--ISNUMBER(SEARCH({"Home","Outdoor","Superdry","AMZN","Target","Wal-Mart","WITHDRWL SAN LEANDRO","Misc"}, A235)))&gt;0</f>
        <v>1</v>
      </c>
      <c r="L235" t="str">
        <f t="shared" si="6"/>
        <v>FALSE</v>
      </c>
      <c r="M235" t="str">
        <f t="shared" si="7"/>
        <v>Miscellaneous</v>
      </c>
    </row>
    <row r="236" spans="1:13" x14ac:dyDescent="0.25">
      <c r="A236" t="s">
        <v>36</v>
      </c>
      <c r="B236" t="s">
        <v>14</v>
      </c>
      <c r="C236" t="s">
        <v>22</v>
      </c>
      <c r="D236">
        <v>-17.309999999999999</v>
      </c>
      <c r="E236" t="b" cm="1">
        <f t="array" ref="E236">SUMPRODUCT(--ISNUMBER(SEARCH({"GAS","Oil","ARCO"}, A236)))&gt;0</f>
        <v>0</v>
      </c>
      <c r="F236" t="b" cm="1">
        <f t="array" ref="F236">SUMPRODUCT(--ISNUMBER(SEARCH({"PAK","Safe","Save","Costco","Food"},A236)))&gt;0</f>
        <v>0</v>
      </c>
      <c r="G236" t="b" cm="1">
        <f t="array" ref="G236">SUMPRODUCT(--ISNUMBER(SEARCH({"KOHLS","Macy","Gap","Clothing"}, A236)))&gt;0</f>
        <v>0</v>
      </c>
      <c r="H236" t="b" cm="1">
        <f t="array" ref="H236">SUMPRODUCT(--ISNUMBER(SEARCH({"Century","Steam","Gamepod","Entertainment"},A236)))&gt;0</f>
        <v>0</v>
      </c>
      <c r="I236" t="b" cm="1">
        <f t="array" ref="I236">SUMPRODUCT(--ISNUMBER(SEARCH({"ROBINHOOD","AMERITRADE"}, A236)))&gt;0</f>
        <v>0</v>
      </c>
      <c r="J236" t="b" cm="1">
        <f t="array" ref="J236">SUMPRODUCT(--ISNUMBER(SEARCH({"O'REILLY","Auto"}, A236)))&gt;0</f>
        <v>0</v>
      </c>
      <c r="K236" t="b" cm="1">
        <f t="array" ref="K236">SUMPRODUCT(--ISNUMBER(SEARCH({"Home","Outdoor","Superdry","AMZN","Target","Wal-Mart","WITHDRWL SAN LEANDRO","Misc"}, A236)))&gt;0</f>
        <v>1</v>
      </c>
      <c r="L236" t="str">
        <f t="shared" si="6"/>
        <v>FALSE</v>
      </c>
      <c r="M236" t="str">
        <f t="shared" si="7"/>
        <v>Miscellaneous</v>
      </c>
    </row>
    <row r="237" spans="1:13" x14ac:dyDescent="0.25">
      <c r="A237" t="s">
        <v>29</v>
      </c>
      <c r="B237" t="s">
        <v>14</v>
      </c>
      <c r="C237" t="s">
        <v>22</v>
      </c>
      <c r="D237">
        <v>-75</v>
      </c>
      <c r="E237" t="b" cm="1">
        <f t="array" ref="E237">SUMPRODUCT(--ISNUMBER(SEARCH({"GAS","Oil","ARCO"}, A237)))&gt;0</f>
        <v>0</v>
      </c>
      <c r="F237" t="b" cm="1">
        <f t="array" ref="F237">SUMPRODUCT(--ISNUMBER(SEARCH({"PAK","Safe","Save","Costco","Food"},A237)))&gt;0</f>
        <v>0</v>
      </c>
      <c r="G237" t="b" cm="1">
        <f t="array" ref="G237">SUMPRODUCT(--ISNUMBER(SEARCH({"KOHLS","Macy","Gap","Clothing"}, A237)))&gt;0</f>
        <v>0</v>
      </c>
      <c r="H237" t="b" cm="1">
        <f t="array" ref="H237">SUMPRODUCT(--ISNUMBER(SEARCH({"Century","Steam","Gamepod","Entertainment"},A237)))&gt;0</f>
        <v>0</v>
      </c>
      <c r="I237" t="b" cm="1">
        <f t="array" ref="I237">SUMPRODUCT(--ISNUMBER(SEARCH({"ROBINHOOD","AMERITRADE"}, A237)))&gt;0</f>
        <v>0</v>
      </c>
      <c r="J237" t="b" cm="1">
        <f t="array" ref="J237">SUMPRODUCT(--ISNUMBER(SEARCH({"O'REILLY","Auto"}, A237)))&gt;0</f>
        <v>0</v>
      </c>
      <c r="K237" t="b" cm="1">
        <f t="array" ref="K237">SUMPRODUCT(--ISNUMBER(SEARCH({"Home","Outdoor","Superdry","AMZN","Target","Wal-Mart","WITHDRWL SAN LEANDRO","Misc"}, A237)))&gt;0</f>
        <v>0</v>
      </c>
      <c r="L237" t="str">
        <f t="shared" si="6"/>
        <v>FALSE</v>
      </c>
      <c r="M237" t="str">
        <f t="shared" si="7"/>
        <v>Other</v>
      </c>
    </row>
    <row r="238" spans="1:13" x14ac:dyDescent="0.25">
      <c r="A238" t="s">
        <v>26</v>
      </c>
      <c r="B238" t="s">
        <v>14</v>
      </c>
      <c r="C238" t="s">
        <v>22</v>
      </c>
      <c r="D238">
        <v>-1.99</v>
      </c>
      <c r="E238" t="b" cm="1">
        <f t="array" ref="E238">SUMPRODUCT(--ISNUMBER(SEARCH({"GAS","Oil","ARCO"}, A238)))&gt;0</f>
        <v>0</v>
      </c>
      <c r="F238" t="b" cm="1">
        <f t="array" ref="F238">SUMPRODUCT(--ISNUMBER(SEARCH({"PAK","Safe","Save","Costco","Food"},A238)))&gt;0</f>
        <v>1</v>
      </c>
      <c r="G238" t="b" cm="1">
        <f t="array" ref="G238">SUMPRODUCT(--ISNUMBER(SEARCH({"KOHLS","Macy","Gap","Clothing"}, A238)))&gt;0</f>
        <v>0</v>
      </c>
      <c r="H238" t="b" cm="1">
        <f t="array" ref="H238">SUMPRODUCT(--ISNUMBER(SEARCH({"Century","Steam","Gamepod","Entertainment"},A238)))&gt;0</f>
        <v>0</v>
      </c>
      <c r="I238" t="b" cm="1">
        <f t="array" ref="I238">SUMPRODUCT(--ISNUMBER(SEARCH({"ROBINHOOD","AMERITRADE"}, A238)))&gt;0</f>
        <v>0</v>
      </c>
      <c r="J238" t="b" cm="1">
        <f t="array" ref="J238">SUMPRODUCT(--ISNUMBER(SEARCH({"O'REILLY","Auto"}, A238)))&gt;0</f>
        <v>0</v>
      </c>
      <c r="K238" t="b" cm="1">
        <f t="array" ref="K238">SUMPRODUCT(--ISNUMBER(SEARCH({"Home","Outdoor","Superdry","AMZN","Target","Wal-Mart","WITHDRWL SAN LEANDRO","Misc"}, A238)))&gt;0</f>
        <v>0</v>
      </c>
      <c r="L238" t="str">
        <f t="shared" si="6"/>
        <v>FALSE</v>
      </c>
      <c r="M238" t="str">
        <f t="shared" si="7"/>
        <v>Food</v>
      </c>
    </row>
    <row r="239" spans="1:13" x14ac:dyDescent="0.25">
      <c r="A239" t="s">
        <v>32</v>
      </c>
      <c r="B239" t="s">
        <v>14</v>
      </c>
      <c r="C239" t="s">
        <v>22</v>
      </c>
      <c r="D239">
        <v>184.7</v>
      </c>
      <c r="E239" t="b" cm="1">
        <f t="array" ref="E239">SUMPRODUCT(--ISNUMBER(SEARCH({"GAS","Oil","ARCO"}, A239)))&gt;0</f>
        <v>0</v>
      </c>
      <c r="F239" t="b" cm="1">
        <f t="array" ref="F239">SUMPRODUCT(--ISNUMBER(SEARCH({"PAK","Safe","Save","Costco","Food"},A239)))&gt;0</f>
        <v>0</v>
      </c>
      <c r="G239" t="b" cm="1">
        <f t="array" ref="G239">SUMPRODUCT(--ISNUMBER(SEARCH({"KOHLS","Macy","Gap","Clothing"}, A239)))&gt;0</f>
        <v>0</v>
      </c>
      <c r="H239" t="b" cm="1">
        <f t="array" ref="H239">SUMPRODUCT(--ISNUMBER(SEARCH({"Century","Steam","Gamepod","Entertainment"},A239)))&gt;0</f>
        <v>0</v>
      </c>
      <c r="I239" t="b" cm="1">
        <f t="array" ref="I239">SUMPRODUCT(--ISNUMBER(SEARCH({"ROBINHOOD","AMERITRADE"}, A239)))&gt;0</f>
        <v>0</v>
      </c>
      <c r="J239" t="b" cm="1">
        <f t="array" ref="J239">SUMPRODUCT(--ISNUMBER(SEARCH({"O'REILLY","Auto"}, A239)))&gt;0</f>
        <v>0</v>
      </c>
      <c r="K239" t="b" cm="1">
        <f t="array" ref="K239">SUMPRODUCT(--ISNUMBER(SEARCH({"Home","Outdoor","Superdry","AMZN","Target","Wal-Mart","WITHDRWL SAN LEANDRO","Misc"}, A239)))&gt;0</f>
        <v>0</v>
      </c>
      <c r="L239" t="str">
        <f t="shared" si="6"/>
        <v>TRUE</v>
      </c>
      <c r="M239" t="str">
        <f t="shared" si="7"/>
        <v>Deposit</v>
      </c>
    </row>
    <row r="240" spans="1:13" x14ac:dyDescent="0.25">
      <c r="A240" t="s">
        <v>32</v>
      </c>
      <c r="B240" t="s">
        <v>15</v>
      </c>
      <c r="C240" t="s">
        <v>22</v>
      </c>
      <c r="D240">
        <v>203.17</v>
      </c>
      <c r="E240" t="b" cm="1">
        <f t="array" ref="E240">SUMPRODUCT(--ISNUMBER(SEARCH({"GAS","Oil","ARCO"}, A240)))&gt;0</f>
        <v>0</v>
      </c>
      <c r="F240" t="b" cm="1">
        <f t="array" ref="F240">SUMPRODUCT(--ISNUMBER(SEARCH({"PAK","Safe","Save","Costco","Food"},A240)))&gt;0</f>
        <v>0</v>
      </c>
      <c r="G240" t="b" cm="1">
        <f t="array" ref="G240">SUMPRODUCT(--ISNUMBER(SEARCH({"KOHLS","Macy","Gap","Clothing"}, A240)))&gt;0</f>
        <v>0</v>
      </c>
      <c r="H240" t="b" cm="1">
        <f t="array" ref="H240">SUMPRODUCT(--ISNUMBER(SEARCH({"Century","Steam","Gamepod","Entertainment"},A240)))&gt;0</f>
        <v>0</v>
      </c>
      <c r="I240" t="b" cm="1">
        <f t="array" ref="I240">SUMPRODUCT(--ISNUMBER(SEARCH({"ROBINHOOD","AMERITRADE"}, A240)))&gt;0</f>
        <v>0</v>
      </c>
      <c r="J240" t="b" cm="1">
        <f t="array" ref="J240">SUMPRODUCT(--ISNUMBER(SEARCH({"O'REILLY","Auto"}, A240)))&gt;0</f>
        <v>0</v>
      </c>
      <c r="K240" t="b" cm="1">
        <f t="array" ref="K240">SUMPRODUCT(--ISNUMBER(SEARCH({"Home","Outdoor","Superdry","AMZN","Target","Wal-Mart","WITHDRWL SAN LEANDRO","Misc"}, A240)))&gt;0</f>
        <v>0</v>
      </c>
      <c r="L240" t="str">
        <f t="shared" si="6"/>
        <v>TRUE</v>
      </c>
      <c r="M240" t="str">
        <f t="shared" si="7"/>
        <v>Deposit</v>
      </c>
    </row>
    <row r="241" spans="1:13" x14ac:dyDescent="0.25">
      <c r="A241" t="s">
        <v>36</v>
      </c>
      <c r="B241" t="s">
        <v>15</v>
      </c>
      <c r="C241" t="s">
        <v>22</v>
      </c>
      <c r="D241">
        <v>105</v>
      </c>
      <c r="E241" t="b" cm="1">
        <f t="array" ref="E241">SUMPRODUCT(--ISNUMBER(SEARCH({"GAS","Oil","ARCO"}, A241)))&gt;0</f>
        <v>0</v>
      </c>
      <c r="F241" t="b" cm="1">
        <f t="array" ref="F241">SUMPRODUCT(--ISNUMBER(SEARCH({"PAK","Safe","Save","Costco","Food"},A241)))&gt;0</f>
        <v>0</v>
      </c>
      <c r="G241" t="b" cm="1">
        <f t="array" ref="G241">SUMPRODUCT(--ISNUMBER(SEARCH({"KOHLS","Macy","Gap","Clothing"}, A241)))&gt;0</f>
        <v>0</v>
      </c>
      <c r="H241" t="b" cm="1">
        <f t="array" ref="H241">SUMPRODUCT(--ISNUMBER(SEARCH({"Century","Steam","Gamepod","Entertainment"},A241)))&gt;0</f>
        <v>0</v>
      </c>
      <c r="I241" t="b" cm="1">
        <f t="array" ref="I241">SUMPRODUCT(--ISNUMBER(SEARCH({"ROBINHOOD","AMERITRADE"}, A241)))&gt;0</f>
        <v>0</v>
      </c>
      <c r="J241" t="b" cm="1">
        <f t="array" ref="J241">SUMPRODUCT(--ISNUMBER(SEARCH({"O'REILLY","Auto"}, A241)))&gt;0</f>
        <v>0</v>
      </c>
      <c r="K241" t="b" cm="1">
        <f t="array" ref="K241">SUMPRODUCT(--ISNUMBER(SEARCH({"Home","Outdoor","Superdry","AMZN","Target","Wal-Mart","WITHDRWL SAN LEANDRO","Misc"}, A241)))&gt;0</f>
        <v>1</v>
      </c>
      <c r="L241" t="str">
        <f t="shared" si="6"/>
        <v>TRUE</v>
      </c>
      <c r="M241" t="str">
        <f t="shared" si="7"/>
        <v>Miscellaneous</v>
      </c>
    </row>
    <row r="242" spans="1:13" x14ac:dyDescent="0.25">
      <c r="A242" t="s">
        <v>32</v>
      </c>
      <c r="B242" t="s">
        <v>15</v>
      </c>
      <c r="C242" t="s">
        <v>22</v>
      </c>
      <c r="D242">
        <v>55.41</v>
      </c>
      <c r="E242" t="b" cm="1">
        <f t="array" ref="E242">SUMPRODUCT(--ISNUMBER(SEARCH({"GAS","Oil","ARCO"}, A242)))&gt;0</f>
        <v>0</v>
      </c>
      <c r="F242" t="b" cm="1">
        <f t="array" ref="F242">SUMPRODUCT(--ISNUMBER(SEARCH({"PAK","Safe","Save","Costco","Food"},A242)))&gt;0</f>
        <v>0</v>
      </c>
      <c r="G242" t="b" cm="1">
        <f t="array" ref="G242">SUMPRODUCT(--ISNUMBER(SEARCH({"KOHLS","Macy","Gap","Clothing"}, A242)))&gt;0</f>
        <v>0</v>
      </c>
      <c r="H242" t="b" cm="1">
        <f t="array" ref="H242">SUMPRODUCT(--ISNUMBER(SEARCH({"Century","Steam","Gamepod","Entertainment"},A242)))&gt;0</f>
        <v>0</v>
      </c>
      <c r="I242" t="b" cm="1">
        <f t="array" ref="I242">SUMPRODUCT(--ISNUMBER(SEARCH({"ROBINHOOD","AMERITRADE"}, A242)))&gt;0</f>
        <v>0</v>
      </c>
      <c r="J242" t="b" cm="1">
        <f t="array" ref="J242">SUMPRODUCT(--ISNUMBER(SEARCH({"O'REILLY","Auto"}, A242)))&gt;0</f>
        <v>0</v>
      </c>
      <c r="K242" t="b" cm="1">
        <f t="array" ref="K242">SUMPRODUCT(--ISNUMBER(SEARCH({"Home","Outdoor","Superdry","AMZN","Target","Wal-Mart","WITHDRWL SAN LEANDRO","Misc"}, A242)))&gt;0</f>
        <v>0</v>
      </c>
      <c r="L242" t="str">
        <f t="shared" si="6"/>
        <v>TRUE</v>
      </c>
      <c r="M242" t="str">
        <f t="shared" si="7"/>
        <v>Deposit</v>
      </c>
    </row>
    <row r="243" spans="1:13" x14ac:dyDescent="0.25">
      <c r="A243" t="s">
        <v>29</v>
      </c>
      <c r="B243" t="s">
        <v>14</v>
      </c>
      <c r="C243" t="s">
        <v>22</v>
      </c>
      <c r="D243">
        <v>-23.97</v>
      </c>
      <c r="E243" t="b" cm="1">
        <f t="array" ref="E243">SUMPRODUCT(--ISNUMBER(SEARCH({"GAS","Oil","ARCO"}, A243)))&gt;0</f>
        <v>0</v>
      </c>
      <c r="F243" t="b" cm="1">
        <f t="array" ref="F243">SUMPRODUCT(--ISNUMBER(SEARCH({"PAK","Safe","Save","Costco","Food"},A243)))&gt;0</f>
        <v>0</v>
      </c>
      <c r="G243" t="b" cm="1">
        <f t="array" ref="G243">SUMPRODUCT(--ISNUMBER(SEARCH({"KOHLS","Macy","Gap","Clothing"}, A243)))&gt;0</f>
        <v>0</v>
      </c>
      <c r="H243" t="b" cm="1">
        <f t="array" ref="H243">SUMPRODUCT(--ISNUMBER(SEARCH({"Century","Steam","Gamepod","Entertainment"},A243)))&gt;0</f>
        <v>0</v>
      </c>
      <c r="I243" t="b" cm="1">
        <f t="array" ref="I243">SUMPRODUCT(--ISNUMBER(SEARCH({"ROBINHOOD","AMERITRADE"}, A243)))&gt;0</f>
        <v>0</v>
      </c>
      <c r="J243" t="b" cm="1">
        <f t="array" ref="J243">SUMPRODUCT(--ISNUMBER(SEARCH({"O'REILLY","Auto"}, A243)))&gt;0</f>
        <v>0</v>
      </c>
      <c r="K243" t="b" cm="1">
        <f t="array" ref="K243">SUMPRODUCT(--ISNUMBER(SEARCH({"Home","Outdoor","Superdry","AMZN","Target","Wal-Mart","WITHDRWL SAN LEANDRO","Misc"}, A243)))&gt;0</f>
        <v>0</v>
      </c>
      <c r="L243" t="str">
        <f t="shared" si="6"/>
        <v>FALSE</v>
      </c>
      <c r="M243" t="str">
        <f t="shared" si="7"/>
        <v>Other</v>
      </c>
    </row>
    <row r="244" spans="1:13" x14ac:dyDescent="0.25">
      <c r="A244" t="s">
        <v>29</v>
      </c>
      <c r="B244" t="s">
        <v>14</v>
      </c>
      <c r="C244" t="s">
        <v>22</v>
      </c>
      <c r="D244">
        <v>-76</v>
      </c>
      <c r="E244" t="b" cm="1">
        <f t="array" ref="E244">SUMPRODUCT(--ISNUMBER(SEARCH({"GAS","Oil","ARCO"}, A244)))&gt;0</f>
        <v>0</v>
      </c>
      <c r="F244" t="b" cm="1">
        <f t="array" ref="F244">SUMPRODUCT(--ISNUMBER(SEARCH({"PAK","Safe","Save","Costco","Food"},A244)))&gt;0</f>
        <v>0</v>
      </c>
      <c r="G244" t="b" cm="1">
        <f t="array" ref="G244">SUMPRODUCT(--ISNUMBER(SEARCH({"KOHLS","Macy","Gap","Clothing"}, A244)))&gt;0</f>
        <v>0</v>
      </c>
      <c r="H244" t="b" cm="1">
        <f t="array" ref="H244">SUMPRODUCT(--ISNUMBER(SEARCH({"Century","Steam","Gamepod","Entertainment"},A244)))&gt;0</f>
        <v>0</v>
      </c>
      <c r="I244" t="b" cm="1">
        <f t="array" ref="I244">SUMPRODUCT(--ISNUMBER(SEARCH({"ROBINHOOD","AMERITRADE"}, A244)))&gt;0</f>
        <v>0</v>
      </c>
      <c r="J244" t="b" cm="1">
        <f t="array" ref="J244">SUMPRODUCT(--ISNUMBER(SEARCH({"O'REILLY","Auto"}, A244)))&gt;0</f>
        <v>0</v>
      </c>
      <c r="K244" t="b" cm="1">
        <f t="array" ref="K244">SUMPRODUCT(--ISNUMBER(SEARCH({"Home","Outdoor","Superdry","AMZN","Target","Wal-Mart","WITHDRWL SAN LEANDRO","Misc"}, A244)))&gt;0</f>
        <v>0</v>
      </c>
      <c r="L244" t="str">
        <f t="shared" si="6"/>
        <v>FALSE</v>
      </c>
      <c r="M244" t="str">
        <f t="shared" si="7"/>
        <v>Other</v>
      </c>
    </row>
    <row r="245" spans="1:13" x14ac:dyDescent="0.25">
      <c r="A245" t="s">
        <v>29</v>
      </c>
      <c r="B245" t="s">
        <v>14</v>
      </c>
      <c r="C245" t="s">
        <v>22</v>
      </c>
      <c r="D245">
        <v>-67.02</v>
      </c>
      <c r="E245" t="b" cm="1">
        <f t="array" ref="E245">SUMPRODUCT(--ISNUMBER(SEARCH({"GAS","Oil","ARCO"}, A245)))&gt;0</f>
        <v>0</v>
      </c>
      <c r="F245" t="b" cm="1">
        <f t="array" ref="F245">SUMPRODUCT(--ISNUMBER(SEARCH({"PAK","Safe","Save","Costco","Food"},A245)))&gt;0</f>
        <v>0</v>
      </c>
      <c r="G245" t="b" cm="1">
        <f t="array" ref="G245">SUMPRODUCT(--ISNUMBER(SEARCH({"KOHLS","Macy","Gap","Clothing"}, A245)))&gt;0</f>
        <v>0</v>
      </c>
      <c r="H245" t="b" cm="1">
        <f t="array" ref="H245">SUMPRODUCT(--ISNUMBER(SEARCH({"Century","Steam","Gamepod","Entertainment"},A245)))&gt;0</f>
        <v>0</v>
      </c>
      <c r="I245" t="b" cm="1">
        <f t="array" ref="I245">SUMPRODUCT(--ISNUMBER(SEARCH({"ROBINHOOD","AMERITRADE"}, A245)))&gt;0</f>
        <v>0</v>
      </c>
      <c r="J245" t="b" cm="1">
        <f t="array" ref="J245">SUMPRODUCT(--ISNUMBER(SEARCH({"O'REILLY","Auto"}, A245)))&gt;0</f>
        <v>0</v>
      </c>
      <c r="K245" t="b" cm="1">
        <f t="array" ref="K245">SUMPRODUCT(--ISNUMBER(SEARCH({"Home","Outdoor","Superdry","AMZN","Target","Wal-Mart","WITHDRWL SAN LEANDRO","Misc"}, A245)))&gt;0</f>
        <v>0</v>
      </c>
      <c r="L245" t="str">
        <f t="shared" si="6"/>
        <v>FALSE</v>
      </c>
      <c r="M245" t="str">
        <f t="shared" si="7"/>
        <v>Other</v>
      </c>
    </row>
    <row r="246" spans="1:13" x14ac:dyDescent="0.25">
      <c r="A246" t="s">
        <v>36</v>
      </c>
      <c r="B246" t="s">
        <v>14</v>
      </c>
      <c r="C246" t="s">
        <v>22</v>
      </c>
      <c r="D246">
        <v>-6.1</v>
      </c>
      <c r="E246" t="b" cm="1">
        <f t="array" ref="E246">SUMPRODUCT(--ISNUMBER(SEARCH({"GAS","Oil","ARCO"}, A246)))&gt;0</f>
        <v>0</v>
      </c>
      <c r="F246" t="b" cm="1">
        <f t="array" ref="F246">SUMPRODUCT(--ISNUMBER(SEARCH({"PAK","Safe","Save","Costco","Food"},A246)))&gt;0</f>
        <v>0</v>
      </c>
      <c r="G246" t="b" cm="1">
        <f t="array" ref="G246">SUMPRODUCT(--ISNUMBER(SEARCH({"KOHLS","Macy","Gap","Clothing"}, A246)))&gt;0</f>
        <v>0</v>
      </c>
      <c r="H246" t="b" cm="1">
        <f t="array" ref="H246">SUMPRODUCT(--ISNUMBER(SEARCH({"Century","Steam","Gamepod","Entertainment"},A246)))&gt;0</f>
        <v>0</v>
      </c>
      <c r="I246" t="b" cm="1">
        <f t="array" ref="I246">SUMPRODUCT(--ISNUMBER(SEARCH({"ROBINHOOD","AMERITRADE"}, A246)))&gt;0</f>
        <v>0</v>
      </c>
      <c r="J246" t="b" cm="1">
        <f t="array" ref="J246">SUMPRODUCT(--ISNUMBER(SEARCH({"O'REILLY","Auto"}, A246)))&gt;0</f>
        <v>0</v>
      </c>
      <c r="K246" t="b" cm="1">
        <f t="array" ref="K246">SUMPRODUCT(--ISNUMBER(SEARCH({"Home","Outdoor","Superdry","AMZN","Target","Wal-Mart","WITHDRWL SAN LEANDRO","Misc"}, A246)))&gt;0</f>
        <v>1</v>
      </c>
      <c r="L246" t="str">
        <f t="shared" si="6"/>
        <v>FALSE</v>
      </c>
      <c r="M246" t="str">
        <f t="shared" si="7"/>
        <v>Miscellaneous</v>
      </c>
    </row>
    <row r="247" spans="1:13" x14ac:dyDescent="0.25">
      <c r="A247" t="s">
        <v>27</v>
      </c>
      <c r="B247" t="s">
        <v>15</v>
      </c>
      <c r="C247" t="s">
        <v>22</v>
      </c>
      <c r="D247" s="5">
        <v>-79</v>
      </c>
      <c r="E247" t="b" cm="1">
        <f t="array" ref="E247">SUMPRODUCT(--ISNUMBER(SEARCH({"GAS","Oil","ARCO"}, A247)))&gt;0</f>
        <v>1</v>
      </c>
      <c r="F247" t="b" cm="1">
        <f t="array" ref="F247">SUMPRODUCT(--ISNUMBER(SEARCH({"PAK","Safe","Save","Costco","Food"},A247)))&gt;0</f>
        <v>0</v>
      </c>
      <c r="G247" t="b" cm="1">
        <f t="array" ref="G247">SUMPRODUCT(--ISNUMBER(SEARCH({"KOHLS","Macy","Gap","Clothing"}, A247)))&gt;0</f>
        <v>0</v>
      </c>
      <c r="H247" t="b" cm="1">
        <f t="array" ref="H247">SUMPRODUCT(--ISNUMBER(SEARCH({"Century","Steam","Gamepod","Entertainment"},A247)))&gt;0</f>
        <v>0</v>
      </c>
      <c r="I247" t="b" cm="1">
        <f t="array" ref="I247">SUMPRODUCT(--ISNUMBER(SEARCH({"ROBINHOOD","AMERITRADE"}, A247)))&gt;0</f>
        <v>0</v>
      </c>
      <c r="J247" t="b" cm="1">
        <f t="array" ref="J247">SUMPRODUCT(--ISNUMBER(SEARCH({"O'REILLY","Auto"}, A247)))&gt;0</f>
        <v>0</v>
      </c>
      <c r="K247" t="b" cm="1">
        <f t="array" ref="K247">SUMPRODUCT(--ISNUMBER(SEARCH({"Home","Outdoor","Superdry","AMZN","Target","Wal-Mart","WITHDRWL SAN LEANDRO","Misc"}, A247)))&gt;0</f>
        <v>0</v>
      </c>
      <c r="L247" t="str">
        <f t="shared" si="6"/>
        <v>FALSE</v>
      </c>
      <c r="M247" t="str">
        <f t="shared" si="7"/>
        <v>Gas</v>
      </c>
    </row>
    <row r="248" spans="1:13" x14ac:dyDescent="0.25">
      <c r="A248" t="s">
        <v>36</v>
      </c>
      <c r="B248" t="s">
        <v>15</v>
      </c>
      <c r="C248" t="s">
        <v>22</v>
      </c>
      <c r="D248">
        <v>-199.52</v>
      </c>
      <c r="E248" t="b" cm="1">
        <f t="array" ref="E248">SUMPRODUCT(--ISNUMBER(SEARCH({"GAS","Oil","ARCO"}, A248)))&gt;0</f>
        <v>0</v>
      </c>
      <c r="F248" t="b" cm="1">
        <f t="array" ref="F248">SUMPRODUCT(--ISNUMBER(SEARCH({"PAK","Safe","Save","Costco","Food"},A248)))&gt;0</f>
        <v>0</v>
      </c>
      <c r="G248" t="b" cm="1">
        <f t="array" ref="G248">SUMPRODUCT(--ISNUMBER(SEARCH({"KOHLS","Macy","Gap","Clothing"}, A248)))&gt;0</f>
        <v>0</v>
      </c>
      <c r="H248" t="b" cm="1">
        <f t="array" ref="H248">SUMPRODUCT(--ISNUMBER(SEARCH({"Century","Steam","Gamepod","Entertainment"},A248)))&gt;0</f>
        <v>0</v>
      </c>
      <c r="I248" t="b" cm="1">
        <f t="array" ref="I248">SUMPRODUCT(--ISNUMBER(SEARCH({"ROBINHOOD","AMERITRADE"}, A248)))&gt;0</f>
        <v>0</v>
      </c>
      <c r="J248" t="b" cm="1">
        <f t="array" ref="J248">SUMPRODUCT(--ISNUMBER(SEARCH({"O'REILLY","Auto"}, A248)))&gt;0</f>
        <v>0</v>
      </c>
      <c r="K248" t="b" cm="1">
        <f t="array" ref="K248">SUMPRODUCT(--ISNUMBER(SEARCH({"Home","Outdoor","Superdry","AMZN","Target","Wal-Mart","WITHDRWL SAN LEANDRO","Misc"}, A248)))&gt;0</f>
        <v>1</v>
      </c>
      <c r="L248" t="str">
        <f t="shared" si="6"/>
        <v>FALSE</v>
      </c>
      <c r="M248" t="str">
        <f t="shared" si="7"/>
        <v>Miscellaneous</v>
      </c>
    </row>
    <row r="249" spans="1:13" x14ac:dyDescent="0.25">
      <c r="A249" t="s">
        <v>29</v>
      </c>
      <c r="B249" t="s">
        <v>15</v>
      </c>
      <c r="C249" t="s">
        <v>22</v>
      </c>
      <c r="D249">
        <v>-105.31</v>
      </c>
      <c r="E249" t="b" cm="1">
        <f t="array" ref="E249">SUMPRODUCT(--ISNUMBER(SEARCH({"GAS","Oil","ARCO"}, A249)))&gt;0</f>
        <v>0</v>
      </c>
      <c r="F249" t="b" cm="1">
        <f t="array" ref="F249">SUMPRODUCT(--ISNUMBER(SEARCH({"PAK","Safe","Save","Costco","Food"},A249)))&gt;0</f>
        <v>0</v>
      </c>
      <c r="G249" t="b" cm="1">
        <f t="array" ref="G249">SUMPRODUCT(--ISNUMBER(SEARCH({"KOHLS","Macy","Gap","Clothing"}, A249)))&gt;0</f>
        <v>0</v>
      </c>
      <c r="H249" t="b" cm="1">
        <f t="array" ref="H249">SUMPRODUCT(--ISNUMBER(SEARCH({"Century","Steam","Gamepod","Entertainment"},A249)))&gt;0</f>
        <v>0</v>
      </c>
      <c r="I249" t="b" cm="1">
        <f t="array" ref="I249">SUMPRODUCT(--ISNUMBER(SEARCH({"ROBINHOOD","AMERITRADE"}, A249)))&gt;0</f>
        <v>0</v>
      </c>
      <c r="J249" t="b" cm="1">
        <f t="array" ref="J249">SUMPRODUCT(--ISNUMBER(SEARCH({"O'REILLY","Auto"}, A249)))&gt;0</f>
        <v>0</v>
      </c>
      <c r="K249" t="b" cm="1">
        <f t="array" ref="K249">SUMPRODUCT(--ISNUMBER(SEARCH({"Home","Outdoor","Superdry","AMZN","Target","Wal-Mart","WITHDRWL SAN LEANDRO","Misc"}, A249)))&gt;0</f>
        <v>0</v>
      </c>
      <c r="L249" t="str">
        <f t="shared" si="6"/>
        <v>FALSE</v>
      </c>
      <c r="M249" t="str">
        <f t="shared" si="7"/>
        <v>Other</v>
      </c>
    </row>
    <row r="250" spans="1:13" x14ac:dyDescent="0.25">
      <c r="A250" t="s">
        <v>26</v>
      </c>
      <c r="B250" t="s">
        <v>15</v>
      </c>
      <c r="C250" t="s">
        <v>22</v>
      </c>
      <c r="D250">
        <v>-8.4</v>
      </c>
      <c r="E250" t="b" cm="1">
        <f t="array" ref="E250">SUMPRODUCT(--ISNUMBER(SEARCH({"GAS","Oil","ARCO"}, A250)))&gt;0</f>
        <v>0</v>
      </c>
      <c r="F250" t="b" cm="1">
        <f t="array" ref="F250">SUMPRODUCT(--ISNUMBER(SEARCH({"PAK","Safe","Save","Costco","Food"},A250)))&gt;0</f>
        <v>1</v>
      </c>
      <c r="G250" t="b" cm="1">
        <f t="array" ref="G250">SUMPRODUCT(--ISNUMBER(SEARCH({"KOHLS","Macy","Gap","Clothing"}, A250)))&gt;0</f>
        <v>0</v>
      </c>
      <c r="H250" t="b" cm="1">
        <f t="array" ref="H250">SUMPRODUCT(--ISNUMBER(SEARCH({"Century","Steam","Gamepod","Entertainment"},A250)))&gt;0</f>
        <v>0</v>
      </c>
      <c r="I250" t="b" cm="1">
        <f t="array" ref="I250">SUMPRODUCT(--ISNUMBER(SEARCH({"ROBINHOOD","AMERITRADE"}, A250)))&gt;0</f>
        <v>0</v>
      </c>
      <c r="J250" t="b" cm="1">
        <f t="array" ref="J250">SUMPRODUCT(--ISNUMBER(SEARCH({"O'REILLY","Auto"}, A250)))&gt;0</f>
        <v>0</v>
      </c>
      <c r="K250" t="b" cm="1">
        <f t="array" ref="K250">SUMPRODUCT(--ISNUMBER(SEARCH({"Home","Outdoor","Superdry","AMZN","Target","Wal-Mart","WITHDRWL SAN LEANDRO","Misc"}, A250)))&gt;0</f>
        <v>0</v>
      </c>
      <c r="L250" t="str">
        <f t="shared" si="6"/>
        <v>FALSE</v>
      </c>
      <c r="M250" t="str">
        <f t="shared" si="7"/>
        <v>Food</v>
      </c>
    </row>
    <row r="251" spans="1:13" x14ac:dyDescent="0.25">
      <c r="A251" t="s">
        <v>36</v>
      </c>
      <c r="B251" t="s">
        <v>15</v>
      </c>
      <c r="C251" t="s">
        <v>22</v>
      </c>
      <c r="D251">
        <v>-20.89</v>
      </c>
      <c r="E251" t="b" cm="1">
        <f t="array" ref="E251">SUMPRODUCT(--ISNUMBER(SEARCH({"GAS","Oil","ARCO"}, A251)))&gt;0</f>
        <v>0</v>
      </c>
      <c r="F251" t="b" cm="1">
        <f t="array" ref="F251">SUMPRODUCT(--ISNUMBER(SEARCH({"PAK","Safe","Save","Costco","Food"},A251)))&gt;0</f>
        <v>0</v>
      </c>
      <c r="G251" t="b" cm="1">
        <f t="array" ref="G251">SUMPRODUCT(--ISNUMBER(SEARCH({"KOHLS","Macy","Gap","Clothing"}, A251)))&gt;0</f>
        <v>0</v>
      </c>
      <c r="H251" t="b" cm="1">
        <f t="array" ref="H251">SUMPRODUCT(--ISNUMBER(SEARCH({"Century","Steam","Gamepod","Entertainment"},A251)))&gt;0</f>
        <v>0</v>
      </c>
      <c r="I251" t="b" cm="1">
        <f t="array" ref="I251">SUMPRODUCT(--ISNUMBER(SEARCH({"ROBINHOOD","AMERITRADE"}, A251)))&gt;0</f>
        <v>0</v>
      </c>
      <c r="J251" t="b" cm="1">
        <f t="array" ref="J251">SUMPRODUCT(--ISNUMBER(SEARCH({"O'REILLY","Auto"}, A251)))&gt;0</f>
        <v>0</v>
      </c>
      <c r="K251" t="b" cm="1">
        <f t="array" ref="K251">SUMPRODUCT(--ISNUMBER(SEARCH({"Home","Outdoor","Superdry","AMZN","Target","Wal-Mart","WITHDRWL SAN LEANDRO","Misc"}, A251)))&gt;0</f>
        <v>1</v>
      </c>
      <c r="L251" t="str">
        <f t="shared" si="6"/>
        <v>FALSE</v>
      </c>
      <c r="M251" t="str">
        <f t="shared" si="7"/>
        <v>Miscellaneous</v>
      </c>
    </row>
    <row r="252" spans="1:13" x14ac:dyDescent="0.25">
      <c r="A252" t="s">
        <v>27</v>
      </c>
      <c r="B252" t="s">
        <v>15</v>
      </c>
      <c r="C252" t="s">
        <v>22</v>
      </c>
      <c r="D252" s="5">
        <v>-92</v>
      </c>
      <c r="E252" t="b" cm="1">
        <f t="array" ref="E252">SUMPRODUCT(--ISNUMBER(SEARCH({"GAS","Oil","ARCO"}, A252)))&gt;0</f>
        <v>1</v>
      </c>
      <c r="F252" t="b" cm="1">
        <f t="array" ref="F252">SUMPRODUCT(--ISNUMBER(SEARCH({"PAK","Safe","Save","Costco","Food"},A252)))&gt;0</f>
        <v>0</v>
      </c>
      <c r="G252" t="b" cm="1">
        <f t="array" ref="G252">SUMPRODUCT(--ISNUMBER(SEARCH({"KOHLS","Macy","Gap","Clothing"}, A252)))&gt;0</f>
        <v>0</v>
      </c>
      <c r="H252" t="b" cm="1">
        <f t="array" ref="H252">SUMPRODUCT(--ISNUMBER(SEARCH({"Century","Steam","Gamepod","Entertainment"},A252)))&gt;0</f>
        <v>0</v>
      </c>
      <c r="I252" t="b" cm="1">
        <f t="array" ref="I252">SUMPRODUCT(--ISNUMBER(SEARCH({"ROBINHOOD","AMERITRADE"}, A252)))&gt;0</f>
        <v>0</v>
      </c>
      <c r="J252" t="b" cm="1">
        <f t="array" ref="J252">SUMPRODUCT(--ISNUMBER(SEARCH({"O'REILLY","Auto"}, A252)))&gt;0</f>
        <v>0</v>
      </c>
      <c r="K252" t="b" cm="1">
        <f t="array" ref="K252">SUMPRODUCT(--ISNUMBER(SEARCH({"Home","Outdoor","Superdry","AMZN","Target","Wal-Mart","WITHDRWL SAN LEANDRO","Misc"}, A252)))&gt;0</f>
        <v>0</v>
      </c>
      <c r="L252" t="str">
        <f t="shared" si="6"/>
        <v>FALSE</v>
      </c>
      <c r="M252" t="str">
        <f t="shared" si="7"/>
        <v>Gas</v>
      </c>
    </row>
    <row r="253" spans="1:13" x14ac:dyDescent="0.25">
      <c r="A253" t="s">
        <v>29</v>
      </c>
      <c r="B253" t="s">
        <v>15</v>
      </c>
      <c r="C253" t="s">
        <v>22</v>
      </c>
      <c r="D253">
        <v>-66.14</v>
      </c>
      <c r="E253" t="b" cm="1">
        <f t="array" ref="E253">SUMPRODUCT(--ISNUMBER(SEARCH({"GAS","Oil","ARCO"}, A253)))&gt;0</f>
        <v>0</v>
      </c>
      <c r="F253" t="b" cm="1">
        <f t="array" ref="F253">SUMPRODUCT(--ISNUMBER(SEARCH({"PAK","Safe","Save","Costco","Food"},A253)))&gt;0</f>
        <v>0</v>
      </c>
      <c r="G253" t="b" cm="1">
        <f t="array" ref="G253">SUMPRODUCT(--ISNUMBER(SEARCH({"KOHLS","Macy","Gap","Clothing"}, A253)))&gt;0</f>
        <v>0</v>
      </c>
      <c r="H253" t="b" cm="1">
        <f t="array" ref="H253">SUMPRODUCT(--ISNUMBER(SEARCH({"Century","Steam","Gamepod","Entertainment"},A253)))&gt;0</f>
        <v>0</v>
      </c>
      <c r="I253" t="b" cm="1">
        <f t="array" ref="I253">SUMPRODUCT(--ISNUMBER(SEARCH({"ROBINHOOD","AMERITRADE"}, A253)))&gt;0</f>
        <v>0</v>
      </c>
      <c r="J253" t="b" cm="1">
        <f t="array" ref="J253">SUMPRODUCT(--ISNUMBER(SEARCH({"O'REILLY","Auto"}, A253)))&gt;0</f>
        <v>0</v>
      </c>
      <c r="K253" t="b" cm="1">
        <f t="array" ref="K253">SUMPRODUCT(--ISNUMBER(SEARCH({"Home","Outdoor","Superdry","AMZN","Target","Wal-Mart","WITHDRWL SAN LEANDRO","Misc"}, A253)))&gt;0</f>
        <v>0</v>
      </c>
      <c r="L253" t="str">
        <f t="shared" si="6"/>
        <v>FALSE</v>
      </c>
      <c r="M253" t="str">
        <f t="shared" si="7"/>
        <v>Other</v>
      </c>
    </row>
    <row r="254" spans="1:13" x14ac:dyDescent="0.25">
      <c r="A254" t="s">
        <v>35</v>
      </c>
      <c r="B254" t="s">
        <v>15</v>
      </c>
      <c r="C254" t="s">
        <v>22</v>
      </c>
      <c r="D254">
        <v>-11.06</v>
      </c>
      <c r="E254" t="b" cm="1">
        <f t="array" ref="E254">SUMPRODUCT(--ISNUMBER(SEARCH({"GAS","Oil","ARCO"}, A254)))&gt;0</f>
        <v>0</v>
      </c>
      <c r="F254" t="b" cm="1">
        <f t="array" ref="F254">SUMPRODUCT(--ISNUMBER(SEARCH({"PAK","Safe","Save","Costco","Food"},A254)))&gt;0</f>
        <v>0</v>
      </c>
      <c r="G254" t="b" cm="1">
        <f t="array" ref="G254">SUMPRODUCT(--ISNUMBER(SEARCH({"KOHLS","Macy","Gap","Clothing"}, A254)))&gt;0</f>
        <v>0</v>
      </c>
      <c r="H254" t="b" cm="1">
        <f t="array" ref="H254">SUMPRODUCT(--ISNUMBER(SEARCH({"Century","Steam","Gamepod","Entertainment"},A254)))&gt;0</f>
        <v>0</v>
      </c>
      <c r="I254" t="b" cm="1">
        <f t="array" ref="I254">SUMPRODUCT(--ISNUMBER(SEARCH({"ROBINHOOD","AMERITRADE"}, A254)))&gt;0</f>
        <v>0</v>
      </c>
      <c r="J254" t="b" cm="1">
        <f t="array" ref="J254">SUMPRODUCT(--ISNUMBER(SEARCH({"O'REILLY","Auto"}, A254)))&gt;0</f>
        <v>1</v>
      </c>
      <c r="K254" t="b" cm="1">
        <f t="array" ref="K254">SUMPRODUCT(--ISNUMBER(SEARCH({"Home","Outdoor","Superdry","AMZN","Target","Wal-Mart","WITHDRWL SAN LEANDRO","Misc"}, A254)))&gt;0</f>
        <v>0</v>
      </c>
      <c r="L254" t="str">
        <f t="shared" si="6"/>
        <v>FALSE</v>
      </c>
      <c r="M254" t="str">
        <f t="shared" si="7"/>
        <v>Car Maintenance</v>
      </c>
    </row>
    <row r="255" spans="1:13" x14ac:dyDescent="0.25">
      <c r="A255" t="s">
        <v>36</v>
      </c>
      <c r="B255" t="s">
        <v>15</v>
      </c>
      <c r="C255" t="s">
        <v>22</v>
      </c>
      <c r="D255">
        <v>-46.07</v>
      </c>
      <c r="E255" t="b" cm="1">
        <f t="array" ref="E255">SUMPRODUCT(--ISNUMBER(SEARCH({"GAS","Oil","ARCO"}, A255)))&gt;0</f>
        <v>0</v>
      </c>
      <c r="F255" t="b" cm="1">
        <f t="array" ref="F255">SUMPRODUCT(--ISNUMBER(SEARCH({"PAK","Safe","Save","Costco","Food"},A255)))&gt;0</f>
        <v>0</v>
      </c>
      <c r="G255" t="b" cm="1">
        <f t="array" ref="G255">SUMPRODUCT(--ISNUMBER(SEARCH({"KOHLS","Macy","Gap","Clothing"}, A255)))&gt;0</f>
        <v>0</v>
      </c>
      <c r="H255" t="b" cm="1">
        <f t="array" ref="H255">SUMPRODUCT(--ISNUMBER(SEARCH({"Century","Steam","Gamepod","Entertainment"},A255)))&gt;0</f>
        <v>0</v>
      </c>
      <c r="I255" t="b" cm="1">
        <f t="array" ref="I255">SUMPRODUCT(--ISNUMBER(SEARCH({"ROBINHOOD","AMERITRADE"}, A255)))&gt;0</f>
        <v>0</v>
      </c>
      <c r="J255" t="b" cm="1">
        <f t="array" ref="J255">SUMPRODUCT(--ISNUMBER(SEARCH({"O'REILLY","Auto"}, A255)))&gt;0</f>
        <v>0</v>
      </c>
      <c r="K255" t="b" cm="1">
        <f t="array" ref="K255">SUMPRODUCT(--ISNUMBER(SEARCH({"Home","Outdoor","Superdry","AMZN","Target","Wal-Mart","WITHDRWL SAN LEANDRO","Misc"}, A255)))&gt;0</f>
        <v>1</v>
      </c>
      <c r="L255" t="str">
        <f t="shared" si="6"/>
        <v>FALSE</v>
      </c>
      <c r="M255" t="str">
        <f t="shared" si="7"/>
        <v>Miscellaneous</v>
      </c>
    </row>
    <row r="256" spans="1:13" x14ac:dyDescent="0.25">
      <c r="A256" t="s">
        <v>26</v>
      </c>
      <c r="B256" t="s">
        <v>15</v>
      </c>
      <c r="C256" t="s">
        <v>22</v>
      </c>
      <c r="D256">
        <v>-35.119999999999997</v>
      </c>
      <c r="E256" t="b" cm="1">
        <f t="array" ref="E256">SUMPRODUCT(--ISNUMBER(SEARCH({"GAS","Oil","ARCO"}, A256)))&gt;0</f>
        <v>0</v>
      </c>
      <c r="F256" t="b" cm="1">
        <f t="array" ref="F256">SUMPRODUCT(--ISNUMBER(SEARCH({"PAK","Safe","Save","Costco","Food"},A256)))&gt;0</f>
        <v>1</v>
      </c>
      <c r="G256" t="b" cm="1">
        <f t="array" ref="G256">SUMPRODUCT(--ISNUMBER(SEARCH({"KOHLS","Macy","Gap","Clothing"}, A256)))&gt;0</f>
        <v>0</v>
      </c>
      <c r="H256" t="b" cm="1">
        <f t="array" ref="H256">SUMPRODUCT(--ISNUMBER(SEARCH({"Century","Steam","Gamepod","Entertainment"},A256)))&gt;0</f>
        <v>0</v>
      </c>
      <c r="I256" t="b" cm="1">
        <f t="array" ref="I256">SUMPRODUCT(--ISNUMBER(SEARCH({"ROBINHOOD","AMERITRADE"}, A256)))&gt;0</f>
        <v>0</v>
      </c>
      <c r="J256" t="b" cm="1">
        <f t="array" ref="J256">SUMPRODUCT(--ISNUMBER(SEARCH({"O'REILLY","Auto"}, A256)))&gt;0</f>
        <v>0</v>
      </c>
      <c r="K256" t="b" cm="1">
        <f t="array" ref="K256">SUMPRODUCT(--ISNUMBER(SEARCH({"Home","Outdoor","Superdry","AMZN","Target","Wal-Mart","WITHDRWL SAN LEANDRO","Misc"}, A256)))&gt;0</f>
        <v>0</v>
      </c>
      <c r="L256" t="str">
        <f t="shared" si="6"/>
        <v>FALSE</v>
      </c>
      <c r="M256" t="str">
        <f t="shared" si="7"/>
        <v>Food</v>
      </c>
    </row>
    <row r="257" spans="1:13" x14ac:dyDescent="0.25">
      <c r="A257" t="s">
        <v>36</v>
      </c>
      <c r="B257" t="s">
        <v>15</v>
      </c>
      <c r="C257" t="s">
        <v>22</v>
      </c>
      <c r="D257">
        <v>-37.01</v>
      </c>
      <c r="E257" t="b" cm="1">
        <f t="array" ref="E257">SUMPRODUCT(--ISNUMBER(SEARCH({"GAS","Oil","ARCO"}, A257)))&gt;0</f>
        <v>0</v>
      </c>
      <c r="F257" t="b" cm="1">
        <f t="array" ref="F257">SUMPRODUCT(--ISNUMBER(SEARCH({"PAK","Safe","Save","Costco","Food"},A257)))&gt;0</f>
        <v>0</v>
      </c>
      <c r="G257" t="b" cm="1">
        <f t="array" ref="G257">SUMPRODUCT(--ISNUMBER(SEARCH({"KOHLS","Macy","Gap","Clothing"}, A257)))&gt;0</f>
        <v>0</v>
      </c>
      <c r="H257" t="b" cm="1">
        <f t="array" ref="H257">SUMPRODUCT(--ISNUMBER(SEARCH({"Century","Steam","Gamepod","Entertainment"},A257)))&gt;0</f>
        <v>0</v>
      </c>
      <c r="I257" t="b" cm="1">
        <f t="array" ref="I257">SUMPRODUCT(--ISNUMBER(SEARCH({"ROBINHOOD","AMERITRADE"}, A257)))&gt;0</f>
        <v>0</v>
      </c>
      <c r="J257" t="b" cm="1">
        <f t="array" ref="J257">SUMPRODUCT(--ISNUMBER(SEARCH({"O'REILLY","Auto"}, A257)))&gt;0</f>
        <v>0</v>
      </c>
      <c r="K257" t="b" cm="1">
        <f t="array" ref="K257">SUMPRODUCT(--ISNUMBER(SEARCH({"Home","Outdoor","Superdry","AMZN","Target","Wal-Mart","WITHDRWL SAN LEANDRO","Misc"}, A257)))&gt;0</f>
        <v>1</v>
      </c>
      <c r="L257" t="str">
        <f t="shared" si="6"/>
        <v>FALSE</v>
      </c>
      <c r="M257" t="str">
        <f t="shared" si="7"/>
        <v>Miscellaneous</v>
      </c>
    </row>
    <row r="258" spans="1:13" x14ac:dyDescent="0.25">
      <c r="A258" t="s">
        <v>25</v>
      </c>
      <c r="B258" t="s">
        <v>15</v>
      </c>
      <c r="C258" t="s">
        <v>22</v>
      </c>
      <c r="D258">
        <v>-7.25</v>
      </c>
      <c r="E258" t="b" cm="1">
        <f t="array" ref="E258">SUMPRODUCT(--ISNUMBER(SEARCH({"GAS","Oil","ARCO"}, A258)))&gt;0</f>
        <v>0</v>
      </c>
      <c r="F258" t="b" cm="1">
        <f t="array" ref="F258">SUMPRODUCT(--ISNUMBER(SEARCH({"PAK","Safe","Save","Costco","Food"},A258)))&gt;0</f>
        <v>0</v>
      </c>
      <c r="G258" t="b" cm="1">
        <f t="array" ref="G258">SUMPRODUCT(--ISNUMBER(SEARCH({"KOHLS","Macy","Gap","Clothing"}, A258)))&gt;0</f>
        <v>0</v>
      </c>
      <c r="H258" t="b" cm="1">
        <f t="array" ref="H258">SUMPRODUCT(--ISNUMBER(SEARCH({"Century","Steam","Gamepod","Entertainment"},A258)))&gt;0</f>
        <v>1</v>
      </c>
      <c r="I258" t="b" cm="1">
        <f t="array" ref="I258">SUMPRODUCT(--ISNUMBER(SEARCH({"ROBINHOOD","AMERITRADE"}, A258)))&gt;0</f>
        <v>0</v>
      </c>
      <c r="J258" t="b" cm="1">
        <f t="array" ref="J258">SUMPRODUCT(--ISNUMBER(SEARCH({"O'REILLY","Auto"}, A258)))&gt;0</f>
        <v>0</v>
      </c>
      <c r="K258" t="b" cm="1">
        <f t="array" ref="K258">SUMPRODUCT(--ISNUMBER(SEARCH({"Home","Outdoor","Superdry","AMZN","Target","Wal-Mart","WITHDRWL SAN LEANDRO","Misc"}, A258)))&gt;0</f>
        <v>0</v>
      </c>
      <c r="L258" t="str">
        <f t="shared" ref="L258:L321" si="8">IF(D258&gt;0, "TRUE", "FALSE")</f>
        <v>FALSE</v>
      </c>
      <c r="M258" t="str">
        <f t="shared" ref="M258:M321" si="9">IF(E258=TRUE, "Gas", IF(F258=TRUE, "Food", IF(G258=TRUE, "Clothing", IF(H258=TRUE, "Entertainment", IF(I258=TRUE, "Investment", IF(J258=TRUE, "Car Maintenance", IF(K258=TRUE, "Miscellaneous", IF(L258="TRUE", "Deposit", "Other"))))))))</f>
        <v>Entertainment</v>
      </c>
    </row>
    <row r="259" spans="1:13" x14ac:dyDescent="0.25">
      <c r="A259" t="s">
        <v>25</v>
      </c>
      <c r="B259" t="s">
        <v>15</v>
      </c>
      <c r="C259" t="s">
        <v>22</v>
      </c>
      <c r="D259">
        <v>-35</v>
      </c>
      <c r="E259" t="b" cm="1">
        <f t="array" ref="E259">SUMPRODUCT(--ISNUMBER(SEARCH({"GAS","Oil","ARCO"}, A259)))&gt;0</f>
        <v>0</v>
      </c>
      <c r="F259" t="b" cm="1">
        <f t="array" ref="F259">SUMPRODUCT(--ISNUMBER(SEARCH({"PAK","Safe","Save","Costco","Food"},A259)))&gt;0</f>
        <v>0</v>
      </c>
      <c r="G259" t="b" cm="1">
        <f t="array" ref="G259">SUMPRODUCT(--ISNUMBER(SEARCH({"KOHLS","Macy","Gap","Clothing"}, A259)))&gt;0</f>
        <v>0</v>
      </c>
      <c r="H259" t="b" cm="1">
        <f t="array" ref="H259">SUMPRODUCT(--ISNUMBER(SEARCH({"Century","Steam","Gamepod","Entertainment"},A259)))&gt;0</f>
        <v>1</v>
      </c>
      <c r="I259" t="b" cm="1">
        <f t="array" ref="I259">SUMPRODUCT(--ISNUMBER(SEARCH({"ROBINHOOD","AMERITRADE"}, A259)))&gt;0</f>
        <v>0</v>
      </c>
      <c r="J259" t="b" cm="1">
        <f t="array" ref="J259">SUMPRODUCT(--ISNUMBER(SEARCH({"O'REILLY","Auto"}, A259)))&gt;0</f>
        <v>0</v>
      </c>
      <c r="K259" t="b" cm="1">
        <f t="array" ref="K259">SUMPRODUCT(--ISNUMBER(SEARCH({"Home","Outdoor","Superdry","AMZN","Target","Wal-Mart","WITHDRWL SAN LEANDRO","Misc"}, A259)))&gt;0</f>
        <v>0</v>
      </c>
      <c r="L259" t="str">
        <f t="shared" si="8"/>
        <v>FALSE</v>
      </c>
      <c r="M259" t="str">
        <f t="shared" si="9"/>
        <v>Entertainment</v>
      </c>
    </row>
    <row r="260" spans="1:13" x14ac:dyDescent="0.25">
      <c r="A260" t="s">
        <v>26</v>
      </c>
      <c r="B260" t="s">
        <v>15</v>
      </c>
      <c r="C260" t="s">
        <v>22</v>
      </c>
      <c r="D260">
        <v>-3.98</v>
      </c>
      <c r="E260" t="b" cm="1">
        <f t="array" ref="E260">SUMPRODUCT(--ISNUMBER(SEARCH({"GAS","Oil","ARCO"}, A260)))&gt;0</f>
        <v>0</v>
      </c>
      <c r="F260" t="b" cm="1">
        <f t="array" ref="F260">SUMPRODUCT(--ISNUMBER(SEARCH({"PAK","Safe","Save","Costco","Food"},A260)))&gt;0</f>
        <v>1</v>
      </c>
      <c r="G260" t="b" cm="1">
        <f t="array" ref="G260">SUMPRODUCT(--ISNUMBER(SEARCH({"KOHLS","Macy","Gap","Clothing"}, A260)))&gt;0</f>
        <v>0</v>
      </c>
      <c r="H260" t="b" cm="1">
        <f t="array" ref="H260">SUMPRODUCT(--ISNUMBER(SEARCH({"Century","Steam","Gamepod","Entertainment"},A260)))&gt;0</f>
        <v>0</v>
      </c>
      <c r="I260" t="b" cm="1">
        <f t="array" ref="I260">SUMPRODUCT(--ISNUMBER(SEARCH({"ROBINHOOD","AMERITRADE"}, A260)))&gt;0</f>
        <v>0</v>
      </c>
      <c r="J260" t="b" cm="1">
        <f t="array" ref="J260">SUMPRODUCT(--ISNUMBER(SEARCH({"O'REILLY","Auto"}, A260)))&gt;0</f>
        <v>0</v>
      </c>
      <c r="K260" t="b" cm="1">
        <f t="array" ref="K260">SUMPRODUCT(--ISNUMBER(SEARCH({"Home","Outdoor","Superdry","AMZN","Target","Wal-Mart","WITHDRWL SAN LEANDRO","Misc"}, A260)))&gt;0</f>
        <v>0</v>
      </c>
      <c r="L260" t="str">
        <f t="shared" si="8"/>
        <v>FALSE</v>
      </c>
      <c r="M260" t="str">
        <f t="shared" si="9"/>
        <v>Food</v>
      </c>
    </row>
    <row r="261" spans="1:13" x14ac:dyDescent="0.25">
      <c r="A261" t="s">
        <v>36</v>
      </c>
      <c r="B261" t="s">
        <v>15</v>
      </c>
      <c r="C261" t="s">
        <v>22</v>
      </c>
      <c r="D261">
        <v>-19.91</v>
      </c>
      <c r="E261" t="b" cm="1">
        <f t="array" ref="E261">SUMPRODUCT(--ISNUMBER(SEARCH({"GAS","Oil","ARCO"}, A261)))&gt;0</f>
        <v>0</v>
      </c>
      <c r="F261" t="b" cm="1">
        <f t="array" ref="F261">SUMPRODUCT(--ISNUMBER(SEARCH({"PAK","Safe","Save","Costco","Food"},A261)))&gt;0</f>
        <v>0</v>
      </c>
      <c r="G261" t="b" cm="1">
        <f t="array" ref="G261">SUMPRODUCT(--ISNUMBER(SEARCH({"KOHLS","Macy","Gap","Clothing"}, A261)))&gt;0</f>
        <v>0</v>
      </c>
      <c r="H261" t="b" cm="1">
        <f t="array" ref="H261">SUMPRODUCT(--ISNUMBER(SEARCH({"Century","Steam","Gamepod","Entertainment"},A261)))&gt;0</f>
        <v>0</v>
      </c>
      <c r="I261" t="b" cm="1">
        <f t="array" ref="I261">SUMPRODUCT(--ISNUMBER(SEARCH({"ROBINHOOD","AMERITRADE"}, A261)))&gt;0</f>
        <v>0</v>
      </c>
      <c r="J261" t="b" cm="1">
        <f t="array" ref="J261">SUMPRODUCT(--ISNUMBER(SEARCH({"O'REILLY","Auto"}, A261)))&gt;0</f>
        <v>0</v>
      </c>
      <c r="K261" t="b" cm="1">
        <f t="array" ref="K261">SUMPRODUCT(--ISNUMBER(SEARCH({"Home","Outdoor","Superdry","AMZN","Target","Wal-Mart","WITHDRWL SAN LEANDRO","Misc"}, A261)))&gt;0</f>
        <v>1</v>
      </c>
      <c r="L261" t="str">
        <f t="shared" si="8"/>
        <v>FALSE</v>
      </c>
      <c r="M261" t="str">
        <f t="shared" si="9"/>
        <v>Miscellaneous</v>
      </c>
    </row>
    <row r="262" spans="1:13" x14ac:dyDescent="0.25">
      <c r="A262" t="s">
        <v>29</v>
      </c>
      <c r="B262" t="s">
        <v>15</v>
      </c>
      <c r="C262" t="s">
        <v>22</v>
      </c>
      <c r="D262">
        <v>-21.29</v>
      </c>
      <c r="E262" t="b" cm="1">
        <f t="array" ref="E262">SUMPRODUCT(--ISNUMBER(SEARCH({"GAS","Oil","ARCO"}, A262)))&gt;0</f>
        <v>0</v>
      </c>
      <c r="F262" t="b" cm="1">
        <f t="array" ref="F262">SUMPRODUCT(--ISNUMBER(SEARCH({"PAK","Safe","Save","Costco","Food"},A262)))&gt;0</f>
        <v>0</v>
      </c>
      <c r="G262" t="b" cm="1">
        <f t="array" ref="G262">SUMPRODUCT(--ISNUMBER(SEARCH({"KOHLS","Macy","Gap","Clothing"}, A262)))&gt;0</f>
        <v>0</v>
      </c>
      <c r="H262" t="b" cm="1">
        <f t="array" ref="H262">SUMPRODUCT(--ISNUMBER(SEARCH({"Century","Steam","Gamepod","Entertainment"},A262)))&gt;0</f>
        <v>0</v>
      </c>
      <c r="I262" t="b" cm="1">
        <f t="array" ref="I262">SUMPRODUCT(--ISNUMBER(SEARCH({"ROBINHOOD","AMERITRADE"}, A262)))&gt;0</f>
        <v>0</v>
      </c>
      <c r="J262" t="b" cm="1">
        <f t="array" ref="J262">SUMPRODUCT(--ISNUMBER(SEARCH({"O'REILLY","Auto"}, A262)))&gt;0</f>
        <v>0</v>
      </c>
      <c r="K262" t="b" cm="1">
        <f t="array" ref="K262">SUMPRODUCT(--ISNUMBER(SEARCH({"Home","Outdoor","Superdry","AMZN","Target","Wal-Mart","WITHDRWL SAN LEANDRO","Misc"}, A262)))&gt;0</f>
        <v>0</v>
      </c>
      <c r="L262" t="str">
        <f t="shared" si="8"/>
        <v>FALSE</v>
      </c>
      <c r="M262" t="str">
        <f t="shared" si="9"/>
        <v>Other</v>
      </c>
    </row>
    <row r="263" spans="1:13" x14ac:dyDescent="0.25">
      <c r="A263" t="s">
        <v>26</v>
      </c>
      <c r="B263" t="s">
        <v>15</v>
      </c>
      <c r="C263" t="s">
        <v>22</v>
      </c>
      <c r="D263">
        <v>-20.16</v>
      </c>
      <c r="E263" t="b" cm="1">
        <f t="array" ref="E263">SUMPRODUCT(--ISNUMBER(SEARCH({"GAS","Oil","ARCO"}, A263)))&gt;0</f>
        <v>0</v>
      </c>
      <c r="F263" t="b" cm="1">
        <f t="array" ref="F263">SUMPRODUCT(--ISNUMBER(SEARCH({"PAK","Safe","Save","Costco","Food"},A263)))&gt;0</f>
        <v>1</v>
      </c>
      <c r="G263" t="b" cm="1">
        <f t="array" ref="G263">SUMPRODUCT(--ISNUMBER(SEARCH({"KOHLS","Macy","Gap","Clothing"}, A263)))&gt;0</f>
        <v>0</v>
      </c>
      <c r="H263" t="b" cm="1">
        <f t="array" ref="H263">SUMPRODUCT(--ISNUMBER(SEARCH({"Century","Steam","Gamepod","Entertainment"},A263)))&gt;0</f>
        <v>0</v>
      </c>
      <c r="I263" t="b" cm="1">
        <f t="array" ref="I263">SUMPRODUCT(--ISNUMBER(SEARCH({"ROBINHOOD","AMERITRADE"}, A263)))&gt;0</f>
        <v>0</v>
      </c>
      <c r="J263" t="b" cm="1">
        <f t="array" ref="J263">SUMPRODUCT(--ISNUMBER(SEARCH({"O'REILLY","Auto"}, A263)))&gt;0</f>
        <v>0</v>
      </c>
      <c r="K263" t="b" cm="1">
        <f t="array" ref="K263">SUMPRODUCT(--ISNUMBER(SEARCH({"Home","Outdoor","Superdry","AMZN","Target","Wal-Mart","WITHDRWL SAN LEANDRO","Misc"}, A263)))&gt;0</f>
        <v>0</v>
      </c>
      <c r="L263" t="str">
        <f t="shared" si="8"/>
        <v>FALSE</v>
      </c>
      <c r="M263" t="str">
        <f t="shared" si="9"/>
        <v>Food</v>
      </c>
    </row>
    <row r="264" spans="1:13" x14ac:dyDescent="0.25">
      <c r="A264" t="s">
        <v>36</v>
      </c>
      <c r="B264" t="s">
        <v>15</v>
      </c>
      <c r="C264" t="s">
        <v>22</v>
      </c>
      <c r="D264">
        <v>-32.74</v>
      </c>
      <c r="E264" t="b" cm="1">
        <f t="array" ref="E264">SUMPRODUCT(--ISNUMBER(SEARCH({"GAS","Oil","ARCO"}, A264)))&gt;0</f>
        <v>0</v>
      </c>
      <c r="F264" t="b" cm="1">
        <f t="array" ref="F264">SUMPRODUCT(--ISNUMBER(SEARCH({"PAK","Safe","Save","Costco","Food"},A264)))&gt;0</f>
        <v>0</v>
      </c>
      <c r="G264" t="b" cm="1">
        <f t="array" ref="G264">SUMPRODUCT(--ISNUMBER(SEARCH({"KOHLS","Macy","Gap","Clothing"}, A264)))&gt;0</f>
        <v>0</v>
      </c>
      <c r="H264" t="b" cm="1">
        <f t="array" ref="H264">SUMPRODUCT(--ISNUMBER(SEARCH({"Century","Steam","Gamepod","Entertainment"},A264)))&gt;0</f>
        <v>0</v>
      </c>
      <c r="I264" t="b" cm="1">
        <f t="array" ref="I264">SUMPRODUCT(--ISNUMBER(SEARCH({"ROBINHOOD","AMERITRADE"}, A264)))&gt;0</f>
        <v>0</v>
      </c>
      <c r="J264" t="b" cm="1">
        <f t="array" ref="J264">SUMPRODUCT(--ISNUMBER(SEARCH({"O'REILLY","Auto"}, A264)))&gt;0</f>
        <v>0</v>
      </c>
      <c r="K264" t="b" cm="1">
        <f t="array" ref="K264">SUMPRODUCT(--ISNUMBER(SEARCH({"Home","Outdoor","Superdry","AMZN","Target","Wal-Mart","WITHDRWL SAN LEANDRO","Misc"}, A264)))&gt;0</f>
        <v>1</v>
      </c>
      <c r="L264" t="str">
        <f t="shared" si="8"/>
        <v>FALSE</v>
      </c>
      <c r="M264" t="str">
        <f t="shared" si="9"/>
        <v>Miscellaneous</v>
      </c>
    </row>
    <row r="265" spans="1:13" x14ac:dyDescent="0.25">
      <c r="A265" t="s">
        <v>24</v>
      </c>
      <c r="B265" t="s">
        <v>15</v>
      </c>
      <c r="C265" t="s">
        <v>22</v>
      </c>
      <c r="D265">
        <v>-53.16</v>
      </c>
      <c r="E265" t="b" cm="1">
        <f t="array" ref="E265">SUMPRODUCT(--ISNUMBER(SEARCH({"GAS","Oil","ARCO"}, A265)))&gt;0</f>
        <v>0</v>
      </c>
      <c r="F265" t="b" cm="1">
        <f t="array" ref="F265">SUMPRODUCT(--ISNUMBER(SEARCH({"PAK","Safe","Save","Costco","Food"},A265)))&gt;0</f>
        <v>0</v>
      </c>
      <c r="G265" t="b" cm="1">
        <f t="array" ref="G265">SUMPRODUCT(--ISNUMBER(SEARCH({"KOHLS","Macy","Gap","Clothing"}, A265)))&gt;0</f>
        <v>1</v>
      </c>
      <c r="H265" t="b" cm="1">
        <f t="array" ref="H265">SUMPRODUCT(--ISNUMBER(SEARCH({"Century","Steam","Gamepod","Entertainment"},A265)))&gt;0</f>
        <v>0</v>
      </c>
      <c r="I265" t="b" cm="1">
        <f t="array" ref="I265">SUMPRODUCT(--ISNUMBER(SEARCH({"ROBINHOOD","AMERITRADE"}, A265)))&gt;0</f>
        <v>0</v>
      </c>
      <c r="J265" t="b" cm="1">
        <f t="array" ref="J265">SUMPRODUCT(--ISNUMBER(SEARCH({"O'REILLY","Auto"}, A265)))&gt;0</f>
        <v>0</v>
      </c>
      <c r="K265" t="b" cm="1">
        <f t="array" ref="K265">SUMPRODUCT(--ISNUMBER(SEARCH({"Home","Outdoor","Superdry","AMZN","Target","Wal-Mart","WITHDRWL SAN LEANDRO","Misc"}, A265)))&gt;0</f>
        <v>0</v>
      </c>
      <c r="L265" t="str">
        <f t="shared" si="8"/>
        <v>FALSE</v>
      </c>
      <c r="M265" t="str">
        <f t="shared" si="9"/>
        <v>Clothing</v>
      </c>
    </row>
    <row r="266" spans="1:13" x14ac:dyDescent="0.25">
      <c r="A266" t="s">
        <v>26</v>
      </c>
      <c r="B266" t="s">
        <v>15</v>
      </c>
      <c r="C266" t="s">
        <v>22</v>
      </c>
      <c r="D266">
        <v>-23.68</v>
      </c>
      <c r="E266" t="b" cm="1">
        <f t="array" ref="E266">SUMPRODUCT(--ISNUMBER(SEARCH({"GAS","Oil","ARCO"}, A266)))&gt;0</f>
        <v>0</v>
      </c>
      <c r="F266" t="b" cm="1">
        <f t="array" ref="F266">SUMPRODUCT(--ISNUMBER(SEARCH({"PAK","Safe","Save","Costco","Food"},A266)))&gt;0</f>
        <v>1</v>
      </c>
      <c r="G266" t="b" cm="1">
        <f t="array" ref="G266">SUMPRODUCT(--ISNUMBER(SEARCH({"KOHLS","Macy","Gap","Clothing"}, A266)))&gt;0</f>
        <v>0</v>
      </c>
      <c r="H266" t="b" cm="1">
        <f t="array" ref="H266">SUMPRODUCT(--ISNUMBER(SEARCH({"Century","Steam","Gamepod","Entertainment"},A266)))&gt;0</f>
        <v>0</v>
      </c>
      <c r="I266" t="b" cm="1">
        <f t="array" ref="I266">SUMPRODUCT(--ISNUMBER(SEARCH({"ROBINHOOD","AMERITRADE"}, A266)))&gt;0</f>
        <v>0</v>
      </c>
      <c r="J266" t="b" cm="1">
        <f t="array" ref="J266">SUMPRODUCT(--ISNUMBER(SEARCH({"O'REILLY","Auto"}, A266)))&gt;0</f>
        <v>0</v>
      </c>
      <c r="K266" t="b" cm="1">
        <f t="array" ref="K266">SUMPRODUCT(--ISNUMBER(SEARCH({"Home","Outdoor","Superdry","AMZN","Target","Wal-Mart","WITHDRWL SAN LEANDRO","Misc"}, A266)))&gt;0</f>
        <v>0</v>
      </c>
      <c r="L266" t="str">
        <f t="shared" si="8"/>
        <v>FALSE</v>
      </c>
      <c r="M266" t="str">
        <f t="shared" si="9"/>
        <v>Food</v>
      </c>
    </row>
    <row r="267" spans="1:13" x14ac:dyDescent="0.25">
      <c r="A267" t="s">
        <v>29</v>
      </c>
      <c r="B267" t="s">
        <v>15</v>
      </c>
      <c r="C267" t="s">
        <v>22</v>
      </c>
      <c r="D267">
        <v>-76.03</v>
      </c>
      <c r="E267" t="b" cm="1">
        <f t="array" ref="E267">SUMPRODUCT(--ISNUMBER(SEARCH({"GAS","Oil","ARCO"}, A267)))&gt;0</f>
        <v>0</v>
      </c>
      <c r="F267" t="b" cm="1">
        <f t="array" ref="F267">SUMPRODUCT(--ISNUMBER(SEARCH({"PAK","Safe","Save","Costco","Food"},A267)))&gt;0</f>
        <v>0</v>
      </c>
      <c r="G267" t="b" cm="1">
        <f t="array" ref="G267">SUMPRODUCT(--ISNUMBER(SEARCH({"KOHLS","Macy","Gap","Clothing"}, A267)))&gt;0</f>
        <v>0</v>
      </c>
      <c r="H267" t="b" cm="1">
        <f t="array" ref="H267">SUMPRODUCT(--ISNUMBER(SEARCH({"Century","Steam","Gamepod","Entertainment"},A267)))&gt;0</f>
        <v>0</v>
      </c>
      <c r="I267" t="b" cm="1">
        <f t="array" ref="I267">SUMPRODUCT(--ISNUMBER(SEARCH({"ROBINHOOD","AMERITRADE"}, A267)))&gt;0</f>
        <v>0</v>
      </c>
      <c r="J267" t="b" cm="1">
        <f t="array" ref="J267">SUMPRODUCT(--ISNUMBER(SEARCH({"O'REILLY","Auto"}, A267)))&gt;0</f>
        <v>0</v>
      </c>
      <c r="K267" t="b" cm="1">
        <f t="array" ref="K267">SUMPRODUCT(--ISNUMBER(SEARCH({"Home","Outdoor","Superdry","AMZN","Target","Wal-Mart","WITHDRWL SAN LEANDRO","Misc"}, A267)))&gt;0</f>
        <v>0</v>
      </c>
      <c r="L267" t="str">
        <f t="shared" si="8"/>
        <v>FALSE</v>
      </c>
      <c r="M267" t="str">
        <f t="shared" si="9"/>
        <v>Other</v>
      </c>
    </row>
    <row r="268" spans="1:13" x14ac:dyDescent="0.25">
      <c r="A268" t="s">
        <v>29</v>
      </c>
      <c r="B268" t="s">
        <v>15</v>
      </c>
      <c r="C268" t="s">
        <v>22</v>
      </c>
      <c r="D268">
        <v>-150.41999999999999</v>
      </c>
      <c r="E268" t="b" cm="1">
        <f t="array" ref="E268">SUMPRODUCT(--ISNUMBER(SEARCH({"GAS","Oil","ARCO"}, A268)))&gt;0</f>
        <v>0</v>
      </c>
      <c r="F268" t="b" cm="1">
        <f t="array" ref="F268">SUMPRODUCT(--ISNUMBER(SEARCH({"PAK","Safe","Save","Costco","Food"},A268)))&gt;0</f>
        <v>0</v>
      </c>
      <c r="G268" t="b" cm="1">
        <f t="array" ref="G268">SUMPRODUCT(--ISNUMBER(SEARCH({"KOHLS","Macy","Gap","Clothing"}, A268)))&gt;0</f>
        <v>0</v>
      </c>
      <c r="H268" t="b" cm="1">
        <f t="array" ref="H268">SUMPRODUCT(--ISNUMBER(SEARCH({"Century","Steam","Gamepod","Entertainment"},A268)))&gt;0</f>
        <v>0</v>
      </c>
      <c r="I268" t="b" cm="1">
        <f t="array" ref="I268">SUMPRODUCT(--ISNUMBER(SEARCH({"ROBINHOOD","AMERITRADE"}, A268)))&gt;0</f>
        <v>0</v>
      </c>
      <c r="J268" t="b" cm="1">
        <f t="array" ref="J268">SUMPRODUCT(--ISNUMBER(SEARCH({"O'REILLY","Auto"}, A268)))&gt;0</f>
        <v>0</v>
      </c>
      <c r="K268" t="b" cm="1">
        <f t="array" ref="K268">SUMPRODUCT(--ISNUMBER(SEARCH({"Home","Outdoor","Superdry","AMZN","Target","Wal-Mart","WITHDRWL SAN LEANDRO","Misc"}, A268)))&gt;0</f>
        <v>0</v>
      </c>
      <c r="L268" t="str">
        <f t="shared" si="8"/>
        <v>FALSE</v>
      </c>
      <c r="M268" t="str">
        <f t="shared" si="9"/>
        <v>Other</v>
      </c>
    </row>
    <row r="269" spans="1:13" x14ac:dyDescent="0.25">
      <c r="A269" t="s">
        <v>29</v>
      </c>
      <c r="B269" t="s">
        <v>4</v>
      </c>
      <c r="C269" t="s">
        <v>19</v>
      </c>
      <c r="D269">
        <v>-2.25</v>
      </c>
      <c r="E269" t="b" cm="1">
        <f t="array" ref="E269">SUMPRODUCT(--ISNUMBER(SEARCH({"GAS","Oil","ARCO"}, A269)))&gt;0</f>
        <v>0</v>
      </c>
      <c r="F269" t="b" cm="1">
        <f t="array" ref="F269">SUMPRODUCT(--ISNUMBER(SEARCH({"PAK","Safe","Save","Costco","Food"},A269)))&gt;0</f>
        <v>0</v>
      </c>
      <c r="G269" t="b" cm="1">
        <f t="array" ref="G269">SUMPRODUCT(--ISNUMBER(SEARCH({"KOHLS","Macy","Gap","Clothing"}, A269)))&gt;0</f>
        <v>0</v>
      </c>
      <c r="H269" t="b" cm="1">
        <f t="array" ref="H269">SUMPRODUCT(--ISNUMBER(SEARCH({"Century","Steam","Gamepod","Entertainment"},A269)))&gt;0</f>
        <v>0</v>
      </c>
      <c r="I269" t="b" cm="1">
        <f t="array" ref="I269">SUMPRODUCT(--ISNUMBER(SEARCH({"ROBINHOOD","AMERITRADE"}, A269)))&gt;0</f>
        <v>0</v>
      </c>
      <c r="J269" t="b" cm="1">
        <f t="array" ref="J269">SUMPRODUCT(--ISNUMBER(SEARCH({"O'REILLY","Auto"}, A269)))&gt;0</f>
        <v>0</v>
      </c>
      <c r="K269" t="b" cm="1">
        <f t="array" ref="K269">SUMPRODUCT(--ISNUMBER(SEARCH({"Home","Outdoor","Superdry","AMZN","Target","Wal-Mart","WITHDRWL SAN LEANDRO","Misc"}, A269)))&gt;0</f>
        <v>0</v>
      </c>
      <c r="L269" t="str">
        <f t="shared" si="8"/>
        <v>FALSE</v>
      </c>
      <c r="M269" t="str">
        <f t="shared" si="9"/>
        <v>Other</v>
      </c>
    </row>
    <row r="270" spans="1:13" x14ac:dyDescent="0.25">
      <c r="A270" t="s">
        <v>26</v>
      </c>
      <c r="B270" t="s">
        <v>4</v>
      </c>
      <c r="C270" t="s">
        <v>19</v>
      </c>
      <c r="D270">
        <v>-12.08</v>
      </c>
      <c r="E270" t="b" cm="1">
        <f t="array" ref="E270">SUMPRODUCT(--ISNUMBER(SEARCH({"GAS","Oil","ARCO"}, A270)))&gt;0</f>
        <v>0</v>
      </c>
      <c r="F270" t="b" cm="1">
        <f t="array" ref="F270">SUMPRODUCT(--ISNUMBER(SEARCH({"PAK","Safe","Save","Costco","Food"},A270)))&gt;0</f>
        <v>1</v>
      </c>
      <c r="G270" t="b" cm="1">
        <f t="array" ref="G270">SUMPRODUCT(--ISNUMBER(SEARCH({"KOHLS","Macy","Gap","Clothing"}, A270)))&gt;0</f>
        <v>0</v>
      </c>
      <c r="H270" t="b" cm="1">
        <f t="array" ref="H270">SUMPRODUCT(--ISNUMBER(SEARCH({"Century","Steam","Gamepod","Entertainment"},A270)))&gt;0</f>
        <v>0</v>
      </c>
      <c r="I270" t="b" cm="1">
        <f t="array" ref="I270">SUMPRODUCT(--ISNUMBER(SEARCH({"ROBINHOOD","AMERITRADE"}, A270)))&gt;0</f>
        <v>0</v>
      </c>
      <c r="J270" t="b" cm="1">
        <f t="array" ref="J270">SUMPRODUCT(--ISNUMBER(SEARCH({"O'REILLY","Auto"}, A270)))&gt;0</f>
        <v>0</v>
      </c>
      <c r="K270" t="b" cm="1">
        <f t="array" ref="K270">SUMPRODUCT(--ISNUMBER(SEARCH({"Home","Outdoor","Superdry","AMZN","Target","Wal-Mart","WITHDRWL SAN LEANDRO","Misc"}, A270)))&gt;0</f>
        <v>0</v>
      </c>
      <c r="L270" t="str">
        <f t="shared" si="8"/>
        <v>FALSE</v>
      </c>
      <c r="M270" t="str">
        <f t="shared" si="9"/>
        <v>Food</v>
      </c>
    </row>
    <row r="271" spans="1:13" x14ac:dyDescent="0.25">
      <c r="A271" t="s">
        <v>29</v>
      </c>
      <c r="B271" t="s">
        <v>4</v>
      </c>
      <c r="C271" t="s">
        <v>19</v>
      </c>
      <c r="D271">
        <v>-96</v>
      </c>
      <c r="E271" t="b" cm="1">
        <f t="array" ref="E271">SUMPRODUCT(--ISNUMBER(SEARCH({"GAS","Oil","ARCO"}, A271)))&gt;0</f>
        <v>0</v>
      </c>
      <c r="F271" t="b" cm="1">
        <f t="array" ref="F271">SUMPRODUCT(--ISNUMBER(SEARCH({"PAK","Safe","Save","Costco","Food"},A271)))&gt;0</f>
        <v>0</v>
      </c>
      <c r="G271" t="b" cm="1">
        <f t="array" ref="G271">SUMPRODUCT(--ISNUMBER(SEARCH({"KOHLS","Macy","Gap","Clothing"}, A271)))&gt;0</f>
        <v>0</v>
      </c>
      <c r="H271" t="b" cm="1">
        <f t="array" ref="H271">SUMPRODUCT(--ISNUMBER(SEARCH({"Century","Steam","Gamepod","Entertainment"},A271)))&gt;0</f>
        <v>0</v>
      </c>
      <c r="I271" t="b" cm="1">
        <f t="array" ref="I271">SUMPRODUCT(--ISNUMBER(SEARCH({"ROBINHOOD","AMERITRADE"}, A271)))&gt;0</f>
        <v>0</v>
      </c>
      <c r="J271" t="b" cm="1">
        <f t="array" ref="J271">SUMPRODUCT(--ISNUMBER(SEARCH({"O'REILLY","Auto"}, A271)))&gt;0</f>
        <v>0</v>
      </c>
      <c r="K271" t="b" cm="1">
        <f t="array" ref="K271">SUMPRODUCT(--ISNUMBER(SEARCH({"Home","Outdoor","Superdry","AMZN","Target","Wal-Mart","WITHDRWL SAN LEANDRO","Misc"}, A271)))&gt;0</f>
        <v>0</v>
      </c>
      <c r="L271" t="str">
        <f t="shared" si="8"/>
        <v>FALSE</v>
      </c>
      <c r="M271" t="str">
        <f t="shared" si="9"/>
        <v>Other</v>
      </c>
    </row>
    <row r="272" spans="1:13" x14ac:dyDescent="0.25">
      <c r="A272" t="s">
        <v>26</v>
      </c>
      <c r="B272" t="s">
        <v>4</v>
      </c>
      <c r="C272" t="s">
        <v>19</v>
      </c>
      <c r="D272">
        <v>-27.81</v>
      </c>
      <c r="E272" t="b" cm="1">
        <f t="array" ref="E272">SUMPRODUCT(--ISNUMBER(SEARCH({"GAS","Oil","ARCO"}, A272)))&gt;0</f>
        <v>0</v>
      </c>
      <c r="F272" t="b" cm="1">
        <f t="array" ref="F272">SUMPRODUCT(--ISNUMBER(SEARCH({"PAK","Safe","Save","Costco","Food"},A272)))&gt;0</f>
        <v>1</v>
      </c>
      <c r="G272" t="b" cm="1">
        <f t="array" ref="G272">SUMPRODUCT(--ISNUMBER(SEARCH({"KOHLS","Macy","Gap","Clothing"}, A272)))&gt;0</f>
        <v>0</v>
      </c>
      <c r="H272" t="b" cm="1">
        <f t="array" ref="H272">SUMPRODUCT(--ISNUMBER(SEARCH({"Century","Steam","Gamepod","Entertainment"},A272)))&gt;0</f>
        <v>0</v>
      </c>
      <c r="I272" t="b" cm="1">
        <f t="array" ref="I272">SUMPRODUCT(--ISNUMBER(SEARCH({"ROBINHOOD","AMERITRADE"}, A272)))&gt;0</f>
        <v>0</v>
      </c>
      <c r="J272" t="b" cm="1">
        <f t="array" ref="J272">SUMPRODUCT(--ISNUMBER(SEARCH({"O'REILLY","Auto"}, A272)))&gt;0</f>
        <v>0</v>
      </c>
      <c r="K272" t="b" cm="1">
        <f t="array" ref="K272">SUMPRODUCT(--ISNUMBER(SEARCH({"Home","Outdoor","Superdry","AMZN","Target","Wal-Mart","WITHDRWL SAN LEANDRO","Misc"}, A272)))&gt;0</f>
        <v>0</v>
      </c>
      <c r="L272" t="str">
        <f t="shared" si="8"/>
        <v>FALSE</v>
      </c>
      <c r="M272" t="str">
        <f t="shared" si="9"/>
        <v>Food</v>
      </c>
    </row>
    <row r="273" spans="1:13" x14ac:dyDescent="0.25">
      <c r="A273" t="s">
        <v>32</v>
      </c>
      <c r="B273" t="s">
        <v>4</v>
      </c>
      <c r="C273" t="s">
        <v>19</v>
      </c>
      <c r="D273">
        <v>500</v>
      </c>
      <c r="E273" t="b" cm="1">
        <f t="array" ref="E273">SUMPRODUCT(--ISNUMBER(SEARCH({"GAS","Oil","ARCO"}, A273)))&gt;0</f>
        <v>0</v>
      </c>
      <c r="F273" t="b" cm="1">
        <f t="array" ref="F273">SUMPRODUCT(--ISNUMBER(SEARCH({"PAK","Safe","Save","Costco","Food"},A273)))&gt;0</f>
        <v>0</v>
      </c>
      <c r="G273" t="b" cm="1">
        <f t="array" ref="G273">SUMPRODUCT(--ISNUMBER(SEARCH({"KOHLS","Macy","Gap","Clothing"}, A273)))&gt;0</f>
        <v>0</v>
      </c>
      <c r="H273" t="b" cm="1">
        <f t="array" ref="H273">SUMPRODUCT(--ISNUMBER(SEARCH({"Century","Steam","Gamepod","Entertainment"},A273)))&gt;0</f>
        <v>0</v>
      </c>
      <c r="I273" t="b" cm="1">
        <f t="array" ref="I273">SUMPRODUCT(--ISNUMBER(SEARCH({"ROBINHOOD","AMERITRADE"}, A273)))&gt;0</f>
        <v>0</v>
      </c>
      <c r="J273" t="b" cm="1">
        <f t="array" ref="J273">SUMPRODUCT(--ISNUMBER(SEARCH({"O'REILLY","Auto"}, A273)))&gt;0</f>
        <v>0</v>
      </c>
      <c r="K273" t="b" cm="1">
        <f t="array" ref="K273">SUMPRODUCT(--ISNUMBER(SEARCH({"Home","Outdoor","Superdry","AMZN","Target","Wal-Mart","WITHDRWL SAN LEANDRO","Misc"}, A273)))&gt;0</f>
        <v>0</v>
      </c>
      <c r="L273" t="str">
        <f t="shared" si="8"/>
        <v>TRUE</v>
      </c>
      <c r="M273" t="str">
        <f t="shared" si="9"/>
        <v>Deposit</v>
      </c>
    </row>
    <row r="274" spans="1:13" x14ac:dyDescent="0.25">
      <c r="A274" t="s">
        <v>36</v>
      </c>
      <c r="B274" t="s">
        <v>4</v>
      </c>
      <c r="C274" t="s">
        <v>19</v>
      </c>
      <c r="D274">
        <v>-8.39</v>
      </c>
      <c r="E274" t="b" cm="1">
        <f t="array" ref="E274">SUMPRODUCT(--ISNUMBER(SEARCH({"GAS","Oil","ARCO"}, A274)))&gt;0</f>
        <v>0</v>
      </c>
      <c r="F274" t="b" cm="1">
        <f t="array" ref="F274">SUMPRODUCT(--ISNUMBER(SEARCH({"PAK","Safe","Save","Costco","Food"},A274)))&gt;0</f>
        <v>0</v>
      </c>
      <c r="G274" t="b" cm="1">
        <f t="array" ref="G274">SUMPRODUCT(--ISNUMBER(SEARCH({"KOHLS","Macy","Gap","Clothing"}, A274)))&gt;0</f>
        <v>0</v>
      </c>
      <c r="H274" t="b" cm="1">
        <f t="array" ref="H274">SUMPRODUCT(--ISNUMBER(SEARCH({"Century","Steam","Gamepod","Entertainment"},A274)))&gt;0</f>
        <v>0</v>
      </c>
      <c r="I274" t="b" cm="1">
        <f t="array" ref="I274">SUMPRODUCT(--ISNUMBER(SEARCH({"ROBINHOOD","AMERITRADE"}, A274)))&gt;0</f>
        <v>0</v>
      </c>
      <c r="J274" t="b" cm="1">
        <f t="array" ref="J274">SUMPRODUCT(--ISNUMBER(SEARCH({"O'REILLY","Auto"}, A274)))&gt;0</f>
        <v>0</v>
      </c>
      <c r="K274" t="b" cm="1">
        <f t="array" ref="K274">SUMPRODUCT(--ISNUMBER(SEARCH({"Home","Outdoor","Superdry","AMZN","Target","Wal-Mart","WITHDRWL SAN LEANDRO","Misc"}, A274)))&gt;0</f>
        <v>1</v>
      </c>
      <c r="L274" t="str">
        <f t="shared" si="8"/>
        <v>FALSE</v>
      </c>
      <c r="M274" t="str">
        <f t="shared" si="9"/>
        <v>Miscellaneous</v>
      </c>
    </row>
    <row r="275" spans="1:13" x14ac:dyDescent="0.25">
      <c r="A275" t="s">
        <v>29</v>
      </c>
      <c r="B275" t="s">
        <v>4</v>
      </c>
      <c r="C275" t="s">
        <v>19</v>
      </c>
      <c r="D275">
        <v>-22.15</v>
      </c>
      <c r="E275" t="b" cm="1">
        <f t="array" ref="E275">SUMPRODUCT(--ISNUMBER(SEARCH({"GAS","Oil","ARCO"}, A275)))&gt;0</f>
        <v>0</v>
      </c>
      <c r="F275" t="b" cm="1">
        <f t="array" ref="F275">SUMPRODUCT(--ISNUMBER(SEARCH({"PAK","Safe","Save","Costco","Food"},A275)))&gt;0</f>
        <v>0</v>
      </c>
      <c r="G275" t="b" cm="1">
        <f t="array" ref="G275">SUMPRODUCT(--ISNUMBER(SEARCH({"KOHLS","Macy","Gap","Clothing"}, A275)))&gt;0</f>
        <v>0</v>
      </c>
      <c r="H275" t="b" cm="1">
        <f t="array" ref="H275">SUMPRODUCT(--ISNUMBER(SEARCH({"Century","Steam","Gamepod","Entertainment"},A275)))&gt;0</f>
        <v>0</v>
      </c>
      <c r="I275" t="b" cm="1">
        <f t="array" ref="I275">SUMPRODUCT(--ISNUMBER(SEARCH({"ROBINHOOD","AMERITRADE"}, A275)))&gt;0</f>
        <v>0</v>
      </c>
      <c r="J275" t="b" cm="1">
        <f t="array" ref="J275">SUMPRODUCT(--ISNUMBER(SEARCH({"O'REILLY","Auto"}, A275)))&gt;0</f>
        <v>0</v>
      </c>
      <c r="K275" t="b" cm="1">
        <f t="array" ref="K275">SUMPRODUCT(--ISNUMBER(SEARCH({"Home","Outdoor","Superdry","AMZN","Target","Wal-Mart","WITHDRWL SAN LEANDRO","Misc"}, A275)))&gt;0</f>
        <v>0</v>
      </c>
      <c r="L275" t="str">
        <f t="shared" si="8"/>
        <v>FALSE</v>
      </c>
      <c r="M275" t="str">
        <f t="shared" si="9"/>
        <v>Other</v>
      </c>
    </row>
    <row r="276" spans="1:13" x14ac:dyDescent="0.25">
      <c r="A276" t="s">
        <v>25</v>
      </c>
      <c r="B276" t="s">
        <v>4</v>
      </c>
      <c r="C276" t="s">
        <v>19</v>
      </c>
      <c r="D276">
        <v>-8.49</v>
      </c>
      <c r="E276" t="b" cm="1">
        <f t="array" ref="E276">SUMPRODUCT(--ISNUMBER(SEARCH({"GAS","Oil","ARCO"}, A276)))&gt;0</f>
        <v>0</v>
      </c>
      <c r="F276" t="b" cm="1">
        <f t="array" ref="F276">SUMPRODUCT(--ISNUMBER(SEARCH({"PAK","Safe","Save","Costco","Food"},A276)))&gt;0</f>
        <v>0</v>
      </c>
      <c r="G276" t="b" cm="1">
        <f t="array" ref="G276">SUMPRODUCT(--ISNUMBER(SEARCH({"KOHLS","Macy","Gap","Clothing"}, A276)))&gt;0</f>
        <v>0</v>
      </c>
      <c r="H276" t="b" cm="1">
        <f t="array" ref="H276">SUMPRODUCT(--ISNUMBER(SEARCH({"Century","Steam","Gamepod","Entertainment"},A276)))&gt;0</f>
        <v>1</v>
      </c>
      <c r="I276" t="b" cm="1">
        <f t="array" ref="I276">SUMPRODUCT(--ISNUMBER(SEARCH({"ROBINHOOD","AMERITRADE"}, A276)))&gt;0</f>
        <v>0</v>
      </c>
      <c r="J276" t="b" cm="1">
        <f t="array" ref="J276">SUMPRODUCT(--ISNUMBER(SEARCH({"O'REILLY","Auto"}, A276)))&gt;0</f>
        <v>0</v>
      </c>
      <c r="K276" t="b" cm="1">
        <f t="array" ref="K276">SUMPRODUCT(--ISNUMBER(SEARCH({"Home","Outdoor","Superdry","AMZN","Target","Wal-Mart","WITHDRWL SAN LEANDRO","Misc"}, A276)))&gt;0</f>
        <v>0</v>
      </c>
      <c r="L276" t="str">
        <f t="shared" si="8"/>
        <v>FALSE</v>
      </c>
      <c r="M276" t="str">
        <f t="shared" si="9"/>
        <v>Entertainment</v>
      </c>
    </row>
    <row r="277" spans="1:13" x14ac:dyDescent="0.25">
      <c r="A277" t="s">
        <v>35</v>
      </c>
      <c r="B277" t="s">
        <v>5</v>
      </c>
      <c r="C277" t="s">
        <v>19</v>
      </c>
      <c r="D277">
        <v>-93.01</v>
      </c>
      <c r="E277" t="b" cm="1">
        <f t="array" ref="E277">SUMPRODUCT(--ISNUMBER(SEARCH({"GAS","Oil","ARCO"}, A277)))&gt;0</f>
        <v>0</v>
      </c>
      <c r="F277" t="b" cm="1">
        <f t="array" ref="F277">SUMPRODUCT(--ISNUMBER(SEARCH({"PAK","Safe","Save","Costco","Food"},A277)))&gt;0</f>
        <v>0</v>
      </c>
      <c r="G277" t="b" cm="1">
        <f t="array" ref="G277">SUMPRODUCT(--ISNUMBER(SEARCH({"KOHLS","Macy","Gap","Clothing"}, A277)))&gt;0</f>
        <v>0</v>
      </c>
      <c r="H277" t="b" cm="1">
        <f t="array" ref="H277">SUMPRODUCT(--ISNUMBER(SEARCH({"Century","Steam","Gamepod","Entertainment"},A277)))&gt;0</f>
        <v>0</v>
      </c>
      <c r="I277" t="b" cm="1">
        <f t="array" ref="I277">SUMPRODUCT(--ISNUMBER(SEARCH({"ROBINHOOD","AMERITRADE"}, A277)))&gt;0</f>
        <v>0</v>
      </c>
      <c r="J277" t="b" cm="1">
        <f t="array" ref="J277">SUMPRODUCT(--ISNUMBER(SEARCH({"O'REILLY","Auto"}, A277)))&gt;0</f>
        <v>1</v>
      </c>
      <c r="K277" t="b" cm="1">
        <f t="array" ref="K277">SUMPRODUCT(--ISNUMBER(SEARCH({"Home","Outdoor","Superdry","AMZN","Target","Wal-Mart","WITHDRWL SAN LEANDRO","Misc"}, A277)))&gt;0</f>
        <v>0</v>
      </c>
      <c r="L277" t="str">
        <f t="shared" si="8"/>
        <v>FALSE</v>
      </c>
      <c r="M277" t="str">
        <f t="shared" si="9"/>
        <v>Car Maintenance</v>
      </c>
    </row>
    <row r="278" spans="1:13" x14ac:dyDescent="0.25">
      <c r="A278" t="s">
        <v>36</v>
      </c>
      <c r="B278" t="s">
        <v>5</v>
      </c>
      <c r="C278" t="s">
        <v>19</v>
      </c>
      <c r="D278">
        <v>-1.1000000000000001</v>
      </c>
      <c r="E278" t="b" cm="1">
        <f t="array" ref="E278">SUMPRODUCT(--ISNUMBER(SEARCH({"GAS","Oil","ARCO"}, A278)))&gt;0</f>
        <v>0</v>
      </c>
      <c r="F278" t="b" cm="1">
        <f t="array" ref="F278">SUMPRODUCT(--ISNUMBER(SEARCH({"PAK","Safe","Save","Costco","Food"},A278)))&gt;0</f>
        <v>0</v>
      </c>
      <c r="G278" t="b" cm="1">
        <f t="array" ref="G278">SUMPRODUCT(--ISNUMBER(SEARCH({"KOHLS","Macy","Gap","Clothing"}, A278)))&gt;0</f>
        <v>0</v>
      </c>
      <c r="H278" t="b" cm="1">
        <f t="array" ref="H278">SUMPRODUCT(--ISNUMBER(SEARCH({"Century","Steam","Gamepod","Entertainment"},A278)))&gt;0</f>
        <v>0</v>
      </c>
      <c r="I278" t="b" cm="1">
        <f t="array" ref="I278">SUMPRODUCT(--ISNUMBER(SEARCH({"ROBINHOOD","AMERITRADE"}, A278)))&gt;0</f>
        <v>0</v>
      </c>
      <c r="J278" t="b" cm="1">
        <f t="array" ref="J278">SUMPRODUCT(--ISNUMBER(SEARCH({"O'REILLY","Auto"}, A278)))&gt;0</f>
        <v>0</v>
      </c>
      <c r="K278" t="b" cm="1">
        <f t="array" ref="K278">SUMPRODUCT(--ISNUMBER(SEARCH({"Home","Outdoor","Superdry","AMZN","Target","Wal-Mart","WITHDRWL SAN LEANDRO","Misc"}, A278)))&gt;0</f>
        <v>1</v>
      </c>
      <c r="L278" t="str">
        <f t="shared" si="8"/>
        <v>FALSE</v>
      </c>
      <c r="M278" t="str">
        <f t="shared" si="9"/>
        <v>Miscellaneous</v>
      </c>
    </row>
    <row r="279" spans="1:13" x14ac:dyDescent="0.25">
      <c r="A279" t="s">
        <v>36</v>
      </c>
      <c r="B279" t="s">
        <v>5</v>
      </c>
      <c r="C279" t="s">
        <v>19</v>
      </c>
      <c r="D279">
        <v>-11.06</v>
      </c>
      <c r="E279" t="b" cm="1">
        <f t="array" ref="E279">SUMPRODUCT(--ISNUMBER(SEARCH({"GAS","Oil","ARCO"}, A279)))&gt;0</f>
        <v>0</v>
      </c>
      <c r="F279" t="b" cm="1">
        <f t="array" ref="F279">SUMPRODUCT(--ISNUMBER(SEARCH({"PAK","Safe","Save","Costco","Food"},A279)))&gt;0</f>
        <v>0</v>
      </c>
      <c r="G279" t="b" cm="1">
        <f t="array" ref="G279">SUMPRODUCT(--ISNUMBER(SEARCH({"KOHLS","Macy","Gap","Clothing"}, A279)))&gt;0</f>
        <v>0</v>
      </c>
      <c r="H279" t="b" cm="1">
        <f t="array" ref="H279">SUMPRODUCT(--ISNUMBER(SEARCH({"Century","Steam","Gamepod","Entertainment"},A279)))&gt;0</f>
        <v>0</v>
      </c>
      <c r="I279" t="b" cm="1">
        <f t="array" ref="I279">SUMPRODUCT(--ISNUMBER(SEARCH({"ROBINHOOD","AMERITRADE"}, A279)))&gt;0</f>
        <v>0</v>
      </c>
      <c r="J279" t="b" cm="1">
        <f t="array" ref="J279">SUMPRODUCT(--ISNUMBER(SEARCH({"O'REILLY","Auto"}, A279)))&gt;0</f>
        <v>0</v>
      </c>
      <c r="K279" t="b" cm="1">
        <f t="array" ref="K279">SUMPRODUCT(--ISNUMBER(SEARCH({"Home","Outdoor","Superdry","AMZN","Target","Wal-Mart","WITHDRWL SAN LEANDRO","Misc"}, A279)))&gt;0</f>
        <v>1</v>
      </c>
      <c r="L279" t="str">
        <f t="shared" si="8"/>
        <v>FALSE</v>
      </c>
      <c r="M279" t="str">
        <f t="shared" si="9"/>
        <v>Miscellaneous</v>
      </c>
    </row>
    <row r="280" spans="1:13" x14ac:dyDescent="0.25">
      <c r="A280" t="s">
        <v>36</v>
      </c>
      <c r="B280" t="s">
        <v>5</v>
      </c>
      <c r="C280" t="s">
        <v>19</v>
      </c>
      <c r="D280">
        <v>-71.98</v>
      </c>
      <c r="E280" t="b" cm="1">
        <f t="array" ref="E280">SUMPRODUCT(--ISNUMBER(SEARCH({"GAS","Oil","ARCO"}, A280)))&gt;0</f>
        <v>0</v>
      </c>
      <c r="F280" t="b" cm="1">
        <f t="array" ref="F280">SUMPRODUCT(--ISNUMBER(SEARCH({"PAK","Safe","Save","Costco","Food"},A280)))&gt;0</f>
        <v>0</v>
      </c>
      <c r="G280" t="b" cm="1">
        <f t="array" ref="G280">SUMPRODUCT(--ISNUMBER(SEARCH({"KOHLS","Macy","Gap","Clothing"}, A280)))&gt;0</f>
        <v>0</v>
      </c>
      <c r="H280" t="b" cm="1">
        <f t="array" ref="H280">SUMPRODUCT(--ISNUMBER(SEARCH({"Century","Steam","Gamepod","Entertainment"},A280)))&gt;0</f>
        <v>0</v>
      </c>
      <c r="I280" t="b" cm="1">
        <f t="array" ref="I280">SUMPRODUCT(--ISNUMBER(SEARCH({"ROBINHOOD","AMERITRADE"}, A280)))&gt;0</f>
        <v>0</v>
      </c>
      <c r="J280" t="b" cm="1">
        <f t="array" ref="J280">SUMPRODUCT(--ISNUMBER(SEARCH({"O'REILLY","Auto"}, A280)))&gt;0</f>
        <v>0</v>
      </c>
      <c r="K280" t="b" cm="1">
        <f t="array" ref="K280">SUMPRODUCT(--ISNUMBER(SEARCH({"Home","Outdoor","Superdry","AMZN","Target","Wal-Mart","WITHDRWL SAN LEANDRO","Misc"}, A280)))&gt;0</f>
        <v>1</v>
      </c>
      <c r="L280" t="str">
        <f t="shared" si="8"/>
        <v>FALSE</v>
      </c>
      <c r="M280" t="str">
        <f t="shared" si="9"/>
        <v>Miscellaneous</v>
      </c>
    </row>
    <row r="281" spans="1:13" x14ac:dyDescent="0.25">
      <c r="A281" t="s">
        <v>36</v>
      </c>
      <c r="B281" t="s">
        <v>5</v>
      </c>
      <c r="C281" t="s">
        <v>19</v>
      </c>
      <c r="D281">
        <v>-23.31</v>
      </c>
      <c r="E281" t="b" cm="1">
        <f t="array" ref="E281">SUMPRODUCT(--ISNUMBER(SEARCH({"GAS","Oil","ARCO"}, A281)))&gt;0</f>
        <v>0</v>
      </c>
      <c r="F281" t="b" cm="1">
        <f t="array" ref="F281">SUMPRODUCT(--ISNUMBER(SEARCH({"PAK","Safe","Save","Costco","Food"},A281)))&gt;0</f>
        <v>0</v>
      </c>
      <c r="G281" t="b" cm="1">
        <f t="array" ref="G281">SUMPRODUCT(--ISNUMBER(SEARCH({"KOHLS","Macy","Gap","Clothing"}, A281)))&gt;0</f>
        <v>0</v>
      </c>
      <c r="H281" t="b" cm="1">
        <f t="array" ref="H281">SUMPRODUCT(--ISNUMBER(SEARCH({"Century","Steam","Gamepod","Entertainment"},A281)))&gt;0</f>
        <v>0</v>
      </c>
      <c r="I281" t="b" cm="1">
        <f t="array" ref="I281">SUMPRODUCT(--ISNUMBER(SEARCH({"ROBINHOOD","AMERITRADE"}, A281)))&gt;0</f>
        <v>0</v>
      </c>
      <c r="J281" t="b" cm="1">
        <f t="array" ref="J281">SUMPRODUCT(--ISNUMBER(SEARCH({"O'REILLY","Auto"}, A281)))&gt;0</f>
        <v>0</v>
      </c>
      <c r="K281" t="b" cm="1">
        <f t="array" ref="K281">SUMPRODUCT(--ISNUMBER(SEARCH({"Home","Outdoor","Superdry","AMZN","Target","Wal-Mart","WITHDRWL SAN LEANDRO","Misc"}, A281)))&gt;0</f>
        <v>1</v>
      </c>
      <c r="L281" t="str">
        <f t="shared" si="8"/>
        <v>FALSE</v>
      </c>
      <c r="M281" t="str">
        <f t="shared" si="9"/>
        <v>Miscellaneous</v>
      </c>
    </row>
    <row r="282" spans="1:13" x14ac:dyDescent="0.25">
      <c r="A282" t="s">
        <v>26</v>
      </c>
      <c r="B282" t="s">
        <v>5</v>
      </c>
      <c r="C282" t="s">
        <v>19</v>
      </c>
      <c r="D282">
        <v>-24.61</v>
      </c>
      <c r="E282" t="b" cm="1">
        <f t="array" ref="E282">SUMPRODUCT(--ISNUMBER(SEARCH({"GAS","Oil","ARCO"}, A282)))&gt;0</f>
        <v>0</v>
      </c>
      <c r="F282" t="b" cm="1">
        <f t="array" ref="F282">SUMPRODUCT(--ISNUMBER(SEARCH({"PAK","Safe","Save","Costco","Food"},A282)))&gt;0</f>
        <v>1</v>
      </c>
      <c r="G282" t="b" cm="1">
        <f t="array" ref="G282">SUMPRODUCT(--ISNUMBER(SEARCH({"KOHLS","Macy","Gap","Clothing"}, A282)))&gt;0</f>
        <v>0</v>
      </c>
      <c r="H282" t="b" cm="1">
        <f t="array" ref="H282">SUMPRODUCT(--ISNUMBER(SEARCH({"Century","Steam","Gamepod","Entertainment"},A282)))&gt;0</f>
        <v>0</v>
      </c>
      <c r="I282" t="b" cm="1">
        <f t="array" ref="I282">SUMPRODUCT(--ISNUMBER(SEARCH({"ROBINHOOD","AMERITRADE"}, A282)))&gt;0</f>
        <v>0</v>
      </c>
      <c r="J282" t="b" cm="1">
        <f t="array" ref="J282">SUMPRODUCT(--ISNUMBER(SEARCH({"O'REILLY","Auto"}, A282)))&gt;0</f>
        <v>0</v>
      </c>
      <c r="K282" t="b" cm="1">
        <f t="array" ref="K282">SUMPRODUCT(--ISNUMBER(SEARCH({"Home","Outdoor","Superdry","AMZN","Target","Wal-Mart","WITHDRWL SAN LEANDRO","Misc"}, A282)))&gt;0</f>
        <v>0</v>
      </c>
      <c r="L282" t="str">
        <f t="shared" si="8"/>
        <v>FALSE</v>
      </c>
      <c r="M282" t="str">
        <f t="shared" si="9"/>
        <v>Food</v>
      </c>
    </row>
    <row r="283" spans="1:13" x14ac:dyDescent="0.25">
      <c r="A283" t="s">
        <v>36</v>
      </c>
      <c r="B283" t="s">
        <v>5</v>
      </c>
      <c r="C283" t="s">
        <v>19</v>
      </c>
      <c r="D283">
        <v>-7.19</v>
      </c>
      <c r="E283" t="b" cm="1">
        <f t="array" ref="E283">SUMPRODUCT(--ISNUMBER(SEARCH({"GAS","Oil","ARCO"}, A283)))&gt;0</f>
        <v>0</v>
      </c>
      <c r="F283" t="b" cm="1">
        <f t="array" ref="F283">SUMPRODUCT(--ISNUMBER(SEARCH({"PAK","Safe","Save","Costco","Food"},A283)))&gt;0</f>
        <v>0</v>
      </c>
      <c r="G283" t="b" cm="1">
        <f t="array" ref="G283">SUMPRODUCT(--ISNUMBER(SEARCH({"KOHLS","Macy","Gap","Clothing"}, A283)))&gt;0</f>
        <v>0</v>
      </c>
      <c r="H283" t="b" cm="1">
        <f t="array" ref="H283">SUMPRODUCT(--ISNUMBER(SEARCH({"Century","Steam","Gamepod","Entertainment"},A283)))&gt;0</f>
        <v>0</v>
      </c>
      <c r="I283" t="b" cm="1">
        <f t="array" ref="I283">SUMPRODUCT(--ISNUMBER(SEARCH({"ROBINHOOD","AMERITRADE"}, A283)))&gt;0</f>
        <v>0</v>
      </c>
      <c r="J283" t="b" cm="1">
        <f t="array" ref="J283">SUMPRODUCT(--ISNUMBER(SEARCH({"O'REILLY","Auto"}, A283)))&gt;0</f>
        <v>0</v>
      </c>
      <c r="K283" t="b" cm="1">
        <f t="array" ref="K283">SUMPRODUCT(--ISNUMBER(SEARCH({"Home","Outdoor","Superdry","AMZN","Target","Wal-Mart","WITHDRWL SAN LEANDRO","Misc"}, A283)))&gt;0</f>
        <v>1</v>
      </c>
      <c r="L283" t="str">
        <f t="shared" si="8"/>
        <v>FALSE</v>
      </c>
      <c r="M283" t="str">
        <f t="shared" si="9"/>
        <v>Miscellaneous</v>
      </c>
    </row>
    <row r="284" spans="1:13" x14ac:dyDescent="0.25">
      <c r="A284" t="s">
        <v>32</v>
      </c>
      <c r="B284" t="s">
        <v>5</v>
      </c>
      <c r="C284" t="s">
        <v>19</v>
      </c>
      <c r="D284">
        <v>100</v>
      </c>
      <c r="E284" t="b" cm="1">
        <f t="array" ref="E284">SUMPRODUCT(--ISNUMBER(SEARCH({"GAS","Oil","ARCO"}, A284)))&gt;0</f>
        <v>0</v>
      </c>
      <c r="F284" t="b" cm="1">
        <f t="array" ref="F284">SUMPRODUCT(--ISNUMBER(SEARCH({"PAK","Safe","Save","Costco","Food"},A284)))&gt;0</f>
        <v>0</v>
      </c>
      <c r="G284" t="b" cm="1">
        <f t="array" ref="G284">SUMPRODUCT(--ISNUMBER(SEARCH({"KOHLS","Macy","Gap","Clothing"}, A284)))&gt;0</f>
        <v>0</v>
      </c>
      <c r="H284" t="b" cm="1">
        <f t="array" ref="H284">SUMPRODUCT(--ISNUMBER(SEARCH({"Century","Steam","Gamepod","Entertainment"},A284)))&gt;0</f>
        <v>0</v>
      </c>
      <c r="I284" t="b" cm="1">
        <f t="array" ref="I284">SUMPRODUCT(--ISNUMBER(SEARCH({"ROBINHOOD","AMERITRADE"}, A284)))&gt;0</f>
        <v>0</v>
      </c>
      <c r="J284" t="b" cm="1">
        <f t="array" ref="J284">SUMPRODUCT(--ISNUMBER(SEARCH({"O'REILLY","Auto"}, A284)))&gt;0</f>
        <v>0</v>
      </c>
      <c r="K284" t="b" cm="1">
        <f t="array" ref="K284">SUMPRODUCT(--ISNUMBER(SEARCH({"Home","Outdoor","Superdry","AMZN","Target","Wal-Mart","WITHDRWL SAN LEANDRO","Misc"}, A284)))&gt;0</f>
        <v>0</v>
      </c>
      <c r="L284" t="str">
        <f t="shared" si="8"/>
        <v>TRUE</v>
      </c>
      <c r="M284" t="str">
        <f t="shared" si="9"/>
        <v>Deposit</v>
      </c>
    </row>
    <row r="285" spans="1:13" x14ac:dyDescent="0.25">
      <c r="A285" t="s">
        <v>32</v>
      </c>
      <c r="B285" t="s">
        <v>6</v>
      </c>
      <c r="C285" t="s">
        <v>19</v>
      </c>
      <c r="D285">
        <v>84</v>
      </c>
      <c r="E285" t="b" cm="1">
        <f t="array" ref="E285">SUMPRODUCT(--ISNUMBER(SEARCH({"GAS","Oil","ARCO"}, A285)))&gt;0</f>
        <v>0</v>
      </c>
      <c r="F285" t="b" cm="1">
        <f t="array" ref="F285">SUMPRODUCT(--ISNUMBER(SEARCH({"PAK","Safe","Save","Costco","Food"},A285)))&gt;0</f>
        <v>0</v>
      </c>
      <c r="G285" t="b" cm="1">
        <f t="array" ref="G285">SUMPRODUCT(--ISNUMBER(SEARCH({"KOHLS","Macy","Gap","Clothing"}, A285)))&gt;0</f>
        <v>0</v>
      </c>
      <c r="H285" t="b" cm="1">
        <f t="array" ref="H285">SUMPRODUCT(--ISNUMBER(SEARCH({"Century","Steam","Gamepod","Entertainment"},A285)))&gt;0</f>
        <v>0</v>
      </c>
      <c r="I285" t="b" cm="1">
        <f t="array" ref="I285">SUMPRODUCT(--ISNUMBER(SEARCH({"ROBINHOOD","AMERITRADE"}, A285)))&gt;0</f>
        <v>0</v>
      </c>
      <c r="J285" t="b" cm="1">
        <f t="array" ref="J285">SUMPRODUCT(--ISNUMBER(SEARCH({"O'REILLY","Auto"}, A285)))&gt;0</f>
        <v>0</v>
      </c>
      <c r="K285" t="b" cm="1">
        <f t="array" ref="K285">SUMPRODUCT(--ISNUMBER(SEARCH({"Home","Outdoor","Superdry","AMZN","Target","Wal-Mart","WITHDRWL SAN LEANDRO","Misc"}, A285)))&gt;0</f>
        <v>0</v>
      </c>
      <c r="L285" t="str">
        <f t="shared" si="8"/>
        <v>TRUE</v>
      </c>
      <c r="M285" t="str">
        <f t="shared" si="9"/>
        <v>Deposit</v>
      </c>
    </row>
    <row r="286" spans="1:13" x14ac:dyDescent="0.25">
      <c r="A286" t="s">
        <v>27</v>
      </c>
      <c r="B286" t="s">
        <v>5</v>
      </c>
      <c r="C286" t="s">
        <v>19</v>
      </c>
      <c r="D286" s="5">
        <v>-76.05</v>
      </c>
      <c r="E286" t="b" cm="1">
        <f t="array" ref="E286">SUMPRODUCT(--ISNUMBER(SEARCH({"GAS","Oil","ARCO"}, A286)))&gt;0</f>
        <v>1</v>
      </c>
      <c r="F286" t="b" cm="1">
        <f t="array" ref="F286">SUMPRODUCT(--ISNUMBER(SEARCH({"PAK","Safe","Save","Costco","Food"},A286)))&gt;0</f>
        <v>0</v>
      </c>
      <c r="G286" t="b" cm="1">
        <f t="array" ref="G286">SUMPRODUCT(--ISNUMBER(SEARCH({"KOHLS","Macy","Gap","Clothing"}, A286)))&gt;0</f>
        <v>0</v>
      </c>
      <c r="H286" t="b" cm="1">
        <f t="array" ref="H286">SUMPRODUCT(--ISNUMBER(SEARCH({"Century","Steam","Gamepod","Entertainment"},A286)))&gt;0</f>
        <v>0</v>
      </c>
      <c r="I286" t="b" cm="1">
        <f t="array" ref="I286">SUMPRODUCT(--ISNUMBER(SEARCH({"ROBINHOOD","AMERITRADE"}, A286)))&gt;0</f>
        <v>0</v>
      </c>
      <c r="J286" t="b" cm="1">
        <f t="array" ref="J286">SUMPRODUCT(--ISNUMBER(SEARCH({"O'REILLY","Auto"}, A286)))&gt;0</f>
        <v>0</v>
      </c>
      <c r="K286" t="b" cm="1">
        <f t="array" ref="K286">SUMPRODUCT(--ISNUMBER(SEARCH({"Home","Outdoor","Superdry","AMZN","Target","Wal-Mart","WITHDRWL SAN LEANDRO","Misc"}, A286)))&gt;0</f>
        <v>0</v>
      </c>
      <c r="L286" t="str">
        <f t="shared" si="8"/>
        <v>FALSE</v>
      </c>
      <c r="M286" t="str">
        <f t="shared" si="9"/>
        <v>Gas</v>
      </c>
    </row>
    <row r="287" spans="1:13" x14ac:dyDescent="0.25">
      <c r="A287" t="s">
        <v>27</v>
      </c>
      <c r="B287" t="s">
        <v>6</v>
      </c>
      <c r="C287" t="s">
        <v>19</v>
      </c>
      <c r="D287" s="5">
        <v>-89.09</v>
      </c>
      <c r="E287" t="b" cm="1">
        <f t="array" ref="E287">SUMPRODUCT(--ISNUMBER(SEARCH({"GAS","Oil","ARCO"}, A287)))&gt;0</f>
        <v>1</v>
      </c>
      <c r="F287" t="b" cm="1">
        <f t="array" ref="F287">SUMPRODUCT(--ISNUMBER(SEARCH({"PAK","Safe","Save","Costco","Food"},A287)))&gt;0</f>
        <v>0</v>
      </c>
      <c r="G287" t="b" cm="1">
        <f t="array" ref="G287">SUMPRODUCT(--ISNUMBER(SEARCH({"KOHLS","Macy","Gap","Clothing"}, A287)))&gt;0</f>
        <v>0</v>
      </c>
      <c r="H287" t="b" cm="1">
        <f t="array" ref="H287">SUMPRODUCT(--ISNUMBER(SEARCH({"Century","Steam","Gamepod","Entertainment"},A287)))&gt;0</f>
        <v>0</v>
      </c>
      <c r="I287" t="b" cm="1">
        <f t="array" ref="I287">SUMPRODUCT(--ISNUMBER(SEARCH({"ROBINHOOD","AMERITRADE"}, A287)))&gt;0</f>
        <v>0</v>
      </c>
      <c r="J287" t="b" cm="1">
        <f t="array" ref="J287">SUMPRODUCT(--ISNUMBER(SEARCH({"O'REILLY","Auto"}, A287)))&gt;0</f>
        <v>0</v>
      </c>
      <c r="K287" t="b" cm="1">
        <f t="array" ref="K287">SUMPRODUCT(--ISNUMBER(SEARCH({"Home","Outdoor","Superdry","AMZN","Target","Wal-Mart","WITHDRWL SAN LEANDRO","Misc"}, A287)))&gt;0</f>
        <v>0</v>
      </c>
      <c r="L287" t="str">
        <f t="shared" si="8"/>
        <v>FALSE</v>
      </c>
      <c r="M287" t="str">
        <f t="shared" si="9"/>
        <v>Gas</v>
      </c>
    </row>
    <row r="288" spans="1:13" x14ac:dyDescent="0.25">
      <c r="A288" t="s">
        <v>25</v>
      </c>
      <c r="B288" t="s">
        <v>6</v>
      </c>
      <c r="C288" t="s">
        <v>19</v>
      </c>
      <c r="D288">
        <v>-35</v>
      </c>
      <c r="E288" t="b" cm="1">
        <f t="array" ref="E288">SUMPRODUCT(--ISNUMBER(SEARCH({"GAS","Oil","ARCO"}, A288)))&gt;0</f>
        <v>0</v>
      </c>
      <c r="F288" t="b" cm="1">
        <f t="array" ref="F288">SUMPRODUCT(--ISNUMBER(SEARCH({"PAK","Safe","Save","Costco","Food"},A288)))&gt;0</f>
        <v>0</v>
      </c>
      <c r="G288" t="b" cm="1">
        <f t="array" ref="G288">SUMPRODUCT(--ISNUMBER(SEARCH({"KOHLS","Macy","Gap","Clothing"}, A288)))&gt;0</f>
        <v>0</v>
      </c>
      <c r="H288" t="b" cm="1">
        <f t="array" ref="H288">SUMPRODUCT(--ISNUMBER(SEARCH({"Century","Steam","Gamepod","Entertainment"},A288)))&gt;0</f>
        <v>1</v>
      </c>
      <c r="I288" t="b" cm="1">
        <f t="array" ref="I288">SUMPRODUCT(--ISNUMBER(SEARCH({"ROBINHOOD","AMERITRADE"}, A288)))&gt;0</f>
        <v>0</v>
      </c>
      <c r="J288" t="b" cm="1">
        <f t="array" ref="J288">SUMPRODUCT(--ISNUMBER(SEARCH({"O'REILLY","Auto"}, A288)))&gt;0</f>
        <v>0</v>
      </c>
      <c r="K288" t="b" cm="1">
        <f t="array" ref="K288">SUMPRODUCT(--ISNUMBER(SEARCH({"Home","Outdoor","Superdry","AMZN","Target","Wal-Mart","WITHDRWL SAN LEANDRO","Misc"}, A288)))&gt;0</f>
        <v>0</v>
      </c>
      <c r="L288" t="str">
        <f t="shared" si="8"/>
        <v>FALSE</v>
      </c>
      <c r="M288" t="str">
        <f t="shared" si="9"/>
        <v>Entertainment</v>
      </c>
    </row>
    <row r="289" spans="1:13" x14ac:dyDescent="0.25">
      <c r="A289" t="s">
        <v>36</v>
      </c>
      <c r="B289" t="s">
        <v>6</v>
      </c>
      <c r="C289" t="s">
        <v>19</v>
      </c>
      <c r="D289">
        <v>-17.72</v>
      </c>
      <c r="E289" t="b" cm="1">
        <f t="array" ref="E289">SUMPRODUCT(--ISNUMBER(SEARCH({"GAS","Oil","ARCO"}, A289)))&gt;0</f>
        <v>0</v>
      </c>
      <c r="F289" t="b" cm="1">
        <f t="array" ref="F289">SUMPRODUCT(--ISNUMBER(SEARCH({"PAK","Safe","Save","Costco","Food"},A289)))&gt;0</f>
        <v>0</v>
      </c>
      <c r="G289" t="b" cm="1">
        <f t="array" ref="G289">SUMPRODUCT(--ISNUMBER(SEARCH({"KOHLS","Macy","Gap","Clothing"}, A289)))&gt;0</f>
        <v>0</v>
      </c>
      <c r="H289" t="b" cm="1">
        <f t="array" ref="H289">SUMPRODUCT(--ISNUMBER(SEARCH({"Century","Steam","Gamepod","Entertainment"},A289)))&gt;0</f>
        <v>0</v>
      </c>
      <c r="I289" t="b" cm="1">
        <f t="array" ref="I289">SUMPRODUCT(--ISNUMBER(SEARCH({"ROBINHOOD","AMERITRADE"}, A289)))&gt;0</f>
        <v>0</v>
      </c>
      <c r="J289" t="b" cm="1">
        <f t="array" ref="J289">SUMPRODUCT(--ISNUMBER(SEARCH({"O'REILLY","Auto"}, A289)))&gt;0</f>
        <v>0</v>
      </c>
      <c r="K289" t="b" cm="1">
        <f t="array" ref="K289">SUMPRODUCT(--ISNUMBER(SEARCH({"Home","Outdoor","Superdry","AMZN","Target","Wal-Mart","WITHDRWL SAN LEANDRO","Misc"}, A289)))&gt;0</f>
        <v>1</v>
      </c>
      <c r="L289" t="str">
        <f t="shared" si="8"/>
        <v>FALSE</v>
      </c>
      <c r="M289" t="str">
        <f t="shared" si="9"/>
        <v>Miscellaneous</v>
      </c>
    </row>
    <row r="290" spans="1:13" x14ac:dyDescent="0.25">
      <c r="A290" t="s">
        <v>36</v>
      </c>
      <c r="B290" t="s">
        <v>6</v>
      </c>
      <c r="C290" t="s">
        <v>19</v>
      </c>
      <c r="D290">
        <v>-26.29</v>
      </c>
      <c r="E290" t="b" cm="1">
        <f t="array" ref="E290">SUMPRODUCT(--ISNUMBER(SEARCH({"GAS","Oil","ARCO"}, A290)))&gt;0</f>
        <v>0</v>
      </c>
      <c r="F290" t="b" cm="1">
        <f t="array" ref="F290">SUMPRODUCT(--ISNUMBER(SEARCH({"PAK","Safe","Save","Costco","Food"},A290)))&gt;0</f>
        <v>0</v>
      </c>
      <c r="G290" t="b" cm="1">
        <f t="array" ref="G290">SUMPRODUCT(--ISNUMBER(SEARCH({"KOHLS","Macy","Gap","Clothing"}, A290)))&gt;0</f>
        <v>0</v>
      </c>
      <c r="H290" t="b" cm="1">
        <f t="array" ref="H290">SUMPRODUCT(--ISNUMBER(SEARCH({"Century","Steam","Gamepod","Entertainment"},A290)))&gt;0</f>
        <v>0</v>
      </c>
      <c r="I290" t="b" cm="1">
        <f t="array" ref="I290">SUMPRODUCT(--ISNUMBER(SEARCH({"ROBINHOOD","AMERITRADE"}, A290)))&gt;0</f>
        <v>0</v>
      </c>
      <c r="J290" t="b" cm="1">
        <f t="array" ref="J290">SUMPRODUCT(--ISNUMBER(SEARCH({"O'REILLY","Auto"}, A290)))&gt;0</f>
        <v>0</v>
      </c>
      <c r="K290" t="b" cm="1">
        <f t="array" ref="K290">SUMPRODUCT(--ISNUMBER(SEARCH({"Home","Outdoor","Superdry","AMZN","Target","Wal-Mart","WITHDRWL SAN LEANDRO","Misc"}, A290)))&gt;0</f>
        <v>1</v>
      </c>
      <c r="L290" t="str">
        <f t="shared" si="8"/>
        <v>FALSE</v>
      </c>
      <c r="M290" t="str">
        <f t="shared" si="9"/>
        <v>Miscellaneous</v>
      </c>
    </row>
    <row r="291" spans="1:13" x14ac:dyDescent="0.25">
      <c r="A291" t="s">
        <v>36</v>
      </c>
      <c r="B291" t="s">
        <v>6</v>
      </c>
      <c r="C291" t="s">
        <v>19</v>
      </c>
      <c r="D291">
        <v>-19.489999999999998</v>
      </c>
      <c r="E291" t="b" cm="1">
        <f t="array" ref="E291">SUMPRODUCT(--ISNUMBER(SEARCH({"GAS","Oil","ARCO"}, A291)))&gt;0</f>
        <v>0</v>
      </c>
      <c r="F291" t="b" cm="1">
        <f t="array" ref="F291">SUMPRODUCT(--ISNUMBER(SEARCH({"PAK","Safe","Save","Costco","Food"},A291)))&gt;0</f>
        <v>0</v>
      </c>
      <c r="G291" t="b" cm="1">
        <f t="array" ref="G291">SUMPRODUCT(--ISNUMBER(SEARCH({"KOHLS","Macy","Gap","Clothing"}, A291)))&gt;0</f>
        <v>0</v>
      </c>
      <c r="H291" t="b" cm="1">
        <f t="array" ref="H291">SUMPRODUCT(--ISNUMBER(SEARCH({"Century","Steam","Gamepod","Entertainment"},A291)))&gt;0</f>
        <v>0</v>
      </c>
      <c r="I291" t="b" cm="1">
        <f t="array" ref="I291">SUMPRODUCT(--ISNUMBER(SEARCH({"ROBINHOOD","AMERITRADE"}, A291)))&gt;0</f>
        <v>0</v>
      </c>
      <c r="J291" t="b" cm="1">
        <f t="array" ref="J291">SUMPRODUCT(--ISNUMBER(SEARCH({"O'REILLY","Auto"}, A291)))&gt;0</f>
        <v>0</v>
      </c>
      <c r="K291" t="b" cm="1">
        <f t="array" ref="K291">SUMPRODUCT(--ISNUMBER(SEARCH({"Home","Outdoor","Superdry","AMZN","Target","Wal-Mart","WITHDRWL SAN LEANDRO","Misc"}, A291)))&gt;0</f>
        <v>1</v>
      </c>
      <c r="L291" t="str">
        <f t="shared" si="8"/>
        <v>FALSE</v>
      </c>
      <c r="M291" t="str">
        <f t="shared" si="9"/>
        <v>Miscellaneous</v>
      </c>
    </row>
    <row r="292" spans="1:13" x14ac:dyDescent="0.25">
      <c r="A292" t="s">
        <v>36</v>
      </c>
      <c r="B292" t="s">
        <v>6</v>
      </c>
      <c r="C292" t="s">
        <v>19</v>
      </c>
      <c r="D292">
        <v>-9.3699999999999992</v>
      </c>
      <c r="E292" t="b" cm="1">
        <f t="array" ref="E292">SUMPRODUCT(--ISNUMBER(SEARCH({"GAS","Oil","ARCO"}, A292)))&gt;0</f>
        <v>0</v>
      </c>
      <c r="F292" t="b" cm="1">
        <f t="array" ref="F292">SUMPRODUCT(--ISNUMBER(SEARCH({"PAK","Safe","Save","Costco","Food"},A292)))&gt;0</f>
        <v>0</v>
      </c>
      <c r="G292" t="b" cm="1">
        <f t="array" ref="G292">SUMPRODUCT(--ISNUMBER(SEARCH({"KOHLS","Macy","Gap","Clothing"}, A292)))&gt;0</f>
        <v>0</v>
      </c>
      <c r="H292" t="b" cm="1">
        <f t="array" ref="H292">SUMPRODUCT(--ISNUMBER(SEARCH({"Century","Steam","Gamepod","Entertainment"},A292)))&gt;0</f>
        <v>0</v>
      </c>
      <c r="I292" t="b" cm="1">
        <f t="array" ref="I292">SUMPRODUCT(--ISNUMBER(SEARCH({"ROBINHOOD","AMERITRADE"}, A292)))&gt;0</f>
        <v>0</v>
      </c>
      <c r="J292" t="b" cm="1">
        <f t="array" ref="J292">SUMPRODUCT(--ISNUMBER(SEARCH({"O'REILLY","Auto"}, A292)))&gt;0</f>
        <v>0</v>
      </c>
      <c r="K292" t="b" cm="1">
        <f t="array" ref="K292">SUMPRODUCT(--ISNUMBER(SEARCH({"Home","Outdoor","Superdry","AMZN","Target","Wal-Mart","WITHDRWL SAN LEANDRO","Misc"}, A292)))&gt;0</f>
        <v>1</v>
      </c>
      <c r="L292" t="str">
        <f t="shared" si="8"/>
        <v>FALSE</v>
      </c>
      <c r="M292" t="str">
        <f t="shared" si="9"/>
        <v>Miscellaneous</v>
      </c>
    </row>
    <row r="293" spans="1:13" x14ac:dyDescent="0.25">
      <c r="A293" t="s">
        <v>36</v>
      </c>
      <c r="B293" t="s">
        <v>6</v>
      </c>
      <c r="C293" t="s">
        <v>19</v>
      </c>
      <c r="D293">
        <v>-7.19</v>
      </c>
      <c r="E293" t="b" cm="1">
        <f t="array" ref="E293">SUMPRODUCT(--ISNUMBER(SEARCH({"GAS","Oil","ARCO"}, A293)))&gt;0</f>
        <v>0</v>
      </c>
      <c r="F293" t="b" cm="1">
        <f t="array" ref="F293">SUMPRODUCT(--ISNUMBER(SEARCH({"PAK","Safe","Save","Costco","Food"},A293)))&gt;0</f>
        <v>0</v>
      </c>
      <c r="G293" t="b" cm="1">
        <f t="array" ref="G293">SUMPRODUCT(--ISNUMBER(SEARCH({"KOHLS","Macy","Gap","Clothing"}, A293)))&gt;0</f>
        <v>0</v>
      </c>
      <c r="H293" t="b" cm="1">
        <f t="array" ref="H293">SUMPRODUCT(--ISNUMBER(SEARCH({"Century","Steam","Gamepod","Entertainment"},A293)))&gt;0</f>
        <v>0</v>
      </c>
      <c r="I293" t="b" cm="1">
        <f t="array" ref="I293">SUMPRODUCT(--ISNUMBER(SEARCH({"ROBINHOOD","AMERITRADE"}, A293)))&gt;0</f>
        <v>0</v>
      </c>
      <c r="J293" t="b" cm="1">
        <f t="array" ref="J293">SUMPRODUCT(--ISNUMBER(SEARCH({"O'REILLY","Auto"}, A293)))&gt;0</f>
        <v>0</v>
      </c>
      <c r="K293" t="b" cm="1">
        <f t="array" ref="K293">SUMPRODUCT(--ISNUMBER(SEARCH({"Home","Outdoor","Superdry","AMZN","Target","Wal-Mart","WITHDRWL SAN LEANDRO","Misc"}, A293)))&gt;0</f>
        <v>1</v>
      </c>
      <c r="L293" t="str">
        <f t="shared" si="8"/>
        <v>FALSE</v>
      </c>
      <c r="M293" t="str">
        <f t="shared" si="9"/>
        <v>Miscellaneous</v>
      </c>
    </row>
    <row r="294" spans="1:13" x14ac:dyDescent="0.25">
      <c r="A294" t="s">
        <v>27</v>
      </c>
      <c r="B294" t="s">
        <v>6</v>
      </c>
      <c r="C294" t="s">
        <v>19</v>
      </c>
      <c r="D294" s="5">
        <v>-1.99</v>
      </c>
      <c r="E294" t="b" cm="1">
        <f t="array" ref="E294">SUMPRODUCT(--ISNUMBER(SEARCH({"GAS","Oil","ARCO"}, A294)))&gt;0</f>
        <v>1</v>
      </c>
      <c r="F294" t="b" cm="1">
        <f t="array" ref="F294">SUMPRODUCT(--ISNUMBER(SEARCH({"PAK","Safe","Save","Costco","Food"},A294)))&gt;0</f>
        <v>0</v>
      </c>
      <c r="G294" t="b" cm="1">
        <f t="array" ref="G294">SUMPRODUCT(--ISNUMBER(SEARCH({"KOHLS","Macy","Gap","Clothing"}, A294)))&gt;0</f>
        <v>0</v>
      </c>
      <c r="H294" t="b" cm="1">
        <f t="array" ref="H294">SUMPRODUCT(--ISNUMBER(SEARCH({"Century","Steam","Gamepod","Entertainment"},A294)))&gt;0</f>
        <v>0</v>
      </c>
      <c r="I294" t="b" cm="1">
        <f t="array" ref="I294">SUMPRODUCT(--ISNUMBER(SEARCH({"ROBINHOOD","AMERITRADE"}, A294)))&gt;0</f>
        <v>0</v>
      </c>
      <c r="J294" t="b" cm="1">
        <f t="array" ref="J294">SUMPRODUCT(--ISNUMBER(SEARCH({"O'REILLY","Auto"}, A294)))&gt;0</f>
        <v>0</v>
      </c>
      <c r="K294" t="b" cm="1">
        <f t="array" ref="K294">SUMPRODUCT(--ISNUMBER(SEARCH({"Home","Outdoor","Superdry","AMZN","Target","Wal-Mart","WITHDRWL SAN LEANDRO","Misc"}, A294)))&gt;0</f>
        <v>0</v>
      </c>
      <c r="L294" t="str">
        <f t="shared" si="8"/>
        <v>FALSE</v>
      </c>
      <c r="M294" t="str">
        <f t="shared" si="9"/>
        <v>Gas</v>
      </c>
    </row>
    <row r="295" spans="1:13" x14ac:dyDescent="0.25">
      <c r="A295" t="s">
        <v>26</v>
      </c>
      <c r="B295" t="s">
        <v>6</v>
      </c>
      <c r="C295" t="s">
        <v>19</v>
      </c>
      <c r="D295">
        <v>-7.56</v>
      </c>
      <c r="E295" t="b" cm="1">
        <f t="array" ref="E295">SUMPRODUCT(--ISNUMBER(SEARCH({"GAS","Oil","ARCO"}, A295)))&gt;0</f>
        <v>0</v>
      </c>
      <c r="F295" t="b" cm="1">
        <f t="array" ref="F295">SUMPRODUCT(--ISNUMBER(SEARCH({"PAK","Safe","Save","Costco","Food"},A295)))&gt;0</f>
        <v>1</v>
      </c>
      <c r="G295" t="b" cm="1">
        <f t="array" ref="G295">SUMPRODUCT(--ISNUMBER(SEARCH({"KOHLS","Macy","Gap","Clothing"}, A295)))&gt;0</f>
        <v>0</v>
      </c>
      <c r="H295" t="b" cm="1">
        <f t="array" ref="H295">SUMPRODUCT(--ISNUMBER(SEARCH({"Century","Steam","Gamepod","Entertainment"},A295)))&gt;0</f>
        <v>0</v>
      </c>
      <c r="I295" t="b" cm="1">
        <f t="array" ref="I295">SUMPRODUCT(--ISNUMBER(SEARCH({"ROBINHOOD","AMERITRADE"}, A295)))&gt;0</f>
        <v>0</v>
      </c>
      <c r="J295" t="b" cm="1">
        <f t="array" ref="J295">SUMPRODUCT(--ISNUMBER(SEARCH({"O'REILLY","Auto"}, A295)))&gt;0</f>
        <v>0</v>
      </c>
      <c r="K295" t="b" cm="1">
        <f t="array" ref="K295">SUMPRODUCT(--ISNUMBER(SEARCH({"Home","Outdoor","Superdry","AMZN","Target","Wal-Mart","WITHDRWL SAN LEANDRO","Misc"}, A295)))&gt;0</f>
        <v>0</v>
      </c>
      <c r="L295" t="str">
        <f t="shared" si="8"/>
        <v>FALSE</v>
      </c>
      <c r="M295" t="str">
        <f t="shared" si="9"/>
        <v>Food</v>
      </c>
    </row>
    <row r="296" spans="1:13" x14ac:dyDescent="0.25">
      <c r="A296" t="s">
        <v>32</v>
      </c>
      <c r="B296" t="s">
        <v>6</v>
      </c>
      <c r="C296" t="s">
        <v>19</v>
      </c>
      <c r="D296">
        <v>929</v>
      </c>
      <c r="E296" t="b" cm="1">
        <f t="array" ref="E296">SUMPRODUCT(--ISNUMBER(SEARCH({"GAS","Oil","ARCO"}, A296)))&gt;0</f>
        <v>0</v>
      </c>
      <c r="F296" t="b" cm="1">
        <f t="array" ref="F296">SUMPRODUCT(--ISNUMBER(SEARCH({"PAK","Safe","Save","Costco","Food"},A296)))&gt;0</f>
        <v>0</v>
      </c>
      <c r="G296" t="b" cm="1">
        <f t="array" ref="G296">SUMPRODUCT(--ISNUMBER(SEARCH({"KOHLS","Macy","Gap","Clothing"}, A296)))&gt;0</f>
        <v>0</v>
      </c>
      <c r="H296" t="b" cm="1">
        <f t="array" ref="H296">SUMPRODUCT(--ISNUMBER(SEARCH({"Century","Steam","Gamepod","Entertainment"},A296)))&gt;0</f>
        <v>0</v>
      </c>
      <c r="I296" t="b" cm="1">
        <f t="array" ref="I296">SUMPRODUCT(--ISNUMBER(SEARCH({"ROBINHOOD","AMERITRADE"}, A296)))&gt;0</f>
        <v>0</v>
      </c>
      <c r="J296" t="b" cm="1">
        <f t="array" ref="J296">SUMPRODUCT(--ISNUMBER(SEARCH({"O'REILLY","Auto"}, A296)))&gt;0</f>
        <v>0</v>
      </c>
      <c r="K296" t="b" cm="1">
        <f t="array" ref="K296">SUMPRODUCT(--ISNUMBER(SEARCH({"Home","Outdoor","Superdry","AMZN","Target","Wal-Mart","WITHDRWL SAN LEANDRO","Misc"}, A296)))&gt;0</f>
        <v>0</v>
      </c>
      <c r="L296" t="str">
        <f t="shared" si="8"/>
        <v>TRUE</v>
      </c>
      <c r="M296" t="str">
        <f t="shared" si="9"/>
        <v>Deposit</v>
      </c>
    </row>
    <row r="297" spans="1:13" x14ac:dyDescent="0.25">
      <c r="A297" t="s">
        <v>32</v>
      </c>
      <c r="B297" t="s">
        <v>6</v>
      </c>
      <c r="C297" t="s">
        <v>19</v>
      </c>
      <c r="D297">
        <v>700</v>
      </c>
      <c r="E297" t="b" cm="1">
        <f t="array" ref="E297">SUMPRODUCT(--ISNUMBER(SEARCH({"GAS","Oil","ARCO"}, A297)))&gt;0</f>
        <v>0</v>
      </c>
      <c r="F297" t="b" cm="1">
        <f t="array" ref="F297">SUMPRODUCT(--ISNUMBER(SEARCH({"PAK","Safe","Save","Costco","Food"},A297)))&gt;0</f>
        <v>0</v>
      </c>
      <c r="G297" t="b" cm="1">
        <f t="array" ref="G297">SUMPRODUCT(--ISNUMBER(SEARCH({"KOHLS","Macy","Gap","Clothing"}, A297)))&gt;0</f>
        <v>0</v>
      </c>
      <c r="H297" t="b" cm="1">
        <f t="array" ref="H297">SUMPRODUCT(--ISNUMBER(SEARCH({"Century","Steam","Gamepod","Entertainment"},A297)))&gt;0</f>
        <v>0</v>
      </c>
      <c r="I297" t="b" cm="1">
        <f t="array" ref="I297">SUMPRODUCT(--ISNUMBER(SEARCH({"ROBINHOOD","AMERITRADE"}, A297)))&gt;0</f>
        <v>0</v>
      </c>
      <c r="J297" t="b" cm="1">
        <f t="array" ref="J297">SUMPRODUCT(--ISNUMBER(SEARCH({"O'REILLY","Auto"}, A297)))&gt;0</f>
        <v>0</v>
      </c>
      <c r="K297" t="b" cm="1">
        <f t="array" ref="K297">SUMPRODUCT(--ISNUMBER(SEARCH({"Home","Outdoor","Superdry","AMZN","Target","Wal-Mart","WITHDRWL SAN LEANDRO","Misc"}, A297)))&gt;0</f>
        <v>0</v>
      </c>
      <c r="L297" t="str">
        <f t="shared" si="8"/>
        <v>TRUE</v>
      </c>
      <c r="M297" t="str">
        <f t="shared" si="9"/>
        <v>Deposit</v>
      </c>
    </row>
    <row r="298" spans="1:13" x14ac:dyDescent="0.25">
      <c r="A298" t="s">
        <v>29</v>
      </c>
      <c r="B298" t="s">
        <v>6</v>
      </c>
      <c r="C298" t="s">
        <v>19</v>
      </c>
      <c r="D298">
        <v>-73.31</v>
      </c>
      <c r="E298" t="b" cm="1">
        <f t="array" ref="E298">SUMPRODUCT(--ISNUMBER(SEARCH({"GAS","Oil","ARCO"}, A298)))&gt;0</f>
        <v>0</v>
      </c>
      <c r="F298" t="b" cm="1">
        <f t="array" ref="F298">SUMPRODUCT(--ISNUMBER(SEARCH({"PAK","Safe","Save","Costco","Food"},A298)))&gt;0</f>
        <v>0</v>
      </c>
      <c r="G298" t="b" cm="1">
        <f t="array" ref="G298">SUMPRODUCT(--ISNUMBER(SEARCH({"KOHLS","Macy","Gap","Clothing"}, A298)))&gt;0</f>
        <v>0</v>
      </c>
      <c r="H298" t="b" cm="1">
        <f t="array" ref="H298">SUMPRODUCT(--ISNUMBER(SEARCH({"Century","Steam","Gamepod","Entertainment"},A298)))&gt;0</f>
        <v>0</v>
      </c>
      <c r="I298" t="b" cm="1">
        <f t="array" ref="I298">SUMPRODUCT(--ISNUMBER(SEARCH({"ROBINHOOD","AMERITRADE"}, A298)))&gt;0</f>
        <v>0</v>
      </c>
      <c r="J298" t="b" cm="1">
        <f t="array" ref="J298">SUMPRODUCT(--ISNUMBER(SEARCH({"O'REILLY","Auto"}, A298)))&gt;0</f>
        <v>0</v>
      </c>
      <c r="K298" t="b" cm="1">
        <f t="array" ref="K298">SUMPRODUCT(--ISNUMBER(SEARCH({"Home","Outdoor","Superdry","AMZN","Target","Wal-Mart","WITHDRWL SAN LEANDRO","Misc"}, A298)))&gt;0</f>
        <v>0</v>
      </c>
      <c r="L298" t="str">
        <f t="shared" si="8"/>
        <v>FALSE</v>
      </c>
      <c r="M298" t="str">
        <f t="shared" si="9"/>
        <v>Other</v>
      </c>
    </row>
    <row r="299" spans="1:13" x14ac:dyDescent="0.25">
      <c r="A299" t="s">
        <v>36</v>
      </c>
      <c r="B299" t="s">
        <v>6</v>
      </c>
      <c r="C299" t="s">
        <v>19</v>
      </c>
      <c r="D299">
        <v>-300</v>
      </c>
      <c r="E299" t="b" cm="1">
        <f t="array" ref="E299">SUMPRODUCT(--ISNUMBER(SEARCH({"GAS","Oil","ARCO"}, A299)))&gt;0</f>
        <v>0</v>
      </c>
      <c r="F299" t="b" cm="1">
        <f t="array" ref="F299">SUMPRODUCT(--ISNUMBER(SEARCH({"PAK","Safe","Save","Costco","Food"},A299)))&gt;0</f>
        <v>0</v>
      </c>
      <c r="G299" t="b" cm="1">
        <f t="array" ref="G299">SUMPRODUCT(--ISNUMBER(SEARCH({"KOHLS","Macy","Gap","Clothing"}, A299)))&gt;0</f>
        <v>0</v>
      </c>
      <c r="H299" t="b" cm="1">
        <f t="array" ref="H299">SUMPRODUCT(--ISNUMBER(SEARCH({"Century","Steam","Gamepod","Entertainment"},A299)))&gt;0</f>
        <v>0</v>
      </c>
      <c r="I299" t="b" cm="1">
        <f t="array" ref="I299">SUMPRODUCT(--ISNUMBER(SEARCH({"ROBINHOOD","AMERITRADE"}, A299)))&gt;0</f>
        <v>0</v>
      </c>
      <c r="J299" t="b" cm="1">
        <f t="array" ref="J299">SUMPRODUCT(--ISNUMBER(SEARCH({"O'REILLY","Auto"}, A299)))&gt;0</f>
        <v>0</v>
      </c>
      <c r="K299" t="b" cm="1">
        <f t="array" ref="K299">SUMPRODUCT(--ISNUMBER(SEARCH({"Home","Outdoor","Superdry","AMZN","Target","Wal-Mart","WITHDRWL SAN LEANDRO","Misc"}, A299)))&gt;0</f>
        <v>1</v>
      </c>
      <c r="L299" t="str">
        <f t="shared" si="8"/>
        <v>FALSE</v>
      </c>
      <c r="M299" t="str">
        <f t="shared" si="9"/>
        <v>Miscellaneous</v>
      </c>
    </row>
    <row r="300" spans="1:13" x14ac:dyDescent="0.25">
      <c r="A300" t="s">
        <v>35</v>
      </c>
      <c r="B300" t="s">
        <v>6</v>
      </c>
      <c r="C300" t="s">
        <v>19</v>
      </c>
      <c r="D300">
        <v>-11.06</v>
      </c>
      <c r="E300" t="b" cm="1">
        <f t="array" ref="E300">SUMPRODUCT(--ISNUMBER(SEARCH({"GAS","Oil","ARCO"}, A300)))&gt;0</f>
        <v>0</v>
      </c>
      <c r="F300" t="b" cm="1">
        <f t="array" ref="F300">SUMPRODUCT(--ISNUMBER(SEARCH({"PAK","Safe","Save","Costco","Food"},A300)))&gt;0</f>
        <v>0</v>
      </c>
      <c r="G300" t="b" cm="1">
        <f t="array" ref="G300">SUMPRODUCT(--ISNUMBER(SEARCH({"KOHLS","Macy","Gap","Clothing"}, A300)))&gt;0</f>
        <v>0</v>
      </c>
      <c r="H300" t="b" cm="1">
        <f t="array" ref="H300">SUMPRODUCT(--ISNUMBER(SEARCH({"Century","Steam","Gamepod","Entertainment"},A300)))&gt;0</f>
        <v>0</v>
      </c>
      <c r="I300" t="b" cm="1">
        <f t="array" ref="I300">SUMPRODUCT(--ISNUMBER(SEARCH({"ROBINHOOD","AMERITRADE"}, A300)))&gt;0</f>
        <v>0</v>
      </c>
      <c r="J300" t="b" cm="1">
        <f t="array" ref="J300">SUMPRODUCT(--ISNUMBER(SEARCH({"O'REILLY","Auto"}, A300)))&gt;0</f>
        <v>1</v>
      </c>
      <c r="K300" t="b" cm="1">
        <f t="array" ref="K300">SUMPRODUCT(--ISNUMBER(SEARCH({"Home","Outdoor","Superdry","AMZN","Target","Wal-Mart","WITHDRWL SAN LEANDRO","Misc"}, A300)))&gt;0</f>
        <v>0</v>
      </c>
      <c r="L300" t="str">
        <f t="shared" si="8"/>
        <v>FALSE</v>
      </c>
      <c r="M300" t="str">
        <f t="shared" si="9"/>
        <v>Car Maintenance</v>
      </c>
    </row>
    <row r="301" spans="1:13" x14ac:dyDescent="0.25">
      <c r="A301" t="s">
        <v>36</v>
      </c>
      <c r="B301" t="s">
        <v>6</v>
      </c>
      <c r="C301" t="s">
        <v>19</v>
      </c>
      <c r="D301">
        <v>-22.12</v>
      </c>
      <c r="E301" t="b" cm="1">
        <f t="array" ref="E301">SUMPRODUCT(--ISNUMBER(SEARCH({"GAS","Oil","ARCO"}, A301)))&gt;0</f>
        <v>0</v>
      </c>
      <c r="F301" t="b" cm="1">
        <f t="array" ref="F301">SUMPRODUCT(--ISNUMBER(SEARCH({"PAK","Safe","Save","Costco","Food"},A301)))&gt;0</f>
        <v>0</v>
      </c>
      <c r="G301" t="b" cm="1">
        <f t="array" ref="G301">SUMPRODUCT(--ISNUMBER(SEARCH({"KOHLS","Macy","Gap","Clothing"}, A301)))&gt;0</f>
        <v>0</v>
      </c>
      <c r="H301" t="b" cm="1">
        <f t="array" ref="H301">SUMPRODUCT(--ISNUMBER(SEARCH({"Century","Steam","Gamepod","Entertainment"},A301)))&gt;0</f>
        <v>0</v>
      </c>
      <c r="I301" t="b" cm="1">
        <f t="array" ref="I301">SUMPRODUCT(--ISNUMBER(SEARCH({"ROBINHOOD","AMERITRADE"}, A301)))&gt;0</f>
        <v>0</v>
      </c>
      <c r="J301" t="b" cm="1">
        <f t="array" ref="J301">SUMPRODUCT(--ISNUMBER(SEARCH({"O'REILLY","Auto"}, A301)))&gt;0</f>
        <v>0</v>
      </c>
      <c r="K301" t="b" cm="1">
        <f t="array" ref="K301">SUMPRODUCT(--ISNUMBER(SEARCH({"Home","Outdoor","Superdry","AMZN","Target","Wal-Mart","WITHDRWL SAN LEANDRO","Misc"}, A301)))&gt;0</f>
        <v>1</v>
      </c>
      <c r="L301" t="str">
        <f t="shared" si="8"/>
        <v>FALSE</v>
      </c>
      <c r="M301" t="str">
        <f t="shared" si="9"/>
        <v>Miscellaneous</v>
      </c>
    </row>
    <row r="302" spans="1:13" x14ac:dyDescent="0.25">
      <c r="A302" t="s">
        <v>36</v>
      </c>
      <c r="B302" t="s">
        <v>6</v>
      </c>
      <c r="C302" t="s">
        <v>19</v>
      </c>
      <c r="D302">
        <v>-39.700000000000003</v>
      </c>
      <c r="E302" t="b" cm="1">
        <f t="array" ref="E302">SUMPRODUCT(--ISNUMBER(SEARCH({"GAS","Oil","ARCO"}, A302)))&gt;0</f>
        <v>0</v>
      </c>
      <c r="F302" t="b" cm="1">
        <f t="array" ref="F302">SUMPRODUCT(--ISNUMBER(SEARCH({"PAK","Safe","Save","Costco","Food"},A302)))&gt;0</f>
        <v>0</v>
      </c>
      <c r="G302" t="b" cm="1">
        <f t="array" ref="G302">SUMPRODUCT(--ISNUMBER(SEARCH({"KOHLS","Macy","Gap","Clothing"}, A302)))&gt;0</f>
        <v>0</v>
      </c>
      <c r="H302" t="b" cm="1">
        <f t="array" ref="H302">SUMPRODUCT(--ISNUMBER(SEARCH({"Century","Steam","Gamepod","Entertainment"},A302)))&gt;0</f>
        <v>0</v>
      </c>
      <c r="I302" t="b" cm="1">
        <f t="array" ref="I302">SUMPRODUCT(--ISNUMBER(SEARCH({"ROBINHOOD","AMERITRADE"}, A302)))&gt;0</f>
        <v>0</v>
      </c>
      <c r="J302" t="b" cm="1">
        <f t="array" ref="J302">SUMPRODUCT(--ISNUMBER(SEARCH({"O'REILLY","Auto"}, A302)))&gt;0</f>
        <v>0</v>
      </c>
      <c r="K302" t="b" cm="1">
        <f t="array" ref="K302">SUMPRODUCT(--ISNUMBER(SEARCH({"Home","Outdoor","Superdry","AMZN","Target","Wal-Mart","WITHDRWL SAN LEANDRO","Misc"}, A302)))&gt;0</f>
        <v>1</v>
      </c>
      <c r="L302" t="str">
        <f t="shared" si="8"/>
        <v>FALSE</v>
      </c>
      <c r="M302" t="str">
        <f t="shared" si="9"/>
        <v>Miscellaneous</v>
      </c>
    </row>
    <row r="303" spans="1:13" x14ac:dyDescent="0.25">
      <c r="A303" t="s">
        <v>26</v>
      </c>
      <c r="B303" t="s">
        <v>6</v>
      </c>
      <c r="C303" t="s">
        <v>19</v>
      </c>
      <c r="D303">
        <v>-38.72</v>
      </c>
      <c r="E303" t="b" cm="1">
        <f t="array" ref="E303">SUMPRODUCT(--ISNUMBER(SEARCH({"GAS","Oil","ARCO"}, A303)))&gt;0</f>
        <v>0</v>
      </c>
      <c r="F303" t="b" cm="1">
        <f t="array" ref="F303">SUMPRODUCT(--ISNUMBER(SEARCH({"PAK","Safe","Save","Costco","Food"},A303)))&gt;0</f>
        <v>1</v>
      </c>
      <c r="G303" t="b" cm="1">
        <f t="array" ref="G303">SUMPRODUCT(--ISNUMBER(SEARCH({"KOHLS","Macy","Gap","Clothing"}, A303)))&gt;0</f>
        <v>0</v>
      </c>
      <c r="H303" t="b" cm="1">
        <f t="array" ref="H303">SUMPRODUCT(--ISNUMBER(SEARCH({"Century","Steam","Gamepod","Entertainment"},A303)))&gt;0</f>
        <v>0</v>
      </c>
      <c r="I303" t="b" cm="1">
        <f t="array" ref="I303">SUMPRODUCT(--ISNUMBER(SEARCH({"ROBINHOOD","AMERITRADE"}, A303)))&gt;0</f>
        <v>0</v>
      </c>
      <c r="J303" t="b" cm="1">
        <f t="array" ref="J303">SUMPRODUCT(--ISNUMBER(SEARCH({"O'REILLY","Auto"}, A303)))&gt;0</f>
        <v>0</v>
      </c>
      <c r="K303" t="b" cm="1">
        <f t="array" ref="K303">SUMPRODUCT(--ISNUMBER(SEARCH({"Home","Outdoor","Superdry","AMZN","Target","Wal-Mart","WITHDRWL SAN LEANDRO","Misc"}, A303)))&gt;0</f>
        <v>0</v>
      </c>
      <c r="L303" t="str">
        <f t="shared" si="8"/>
        <v>FALSE</v>
      </c>
      <c r="M303" t="str">
        <f t="shared" si="9"/>
        <v>Food</v>
      </c>
    </row>
    <row r="304" spans="1:13" x14ac:dyDescent="0.25">
      <c r="A304" t="s">
        <v>36</v>
      </c>
      <c r="B304" t="s">
        <v>7</v>
      </c>
      <c r="C304" t="s">
        <v>19</v>
      </c>
      <c r="D304">
        <v>-40</v>
      </c>
      <c r="E304" t="b" cm="1">
        <f t="array" ref="E304">SUMPRODUCT(--ISNUMBER(SEARCH({"GAS","Oil","ARCO"}, A304)))&gt;0</f>
        <v>0</v>
      </c>
      <c r="F304" t="b" cm="1">
        <f t="array" ref="F304">SUMPRODUCT(--ISNUMBER(SEARCH({"PAK","Safe","Save","Costco","Food"},A304)))&gt;0</f>
        <v>0</v>
      </c>
      <c r="G304" t="b" cm="1">
        <f t="array" ref="G304">SUMPRODUCT(--ISNUMBER(SEARCH({"KOHLS","Macy","Gap","Clothing"}, A304)))&gt;0</f>
        <v>0</v>
      </c>
      <c r="H304" t="b" cm="1">
        <f t="array" ref="H304">SUMPRODUCT(--ISNUMBER(SEARCH({"Century","Steam","Gamepod","Entertainment"},A304)))&gt;0</f>
        <v>0</v>
      </c>
      <c r="I304" t="b" cm="1">
        <f t="array" ref="I304">SUMPRODUCT(--ISNUMBER(SEARCH({"ROBINHOOD","AMERITRADE"}, A304)))&gt;0</f>
        <v>0</v>
      </c>
      <c r="J304" t="b" cm="1">
        <f t="array" ref="J304">SUMPRODUCT(--ISNUMBER(SEARCH({"O'REILLY","Auto"}, A304)))&gt;0</f>
        <v>0</v>
      </c>
      <c r="K304" t="b" cm="1">
        <f t="array" ref="K304">SUMPRODUCT(--ISNUMBER(SEARCH({"Home","Outdoor","Superdry","AMZN","Target","Wal-Mart","WITHDRWL SAN LEANDRO","Misc"}, A304)))&gt;0</f>
        <v>1</v>
      </c>
      <c r="L304" t="str">
        <f t="shared" si="8"/>
        <v>FALSE</v>
      </c>
      <c r="M304" t="str">
        <f t="shared" si="9"/>
        <v>Miscellaneous</v>
      </c>
    </row>
    <row r="305" spans="1:13" x14ac:dyDescent="0.25">
      <c r="A305" t="s">
        <v>25</v>
      </c>
      <c r="B305" t="s">
        <v>7</v>
      </c>
      <c r="C305" t="s">
        <v>19</v>
      </c>
      <c r="D305">
        <v>-35</v>
      </c>
      <c r="E305" t="b" cm="1">
        <f t="array" ref="E305">SUMPRODUCT(--ISNUMBER(SEARCH({"GAS","Oil","ARCO"}, A305)))&gt;0</f>
        <v>0</v>
      </c>
      <c r="F305" t="b" cm="1">
        <f t="array" ref="F305">SUMPRODUCT(--ISNUMBER(SEARCH({"PAK","Safe","Save","Costco","Food"},A305)))&gt;0</f>
        <v>0</v>
      </c>
      <c r="G305" t="b" cm="1">
        <f t="array" ref="G305">SUMPRODUCT(--ISNUMBER(SEARCH({"KOHLS","Macy","Gap","Clothing"}, A305)))&gt;0</f>
        <v>0</v>
      </c>
      <c r="H305" t="b" cm="1">
        <f t="array" ref="H305">SUMPRODUCT(--ISNUMBER(SEARCH({"Century","Steam","Gamepod","Entertainment"},A305)))&gt;0</f>
        <v>1</v>
      </c>
      <c r="I305" t="b" cm="1">
        <f t="array" ref="I305">SUMPRODUCT(--ISNUMBER(SEARCH({"ROBINHOOD","AMERITRADE"}, A305)))&gt;0</f>
        <v>0</v>
      </c>
      <c r="J305" t="b" cm="1">
        <f t="array" ref="J305">SUMPRODUCT(--ISNUMBER(SEARCH({"O'REILLY","Auto"}, A305)))&gt;0</f>
        <v>0</v>
      </c>
      <c r="K305" t="b" cm="1">
        <f t="array" ref="K305">SUMPRODUCT(--ISNUMBER(SEARCH({"Home","Outdoor","Superdry","AMZN","Target","Wal-Mart","WITHDRWL SAN LEANDRO","Misc"}, A305)))&gt;0</f>
        <v>0</v>
      </c>
      <c r="L305" t="str">
        <f t="shared" si="8"/>
        <v>FALSE</v>
      </c>
      <c r="M305" t="str">
        <f t="shared" si="9"/>
        <v>Entertainment</v>
      </c>
    </row>
    <row r="306" spans="1:13" x14ac:dyDescent="0.25">
      <c r="A306" t="s">
        <v>29</v>
      </c>
      <c r="B306" t="s">
        <v>7</v>
      </c>
      <c r="C306" t="s">
        <v>19</v>
      </c>
      <c r="D306">
        <v>-16.46</v>
      </c>
      <c r="E306" t="b" cm="1">
        <f t="array" ref="E306">SUMPRODUCT(--ISNUMBER(SEARCH({"GAS","Oil","ARCO"}, A306)))&gt;0</f>
        <v>0</v>
      </c>
      <c r="F306" t="b" cm="1">
        <f t="array" ref="F306">SUMPRODUCT(--ISNUMBER(SEARCH({"PAK","Safe","Save","Costco","Food"},A306)))&gt;0</f>
        <v>0</v>
      </c>
      <c r="G306" t="b" cm="1">
        <f t="array" ref="G306">SUMPRODUCT(--ISNUMBER(SEARCH({"KOHLS","Macy","Gap","Clothing"}, A306)))&gt;0</f>
        <v>0</v>
      </c>
      <c r="H306" t="b" cm="1">
        <f t="array" ref="H306">SUMPRODUCT(--ISNUMBER(SEARCH({"Century","Steam","Gamepod","Entertainment"},A306)))&gt;0</f>
        <v>0</v>
      </c>
      <c r="I306" t="b" cm="1">
        <f t="array" ref="I306">SUMPRODUCT(--ISNUMBER(SEARCH({"ROBINHOOD","AMERITRADE"}, A306)))&gt;0</f>
        <v>0</v>
      </c>
      <c r="J306" t="b" cm="1">
        <f t="array" ref="J306">SUMPRODUCT(--ISNUMBER(SEARCH({"O'REILLY","Auto"}, A306)))&gt;0</f>
        <v>0</v>
      </c>
      <c r="K306" t="b" cm="1">
        <f t="array" ref="K306">SUMPRODUCT(--ISNUMBER(SEARCH({"Home","Outdoor","Superdry","AMZN","Target","Wal-Mart","WITHDRWL SAN LEANDRO","Misc"}, A306)))&gt;0</f>
        <v>0</v>
      </c>
      <c r="L306" t="str">
        <f t="shared" si="8"/>
        <v>FALSE</v>
      </c>
      <c r="M306" t="str">
        <f t="shared" si="9"/>
        <v>Other</v>
      </c>
    </row>
    <row r="307" spans="1:13" x14ac:dyDescent="0.25">
      <c r="A307" t="s">
        <v>36</v>
      </c>
      <c r="B307" t="s">
        <v>7</v>
      </c>
      <c r="C307" t="s">
        <v>19</v>
      </c>
      <c r="D307">
        <v>-39.76</v>
      </c>
      <c r="E307" t="b" cm="1">
        <f t="array" ref="E307">SUMPRODUCT(--ISNUMBER(SEARCH({"GAS","Oil","ARCO"}, A307)))&gt;0</f>
        <v>0</v>
      </c>
      <c r="F307" t="b" cm="1">
        <f t="array" ref="F307">SUMPRODUCT(--ISNUMBER(SEARCH({"PAK","Safe","Save","Costco","Food"},A307)))&gt;0</f>
        <v>0</v>
      </c>
      <c r="G307" t="b" cm="1">
        <f t="array" ref="G307">SUMPRODUCT(--ISNUMBER(SEARCH({"KOHLS","Macy","Gap","Clothing"}, A307)))&gt;0</f>
        <v>0</v>
      </c>
      <c r="H307" t="b" cm="1">
        <f t="array" ref="H307">SUMPRODUCT(--ISNUMBER(SEARCH({"Century","Steam","Gamepod","Entertainment"},A307)))&gt;0</f>
        <v>0</v>
      </c>
      <c r="I307" t="b" cm="1">
        <f t="array" ref="I307">SUMPRODUCT(--ISNUMBER(SEARCH({"ROBINHOOD","AMERITRADE"}, A307)))&gt;0</f>
        <v>0</v>
      </c>
      <c r="J307" t="b" cm="1">
        <f t="array" ref="J307">SUMPRODUCT(--ISNUMBER(SEARCH({"O'REILLY","Auto"}, A307)))&gt;0</f>
        <v>0</v>
      </c>
      <c r="K307" t="b" cm="1">
        <f t="array" ref="K307">SUMPRODUCT(--ISNUMBER(SEARCH({"Home","Outdoor","Superdry","AMZN","Target","Wal-Mart","WITHDRWL SAN LEANDRO","Misc"}, A307)))&gt;0</f>
        <v>1</v>
      </c>
      <c r="L307" t="str">
        <f t="shared" si="8"/>
        <v>FALSE</v>
      </c>
      <c r="M307" t="str">
        <f t="shared" si="9"/>
        <v>Miscellaneous</v>
      </c>
    </row>
    <row r="308" spans="1:13" x14ac:dyDescent="0.25">
      <c r="A308" t="s">
        <v>36</v>
      </c>
      <c r="B308" t="s">
        <v>7</v>
      </c>
      <c r="C308" t="s">
        <v>19</v>
      </c>
      <c r="D308">
        <v>-25.36</v>
      </c>
      <c r="E308" t="b" cm="1">
        <f t="array" ref="E308">SUMPRODUCT(--ISNUMBER(SEARCH({"GAS","Oil","ARCO"}, A308)))&gt;0</f>
        <v>0</v>
      </c>
      <c r="F308" t="b" cm="1">
        <f t="array" ref="F308">SUMPRODUCT(--ISNUMBER(SEARCH({"PAK","Safe","Save","Costco","Food"},A308)))&gt;0</f>
        <v>0</v>
      </c>
      <c r="G308" t="b" cm="1">
        <f t="array" ref="G308">SUMPRODUCT(--ISNUMBER(SEARCH({"KOHLS","Macy","Gap","Clothing"}, A308)))&gt;0</f>
        <v>0</v>
      </c>
      <c r="H308" t="b" cm="1">
        <f t="array" ref="H308">SUMPRODUCT(--ISNUMBER(SEARCH({"Century","Steam","Gamepod","Entertainment"},A308)))&gt;0</f>
        <v>0</v>
      </c>
      <c r="I308" t="b" cm="1">
        <f t="array" ref="I308">SUMPRODUCT(--ISNUMBER(SEARCH({"ROBINHOOD","AMERITRADE"}, A308)))&gt;0</f>
        <v>0</v>
      </c>
      <c r="J308" t="b" cm="1">
        <f t="array" ref="J308">SUMPRODUCT(--ISNUMBER(SEARCH({"O'REILLY","Auto"}, A308)))&gt;0</f>
        <v>0</v>
      </c>
      <c r="K308" t="b" cm="1">
        <f t="array" ref="K308">SUMPRODUCT(--ISNUMBER(SEARCH({"Home","Outdoor","Superdry","AMZN","Target","Wal-Mart","WITHDRWL SAN LEANDRO","Misc"}, A308)))&gt;0</f>
        <v>1</v>
      </c>
      <c r="L308" t="str">
        <f t="shared" si="8"/>
        <v>FALSE</v>
      </c>
      <c r="M308" t="str">
        <f t="shared" si="9"/>
        <v>Miscellaneous</v>
      </c>
    </row>
    <row r="309" spans="1:13" x14ac:dyDescent="0.25">
      <c r="A309" t="s">
        <v>36</v>
      </c>
      <c r="B309" t="s">
        <v>7</v>
      </c>
      <c r="C309" t="s">
        <v>19</v>
      </c>
      <c r="D309">
        <v>-13.27</v>
      </c>
      <c r="E309" t="b" cm="1">
        <f t="array" ref="E309">SUMPRODUCT(--ISNUMBER(SEARCH({"GAS","Oil","ARCO"}, A309)))&gt;0</f>
        <v>0</v>
      </c>
      <c r="F309" t="b" cm="1">
        <f t="array" ref="F309">SUMPRODUCT(--ISNUMBER(SEARCH({"PAK","Safe","Save","Costco","Food"},A309)))&gt;0</f>
        <v>0</v>
      </c>
      <c r="G309" t="b" cm="1">
        <f t="array" ref="G309">SUMPRODUCT(--ISNUMBER(SEARCH({"KOHLS","Macy","Gap","Clothing"}, A309)))&gt;0</f>
        <v>0</v>
      </c>
      <c r="H309" t="b" cm="1">
        <f t="array" ref="H309">SUMPRODUCT(--ISNUMBER(SEARCH({"Century","Steam","Gamepod","Entertainment"},A309)))&gt;0</f>
        <v>0</v>
      </c>
      <c r="I309" t="b" cm="1">
        <f t="array" ref="I309">SUMPRODUCT(--ISNUMBER(SEARCH({"ROBINHOOD","AMERITRADE"}, A309)))&gt;0</f>
        <v>0</v>
      </c>
      <c r="J309" t="b" cm="1">
        <f t="array" ref="J309">SUMPRODUCT(--ISNUMBER(SEARCH({"O'REILLY","Auto"}, A309)))&gt;0</f>
        <v>0</v>
      </c>
      <c r="K309" t="b" cm="1">
        <f t="array" ref="K309">SUMPRODUCT(--ISNUMBER(SEARCH({"Home","Outdoor","Superdry","AMZN","Target","Wal-Mart","WITHDRWL SAN LEANDRO","Misc"}, A309)))&gt;0</f>
        <v>1</v>
      </c>
      <c r="L309" t="str">
        <f t="shared" si="8"/>
        <v>FALSE</v>
      </c>
      <c r="M309" t="str">
        <f t="shared" si="9"/>
        <v>Miscellaneous</v>
      </c>
    </row>
    <row r="310" spans="1:13" x14ac:dyDescent="0.25">
      <c r="A310" t="s">
        <v>26</v>
      </c>
      <c r="B310" t="s">
        <v>7</v>
      </c>
      <c r="C310" t="s">
        <v>19</v>
      </c>
      <c r="D310">
        <v>-1.99</v>
      </c>
      <c r="E310" t="b" cm="1">
        <f t="array" ref="E310">SUMPRODUCT(--ISNUMBER(SEARCH({"GAS","Oil","ARCO"}, A310)))&gt;0</f>
        <v>0</v>
      </c>
      <c r="F310" t="b" cm="1">
        <f t="array" ref="F310">SUMPRODUCT(--ISNUMBER(SEARCH({"PAK","Safe","Save","Costco","Food"},A310)))&gt;0</f>
        <v>1</v>
      </c>
      <c r="G310" t="b" cm="1">
        <f t="array" ref="G310">SUMPRODUCT(--ISNUMBER(SEARCH({"KOHLS","Macy","Gap","Clothing"}, A310)))&gt;0</f>
        <v>0</v>
      </c>
      <c r="H310" t="b" cm="1">
        <f t="array" ref="H310">SUMPRODUCT(--ISNUMBER(SEARCH({"Century","Steam","Gamepod","Entertainment"},A310)))&gt;0</f>
        <v>0</v>
      </c>
      <c r="I310" t="b" cm="1">
        <f t="array" ref="I310">SUMPRODUCT(--ISNUMBER(SEARCH({"ROBINHOOD","AMERITRADE"}, A310)))&gt;0</f>
        <v>0</v>
      </c>
      <c r="J310" t="b" cm="1">
        <f t="array" ref="J310">SUMPRODUCT(--ISNUMBER(SEARCH({"O'REILLY","Auto"}, A310)))&gt;0</f>
        <v>0</v>
      </c>
      <c r="K310" t="b" cm="1">
        <f t="array" ref="K310">SUMPRODUCT(--ISNUMBER(SEARCH({"Home","Outdoor","Superdry","AMZN","Target","Wal-Mart","WITHDRWL SAN LEANDRO","Misc"}, A310)))&gt;0</f>
        <v>0</v>
      </c>
      <c r="L310" t="str">
        <f t="shared" si="8"/>
        <v>FALSE</v>
      </c>
      <c r="M310" t="str">
        <f t="shared" si="9"/>
        <v>Food</v>
      </c>
    </row>
    <row r="311" spans="1:13" x14ac:dyDescent="0.25">
      <c r="A311" t="s">
        <v>26</v>
      </c>
      <c r="B311" t="s">
        <v>7</v>
      </c>
      <c r="C311" t="s">
        <v>19</v>
      </c>
      <c r="D311">
        <v>-4.6500000000000004</v>
      </c>
      <c r="E311" t="b" cm="1">
        <f t="array" ref="E311">SUMPRODUCT(--ISNUMBER(SEARCH({"GAS","Oil","ARCO"}, A311)))&gt;0</f>
        <v>0</v>
      </c>
      <c r="F311" t="b" cm="1">
        <f t="array" ref="F311">SUMPRODUCT(--ISNUMBER(SEARCH({"PAK","Safe","Save","Costco","Food"},A311)))&gt;0</f>
        <v>1</v>
      </c>
      <c r="G311" t="b" cm="1">
        <f t="array" ref="G311">SUMPRODUCT(--ISNUMBER(SEARCH({"KOHLS","Macy","Gap","Clothing"}, A311)))&gt;0</f>
        <v>0</v>
      </c>
      <c r="H311" t="b" cm="1">
        <f t="array" ref="H311">SUMPRODUCT(--ISNUMBER(SEARCH({"Century","Steam","Gamepod","Entertainment"},A311)))&gt;0</f>
        <v>0</v>
      </c>
      <c r="I311" t="b" cm="1">
        <f t="array" ref="I311">SUMPRODUCT(--ISNUMBER(SEARCH({"ROBINHOOD","AMERITRADE"}, A311)))&gt;0</f>
        <v>0</v>
      </c>
      <c r="J311" t="b" cm="1">
        <f t="array" ref="J311">SUMPRODUCT(--ISNUMBER(SEARCH({"O'REILLY","Auto"}, A311)))&gt;0</f>
        <v>0</v>
      </c>
      <c r="K311" t="b" cm="1">
        <f t="array" ref="K311">SUMPRODUCT(--ISNUMBER(SEARCH({"Home","Outdoor","Superdry","AMZN","Target","Wal-Mart","WITHDRWL SAN LEANDRO","Misc"}, A311)))&gt;0</f>
        <v>0</v>
      </c>
      <c r="L311" t="str">
        <f t="shared" si="8"/>
        <v>FALSE</v>
      </c>
      <c r="M311" t="str">
        <f t="shared" si="9"/>
        <v>Food</v>
      </c>
    </row>
    <row r="312" spans="1:13" x14ac:dyDescent="0.25">
      <c r="A312" t="s">
        <v>36</v>
      </c>
      <c r="B312" t="s">
        <v>7</v>
      </c>
      <c r="C312" t="s">
        <v>19</v>
      </c>
      <c r="D312">
        <v>-15.05</v>
      </c>
      <c r="E312" t="b" cm="1">
        <f t="array" ref="E312">SUMPRODUCT(--ISNUMBER(SEARCH({"GAS","Oil","ARCO"}, A312)))&gt;0</f>
        <v>0</v>
      </c>
      <c r="F312" t="b" cm="1">
        <f t="array" ref="F312">SUMPRODUCT(--ISNUMBER(SEARCH({"PAK","Safe","Save","Costco","Food"},A312)))&gt;0</f>
        <v>0</v>
      </c>
      <c r="G312" t="b" cm="1">
        <f t="array" ref="G312">SUMPRODUCT(--ISNUMBER(SEARCH({"KOHLS","Macy","Gap","Clothing"}, A312)))&gt;0</f>
        <v>0</v>
      </c>
      <c r="H312" t="b" cm="1">
        <f t="array" ref="H312">SUMPRODUCT(--ISNUMBER(SEARCH({"Century","Steam","Gamepod","Entertainment"},A312)))&gt;0</f>
        <v>0</v>
      </c>
      <c r="I312" t="b" cm="1">
        <f t="array" ref="I312">SUMPRODUCT(--ISNUMBER(SEARCH({"ROBINHOOD","AMERITRADE"}, A312)))&gt;0</f>
        <v>0</v>
      </c>
      <c r="J312" t="b" cm="1">
        <f t="array" ref="J312">SUMPRODUCT(--ISNUMBER(SEARCH({"O'REILLY","Auto"}, A312)))&gt;0</f>
        <v>0</v>
      </c>
      <c r="K312" t="b" cm="1">
        <f t="array" ref="K312">SUMPRODUCT(--ISNUMBER(SEARCH({"Home","Outdoor","Superdry","AMZN","Target","Wal-Mart","WITHDRWL SAN LEANDRO","Misc"}, A312)))&gt;0</f>
        <v>1</v>
      </c>
      <c r="L312" t="str">
        <f t="shared" si="8"/>
        <v>FALSE</v>
      </c>
      <c r="M312" t="str">
        <f t="shared" si="9"/>
        <v>Miscellaneous</v>
      </c>
    </row>
    <row r="313" spans="1:13" x14ac:dyDescent="0.25">
      <c r="A313" t="s">
        <v>36</v>
      </c>
      <c r="B313" t="s">
        <v>7</v>
      </c>
      <c r="C313" t="s">
        <v>19</v>
      </c>
      <c r="D313">
        <v>-42.07</v>
      </c>
      <c r="E313" t="b" cm="1">
        <f t="array" ref="E313">SUMPRODUCT(--ISNUMBER(SEARCH({"GAS","Oil","ARCO"}, A313)))&gt;0</f>
        <v>0</v>
      </c>
      <c r="F313" t="b" cm="1">
        <f t="array" ref="F313">SUMPRODUCT(--ISNUMBER(SEARCH({"PAK","Safe","Save","Costco","Food"},A313)))&gt;0</f>
        <v>0</v>
      </c>
      <c r="G313" t="b" cm="1">
        <f t="array" ref="G313">SUMPRODUCT(--ISNUMBER(SEARCH({"KOHLS","Macy","Gap","Clothing"}, A313)))&gt;0</f>
        <v>0</v>
      </c>
      <c r="H313" t="b" cm="1">
        <f t="array" ref="H313">SUMPRODUCT(--ISNUMBER(SEARCH({"Century","Steam","Gamepod","Entertainment"},A313)))&gt;0</f>
        <v>0</v>
      </c>
      <c r="I313" t="b" cm="1">
        <f t="array" ref="I313">SUMPRODUCT(--ISNUMBER(SEARCH({"ROBINHOOD","AMERITRADE"}, A313)))&gt;0</f>
        <v>0</v>
      </c>
      <c r="J313" t="b" cm="1">
        <f t="array" ref="J313">SUMPRODUCT(--ISNUMBER(SEARCH({"O'REILLY","Auto"}, A313)))&gt;0</f>
        <v>0</v>
      </c>
      <c r="K313" t="b" cm="1">
        <f t="array" ref="K313">SUMPRODUCT(--ISNUMBER(SEARCH({"Home","Outdoor","Superdry","AMZN","Target","Wal-Mart","WITHDRWL SAN LEANDRO","Misc"}, A313)))&gt;0</f>
        <v>1</v>
      </c>
      <c r="L313" t="str">
        <f t="shared" si="8"/>
        <v>FALSE</v>
      </c>
      <c r="M313" t="str">
        <f t="shared" si="9"/>
        <v>Miscellaneous</v>
      </c>
    </row>
    <row r="314" spans="1:13" x14ac:dyDescent="0.25">
      <c r="A314" t="s">
        <v>36</v>
      </c>
      <c r="B314" t="s">
        <v>7</v>
      </c>
      <c r="C314" t="s">
        <v>19</v>
      </c>
      <c r="D314">
        <v>-8.3000000000000007</v>
      </c>
      <c r="E314" t="b" cm="1">
        <f t="array" ref="E314">SUMPRODUCT(--ISNUMBER(SEARCH({"GAS","Oil","ARCO"}, A314)))&gt;0</f>
        <v>0</v>
      </c>
      <c r="F314" t="b" cm="1">
        <f t="array" ref="F314">SUMPRODUCT(--ISNUMBER(SEARCH({"PAK","Safe","Save","Costco","Food"},A314)))&gt;0</f>
        <v>0</v>
      </c>
      <c r="G314" t="b" cm="1">
        <f t="array" ref="G314">SUMPRODUCT(--ISNUMBER(SEARCH({"KOHLS","Macy","Gap","Clothing"}, A314)))&gt;0</f>
        <v>0</v>
      </c>
      <c r="H314" t="b" cm="1">
        <f t="array" ref="H314">SUMPRODUCT(--ISNUMBER(SEARCH({"Century","Steam","Gamepod","Entertainment"},A314)))&gt;0</f>
        <v>0</v>
      </c>
      <c r="I314" t="b" cm="1">
        <f t="array" ref="I314">SUMPRODUCT(--ISNUMBER(SEARCH({"ROBINHOOD","AMERITRADE"}, A314)))&gt;0</f>
        <v>0</v>
      </c>
      <c r="J314" t="b" cm="1">
        <f t="array" ref="J314">SUMPRODUCT(--ISNUMBER(SEARCH({"O'REILLY","Auto"}, A314)))&gt;0</f>
        <v>0</v>
      </c>
      <c r="K314" t="b" cm="1">
        <f t="array" ref="K314">SUMPRODUCT(--ISNUMBER(SEARCH({"Home","Outdoor","Superdry","AMZN","Target","Wal-Mart","WITHDRWL SAN LEANDRO","Misc"}, A314)))&gt;0</f>
        <v>1</v>
      </c>
      <c r="L314" t="str">
        <f t="shared" si="8"/>
        <v>FALSE</v>
      </c>
      <c r="M314" t="str">
        <f t="shared" si="9"/>
        <v>Miscellaneous</v>
      </c>
    </row>
    <row r="315" spans="1:13" x14ac:dyDescent="0.25">
      <c r="A315" t="s">
        <v>29</v>
      </c>
      <c r="B315" t="s">
        <v>7</v>
      </c>
      <c r="C315" t="s">
        <v>19</v>
      </c>
      <c r="D315">
        <v>-9.2899999999999991</v>
      </c>
      <c r="E315" t="b" cm="1">
        <f t="array" ref="E315">SUMPRODUCT(--ISNUMBER(SEARCH({"GAS","Oil","ARCO"}, A315)))&gt;0</f>
        <v>0</v>
      </c>
      <c r="F315" t="b" cm="1">
        <f t="array" ref="F315">SUMPRODUCT(--ISNUMBER(SEARCH({"PAK","Safe","Save","Costco","Food"},A315)))&gt;0</f>
        <v>0</v>
      </c>
      <c r="G315" t="b" cm="1">
        <f t="array" ref="G315">SUMPRODUCT(--ISNUMBER(SEARCH({"KOHLS","Macy","Gap","Clothing"}, A315)))&gt;0</f>
        <v>0</v>
      </c>
      <c r="H315" t="b" cm="1">
        <f t="array" ref="H315">SUMPRODUCT(--ISNUMBER(SEARCH({"Century","Steam","Gamepod","Entertainment"},A315)))&gt;0</f>
        <v>0</v>
      </c>
      <c r="I315" t="b" cm="1">
        <f t="array" ref="I315">SUMPRODUCT(--ISNUMBER(SEARCH({"ROBINHOOD","AMERITRADE"}, A315)))&gt;0</f>
        <v>0</v>
      </c>
      <c r="J315" t="b" cm="1">
        <f t="array" ref="J315">SUMPRODUCT(--ISNUMBER(SEARCH({"O'REILLY","Auto"}, A315)))&gt;0</f>
        <v>0</v>
      </c>
      <c r="K315" t="b" cm="1">
        <f t="array" ref="K315">SUMPRODUCT(--ISNUMBER(SEARCH({"Home","Outdoor","Superdry","AMZN","Target","Wal-Mart","WITHDRWL SAN LEANDRO","Misc"}, A315)))&gt;0</f>
        <v>0</v>
      </c>
      <c r="L315" t="str">
        <f t="shared" si="8"/>
        <v>FALSE</v>
      </c>
      <c r="M315" t="str">
        <f t="shared" si="9"/>
        <v>Other</v>
      </c>
    </row>
    <row r="316" spans="1:13" x14ac:dyDescent="0.25">
      <c r="A316" t="s">
        <v>29</v>
      </c>
      <c r="B316" t="s">
        <v>7</v>
      </c>
      <c r="C316" t="s">
        <v>19</v>
      </c>
      <c r="D316">
        <v>-9.2899999999999991</v>
      </c>
      <c r="E316" t="b" cm="1">
        <f t="array" ref="E316">SUMPRODUCT(--ISNUMBER(SEARCH({"GAS","Oil","ARCO"}, A316)))&gt;0</f>
        <v>0</v>
      </c>
      <c r="F316" t="b" cm="1">
        <f t="array" ref="F316">SUMPRODUCT(--ISNUMBER(SEARCH({"PAK","Safe","Save","Costco","Food"},A316)))&gt;0</f>
        <v>0</v>
      </c>
      <c r="G316" t="b" cm="1">
        <f t="array" ref="G316">SUMPRODUCT(--ISNUMBER(SEARCH({"KOHLS","Macy","Gap","Clothing"}, A316)))&gt;0</f>
        <v>0</v>
      </c>
      <c r="H316" t="b" cm="1">
        <f t="array" ref="H316">SUMPRODUCT(--ISNUMBER(SEARCH({"Century","Steam","Gamepod","Entertainment"},A316)))&gt;0</f>
        <v>0</v>
      </c>
      <c r="I316" t="b" cm="1">
        <f t="array" ref="I316">SUMPRODUCT(--ISNUMBER(SEARCH({"ROBINHOOD","AMERITRADE"}, A316)))&gt;0</f>
        <v>0</v>
      </c>
      <c r="J316" t="b" cm="1">
        <f t="array" ref="J316">SUMPRODUCT(--ISNUMBER(SEARCH({"O'REILLY","Auto"}, A316)))&gt;0</f>
        <v>0</v>
      </c>
      <c r="K316" t="b" cm="1">
        <f t="array" ref="K316">SUMPRODUCT(--ISNUMBER(SEARCH({"Home","Outdoor","Superdry","AMZN","Target","Wal-Mart","WITHDRWL SAN LEANDRO","Misc"}, A316)))&gt;0</f>
        <v>0</v>
      </c>
      <c r="L316" t="str">
        <f t="shared" si="8"/>
        <v>FALSE</v>
      </c>
      <c r="M316" t="str">
        <f t="shared" si="9"/>
        <v>Other</v>
      </c>
    </row>
    <row r="317" spans="1:13" x14ac:dyDescent="0.25">
      <c r="A317" t="s">
        <v>34</v>
      </c>
      <c r="B317" t="s">
        <v>6</v>
      </c>
      <c r="C317" t="s">
        <v>19</v>
      </c>
      <c r="D317">
        <v>-300</v>
      </c>
      <c r="E317" t="b" cm="1">
        <f t="array" ref="E317">SUMPRODUCT(--ISNUMBER(SEARCH({"GAS","Oil","ARCO"}, A317)))&gt;0</f>
        <v>0</v>
      </c>
      <c r="F317" t="b" cm="1">
        <f t="array" ref="F317">SUMPRODUCT(--ISNUMBER(SEARCH({"PAK","Safe","Save","Costco","Food"},A317)))&gt;0</f>
        <v>0</v>
      </c>
      <c r="G317" t="b" cm="1">
        <f t="array" ref="G317">SUMPRODUCT(--ISNUMBER(SEARCH({"KOHLS","Macy","Gap","Clothing"}, A317)))&gt;0</f>
        <v>0</v>
      </c>
      <c r="H317" t="b" cm="1">
        <f t="array" ref="H317">SUMPRODUCT(--ISNUMBER(SEARCH({"Century","Steam","Gamepod","Entertainment"},A317)))&gt;0</f>
        <v>0</v>
      </c>
      <c r="I317" t="b" cm="1">
        <f t="array" ref="I317">SUMPRODUCT(--ISNUMBER(SEARCH({"ROBINHOOD","AMERITRADE"}, A317)))&gt;0</f>
        <v>1</v>
      </c>
      <c r="J317" t="b" cm="1">
        <f t="array" ref="J317">SUMPRODUCT(--ISNUMBER(SEARCH({"O'REILLY","Auto"}, A317)))&gt;0</f>
        <v>0</v>
      </c>
      <c r="K317" t="b" cm="1">
        <f t="array" ref="K317">SUMPRODUCT(--ISNUMBER(SEARCH({"Home","Outdoor","Superdry","AMZN","Target","Wal-Mart","WITHDRWL SAN LEANDRO","Misc"}, A317)))&gt;0</f>
        <v>0</v>
      </c>
      <c r="L317" t="str">
        <f t="shared" si="8"/>
        <v>FALSE</v>
      </c>
      <c r="M317" t="str">
        <f t="shared" si="9"/>
        <v>Investment</v>
      </c>
    </row>
    <row r="318" spans="1:13" x14ac:dyDescent="0.25">
      <c r="A318" t="s">
        <v>29</v>
      </c>
      <c r="B318" t="s">
        <v>7</v>
      </c>
      <c r="C318" t="s">
        <v>19</v>
      </c>
      <c r="D318">
        <v>-9.2899999999999991</v>
      </c>
      <c r="E318" t="b" cm="1">
        <f t="array" ref="E318">SUMPRODUCT(--ISNUMBER(SEARCH({"GAS","Oil","ARCO"}, A318)))&gt;0</f>
        <v>0</v>
      </c>
      <c r="F318" t="b" cm="1">
        <f t="array" ref="F318">SUMPRODUCT(--ISNUMBER(SEARCH({"PAK","Safe","Save","Costco","Food"},A318)))&gt;0</f>
        <v>0</v>
      </c>
      <c r="G318" t="b" cm="1">
        <f t="array" ref="G318">SUMPRODUCT(--ISNUMBER(SEARCH({"KOHLS","Macy","Gap","Clothing"}, A318)))&gt;0</f>
        <v>0</v>
      </c>
      <c r="H318" t="b" cm="1">
        <f t="array" ref="H318">SUMPRODUCT(--ISNUMBER(SEARCH({"Century","Steam","Gamepod","Entertainment"},A318)))&gt;0</f>
        <v>0</v>
      </c>
      <c r="I318" t="b" cm="1">
        <f t="array" ref="I318">SUMPRODUCT(--ISNUMBER(SEARCH({"ROBINHOOD","AMERITRADE"}, A318)))&gt;0</f>
        <v>0</v>
      </c>
      <c r="J318" t="b" cm="1">
        <f t="array" ref="J318">SUMPRODUCT(--ISNUMBER(SEARCH({"O'REILLY","Auto"}, A318)))&gt;0</f>
        <v>0</v>
      </c>
      <c r="K318" t="b" cm="1">
        <f t="array" ref="K318">SUMPRODUCT(--ISNUMBER(SEARCH({"Home","Outdoor","Superdry","AMZN","Target","Wal-Mart","WITHDRWL SAN LEANDRO","Misc"}, A318)))&gt;0</f>
        <v>0</v>
      </c>
      <c r="L318" t="str">
        <f t="shared" si="8"/>
        <v>FALSE</v>
      </c>
      <c r="M318" t="str">
        <f t="shared" si="9"/>
        <v>Other</v>
      </c>
    </row>
    <row r="319" spans="1:13" x14ac:dyDescent="0.25">
      <c r="A319" t="s">
        <v>36</v>
      </c>
      <c r="B319" t="s">
        <v>7</v>
      </c>
      <c r="C319" t="s">
        <v>19</v>
      </c>
      <c r="D319">
        <v>-40</v>
      </c>
      <c r="E319" t="b" cm="1">
        <f t="array" ref="E319">SUMPRODUCT(--ISNUMBER(SEARCH({"GAS","Oil","ARCO"}, A319)))&gt;0</f>
        <v>0</v>
      </c>
      <c r="F319" t="b" cm="1">
        <f t="array" ref="F319">SUMPRODUCT(--ISNUMBER(SEARCH({"PAK","Safe","Save","Costco","Food"},A319)))&gt;0</f>
        <v>0</v>
      </c>
      <c r="G319" t="b" cm="1">
        <f t="array" ref="G319">SUMPRODUCT(--ISNUMBER(SEARCH({"KOHLS","Macy","Gap","Clothing"}, A319)))&gt;0</f>
        <v>0</v>
      </c>
      <c r="H319" t="b" cm="1">
        <f t="array" ref="H319">SUMPRODUCT(--ISNUMBER(SEARCH({"Century","Steam","Gamepod","Entertainment"},A319)))&gt;0</f>
        <v>0</v>
      </c>
      <c r="I319" t="b" cm="1">
        <f t="array" ref="I319">SUMPRODUCT(--ISNUMBER(SEARCH({"ROBINHOOD","AMERITRADE"}, A319)))&gt;0</f>
        <v>0</v>
      </c>
      <c r="J319" t="b" cm="1">
        <f t="array" ref="J319">SUMPRODUCT(--ISNUMBER(SEARCH({"O'REILLY","Auto"}, A319)))&gt;0</f>
        <v>0</v>
      </c>
      <c r="K319" t="b" cm="1">
        <f t="array" ref="K319">SUMPRODUCT(--ISNUMBER(SEARCH({"Home","Outdoor","Superdry","AMZN","Target","Wal-Mart","WITHDRWL SAN LEANDRO","Misc"}, A319)))&gt;0</f>
        <v>1</v>
      </c>
      <c r="L319" t="str">
        <f t="shared" si="8"/>
        <v>FALSE</v>
      </c>
      <c r="M319" t="str">
        <f t="shared" si="9"/>
        <v>Miscellaneous</v>
      </c>
    </row>
    <row r="320" spans="1:13" x14ac:dyDescent="0.25">
      <c r="A320" t="s">
        <v>29</v>
      </c>
      <c r="B320" t="s">
        <v>7</v>
      </c>
      <c r="C320" t="s">
        <v>19</v>
      </c>
      <c r="D320">
        <v>-16.600000000000001</v>
      </c>
      <c r="E320" t="b" cm="1">
        <f t="array" ref="E320">SUMPRODUCT(--ISNUMBER(SEARCH({"GAS","Oil","ARCO"}, A320)))&gt;0</f>
        <v>0</v>
      </c>
      <c r="F320" t="b" cm="1">
        <f t="array" ref="F320">SUMPRODUCT(--ISNUMBER(SEARCH({"PAK","Safe","Save","Costco","Food"},A320)))&gt;0</f>
        <v>0</v>
      </c>
      <c r="G320" t="b" cm="1">
        <f t="array" ref="G320">SUMPRODUCT(--ISNUMBER(SEARCH({"KOHLS","Macy","Gap","Clothing"}, A320)))&gt;0</f>
        <v>0</v>
      </c>
      <c r="H320" t="b" cm="1">
        <f t="array" ref="H320">SUMPRODUCT(--ISNUMBER(SEARCH({"Century","Steam","Gamepod","Entertainment"},A320)))&gt;0</f>
        <v>0</v>
      </c>
      <c r="I320" t="b" cm="1">
        <f t="array" ref="I320">SUMPRODUCT(--ISNUMBER(SEARCH({"ROBINHOOD","AMERITRADE"}, A320)))&gt;0</f>
        <v>0</v>
      </c>
      <c r="J320" t="b" cm="1">
        <f t="array" ref="J320">SUMPRODUCT(--ISNUMBER(SEARCH({"O'REILLY","Auto"}, A320)))&gt;0</f>
        <v>0</v>
      </c>
      <c r="K320" t="b" cm="1">
        <f t="array" ref="K320">SUMPRODUCT(--ISNUMBER(SEARCH({"Home","Outdoor","Superdry","AMZN","Target","Wal-Mart","WITHDRWL SAN LEANDRO","Misc"}, A320)))&gt;0</f>
        <v>0</v>
      </c>
      <c r="L320" t="str">
        <f t="shared" si="8"/>
        <v>FALSE</v>
      </c>
      <c r="M320" t="str">
        <f t="shared" si="9"/>
        <v>Other</v>
      </c>
    </row>
    <row r="321" spans="1:13" x14ac:dyDescent="0.25">
      <c r="A321" t="s">
        <v>29</v>
      </c>
      <c r="B321" t="s">
        <v>7</v>
      </c>
      <c r="C321" t="s">
        <v>19</v>
      </c>
      <c r="D321">
        <v>-593.08000000000004</v>
      </c>
      <c r="E321" t="b" cm="1">
        <f t="array" ref="E321">SUMPRODUCT(--ISNUMBER(SEARCH({"GAS","Oil","ARCO"}, A321)))&gt;0</f>
        <v>0</v>
      </c>
      <c r="F321" t="b" cm="1">
        <f t="array" ref="F321">SUMPRODUCT(--ISNUMBER(SEARCH({"PAK","Safe","Save","Costco","Food"},A321)))&gt;0</f>
        <v>0</v>
      </c>
      <c r="G321" t="b" cm="1">
        <f t="array" ref="G321">SUMPRODUCT(--ISNUMBER(SEARCH({"KOHLS","Macy","Gap","Clothing"}, A321)))&gt;0</f>
        <v>0</v>
      </c>
      <c r="H321" t="b" cm="1">
        <f t="array" ref="H321">SUMPRODUCT(--ISNUMBER(SEARCH({"Century","Steam","Gamepod","Entertainment"},A321)))&gt;0</f>
        <v>0</v>
      </c>
      <c r="I321" t="b" cm="1">
        <f t="array" ref="I321">SUMPRODUCT(--ISNUMBER(SEARCH({"ROBINHOOD","AMERITRADE"}, A321)))&gt;0</f>
        <v>0</v>
      </c>
      <c r="J321" t="b" cm="1">
        <f t="array" ref="J321">SUMPRODUCT(--ISNUMBER(SEARCH({"O'REILLY","Auto"}, A321)))&gt;0</f>
        <v>0</v>
      </c>
      <c r="K321" t="b" cm="1">
        <f t="array" ref="K321">SUMPRODUCT(--ISNUMBER(SEARCH({"Home","Outdoor","Superdry","AMZN","Target","Wal-Mart","WITHDRWL SAN LEANDRO","Misc"}, A321)))&gt;0</f>
        <v>0</v>
      </c>
      <c r="L321" t="str">
        <f t="shared" si="8"/>
        <v>FALSE</v>
      </c>
      <c r="M321" t="str">
        <f t="shared" si="9"/>
        <v>Other</v>
      </c>
    </row>
    <row r="322" spans="1:13" x14ac:dyDescent="0.25">
      <c r="A322" t="s">
        <v>25</v>
      </c>
      <c r="B322" t="s">
        <v>7</v>
      </c>
      <c r="C322" t="s">
        <v>19</v>
      </c>
      <c r="D322">
        <v>-35</v>
      </c>
      <c r="E322" t="b" cm="1">
        <f t="array" ref="E322">SUMPRODUCT(--ISNUMBER(SEARCH({"GAS","Oil","ARCO"}, A322)))&gt;0</f>
        <v>0</v>
      </c>
      <c r="F322" t="b" cm="1">
        <f t="array" ref="F322">SUMPRODUCT(--ISNUMBER(SEARCH({"PAK","Safe","Save","Costco","Food"},A322)))&gt;0</f>
        <v>0</v>
      </c>
      <c r="G322" t="b" cm="1">
        <f t="array" ref="G322">SUMPRODUCT(--ISNUMBER(SEARCH({"KOHLS","Macy","Gap","Clothing"}, A322)))&gt;0</f>
        <v>0</v>
      </c>
      <c r="H322" t="b" cm="1">
        <f t="array" ref="H322">SUMPRODUCT(--ISNUMBER(SEARCH({"Century","Steam","Gamepod","Entertainment"},A322)))&gt;0</f>
        <v>1</v>
      </c>
      <c r="I322" t="b" cm="1">
        <f t="array" ref="I322">SUMPRODUCT(--ISNUMBER(SEARCH({"ROBINHOOD","AMERITRADE"}, A322)))&gt;0</f>
        <v>0</v>
      </c>
      <c r="J322" t="b" cm="1">
        <f t="array" ref="J322">SUMPRODUCT(--ISNUMBER(SEARCH({"O'REILLY","Auto"}, A322)))&gt;0</f>
        <v>0</v>
      </c>
      <c r="K322" t="b" cm="1">
        <f t="array" ref="K322">SUMPRODUCT(--ISNUMBER(SEARCH({"Home","Outdoor","Superdry","AMZN","Target","Wal-Mart","WITHDRWL SAN LEANDRO","Misc"}, A322)))&gt;0</f>
        <v>0</v>
      </c>
      <c r="L322" t="str">
        <f t="shared" ref="L322:L385" si="10">IF(D322&gt;0, "TRUE", "FALSE")</f>
        <v>FALSE</v>
      </c>
      <c r="M322" t="str">
        <f t="shared" ref="M322:M385" si="11">IF(E322=TRUE, "Gas", IF(F322=TRUE, "Food", IF(G322=TRUE, "Clothing", IF(H322=TRUE, "Entertainment", IF(I322=TRUE, "Investment", IF(J322=TRUE, "Car Maintenance", IF(K322=TRUE, "Miscellaneous", IF(L322="TRUE", "Deposit", "Other"))))))))</f>
        <v>Entertainment</v>
      </c>
    </row>
    <row r="323" spans="1:13" x14ac:dyDescent="0.25">
      <c r="A323" t="s">
        <v>24</v>
      </c>
      <c r="B323" t="s">
        <v>8</v>
      </c>
      <c r="C323" t="s">
        <v>19</v>
      </c>
      <c r="D323">
        <v>-118.1</v>
      </c>
      <c r="E323" t="b" cm="1">
        <f t="array" ref="E323">SUMPRODUCT(--ISNUMBER(SEARCH({"GAS","Oil","ARCO"}, A323)))&gt;0</f>
        <v>0</v>
      </c>
      <c r="F323" t="b" cm="1">
        <f t="array" ref="F323">SUMPRODUCT(--ISNUMBER(SEARCH({"PAK","Safe","Save","Costco","Food"},A323)))&gt;0</f>
        <v>0</v>
      </c>
      <c r="G323" t="b" cm="1">
        <f t="array" ref="G323">SUMPRODUCT(--ISNUMBER(SEARCH({"KOHLS","Macy","Gap","Clothing"}, A323)))&gt;0</f>
        <v>1</v>
      </c>
      <c r="H323" t="b" cm="1">
        <f t="array" ref="H323">SUMPRODUCT(--ISNUMBER(SEARCH({"Century","Steam","Gamepod","Entertainment"},A323)))&gt;0</f>
        <v>0</v>
      </c>
      <c r="I323" t="b" cm="1">
        <f t="array" ref="I323">SUMPRODUCT(--ISNUMBER(SEARCH({"ROBINHOOD","AMERITRADE"}, A323)))&gt;0</f>
        <v>0</v>
      </c>
      <c r="J323" t="b" cm="1">
        <f t="array" ref="J323">SUMPRODUCT(--ISNUMBER(SEARCH({"O'REILLY","Auto"}, A323)))&gt;0</f>
        <v>0</v>
      </c>
      <c r="K323" t="b" cm="1">
        <f t="array" ref="K323">SUMPRODUCT(--ISNUMBER(SEARCH({"Home","Outdoor","Superdry","AMZN","Target","Wal-Mart","WITHDRWL SAN LEANDRO","Misc"}, A323)))&gt;0</f>
        <v>0</v>
      </c>
      <c r="L323" t="str">
        <f t="shared" si="10"/>
        <v>FALSE</v>
      </c>
      <c r="M323" t="str">
        <f t="shared" si="11"/>
        <v>Clothing</v>
      </c>
    </row>
    <row r="324" spans="1:13" x14ac:dyDescent="0.25">
      <c r="A324" t="s">
        <v>26</v>
      </c>
      <c r="B324" t="s">
        <v>8</v>
      </c>
      <c r="C324" t="s">
        <v>19</v>
      </c>
      <c r="D324">
        <v>-63.33</v>
      </c>
      <c r="E324" t="b" cm="1">
        <f t="array" ref="E324">SUMPRODUCT(--ISNUMBER(SEARCH({"GAS","Oil","ARCO"}, A324)))&gt;0</f>
        <v>0</v>
      </c>
      <c r="F324" t="b" cm="1">
        <f t="array" ref="F324">SUMPRODUCT(--ISNUMBER(SEARCH({"PAK","Safe","Save","Costco","Food"},A324)))&gt;0</f>
        <v>1</v>
      </c>
      <c r="G324" t="b" cm="1">
        <f t="array" ref="G324">SUMPRODUCT(--ISNUMBER(SEARCH({"KOHLS","Macy","Gap","Clothing"}, A324)))&gt;0</f>
        <v>0</v>
      </c>
      <c r="H324" t="b" cm="1">
        <f t="array" ref="H324">SUMPRODUCT(--ISNUMBER(SEARCH({"Century","Steam","Gamepod","Entertainment"},A324)))&gt;0</f>
        <v>0</v>
      </c>
      <c r="I324" t="b" cm="1">
        <f t="array" ref="I324">SUMPRODUCT(--ISNUMBER(SEARCH({"ROBINHOOD","AMERITRADE"}, A324)))&gt;0</f>
        <v>0</v>
      </c>
      <c r="J324" t="b" cm="1">
        <f t="array" ref="J324">SUMPRODUCT(--ISNUMBER(SEARCH({"O'REILLY","Auto"}, A324)))&gt;0</f>
        <v>0</v>
      </c>
      <c r="K324" t="b" cm="1">
        <f t="array" ref="K324">SUMPRODUCT(--ISNUMBER(SEARCH({"Home","Outdoor","Superdry","AMZN","Target","Wal-Mart","WITHDRWL SAN LEANDRO","Misc"}, A324)))&gt;0</f>
        <v>0</v>
      </c>
      <c r="L324" t="str">
        <f t="shared" si="10"/>
        <v>FALSE</v>
      </c>
      <c r="M324" t="str">
        <f t="shared" si="11"/>
        <v>Food</v>
      </c>
    </row>
    <row r="325" spans="1:13" x14ac:dyDescent="0.25">
      <c r="A325" t="s">
        <v>29</v>
      </c>
      <c r="B325" t="s">
        <v>8</v>
      </c>
      <c r="C325" t="s">
        <v>19</v>
      </c>
      <c r="D325">
        <v>-9.2899999999999991</v>
      </c>
      <c r="E325" t="b" cm="1">
        <f t="array" ref="E325">SUMPRODUCT(--ISNUMBER(SEARCH({"GAS","Oil","ARCO"}, A325)))&gt;0</f>
        <v>0</v>
      </c>
      <c r="F325" t="b" cm="1">
        <f t="array" ref="F325">SUMPRODUCT(--ISNUMBER(SEARCH({"PAK","Safe","Save","Costco","Food"},A325)))&gt;0</f>
        <v>0</v>
      </c>
      <c r="G325" t="b" cm="1">
        <f t="array" ref="G325">SUMPRODUCT(--ISNUMBER(SEARCH({"KOHLS","Macy","Gap","Clothing"}, A325)))&gt;0</f>
        <v>0</v>
      </c>
      <c r="H325" t="b" cm="1">
        <f t="array" ref="H325">SUMPRODUCT(--ISNUMBER(SEARCH({"Century","Steam","Gamepod","Entertainment"},A325)))&gt;0</f>
        <v>0</v>
      </c>
      <c r="I325" t="b" cm="1">
        <f t="array" ref="I325">SUMPRODUCT(--ISNUMBER(SEARCH({"ROBINHOOD","AMERITRADE"}, A325)))&gt;0</f>
        <v>0</v>
      </c>
      <c r="J325" t="b" cm="1">
        <f t="array" ref="J325">SUMPRODUCT(--ISNUMBER(SEARCH({"O'REILLY","Auto"}, A325)))&gt;0</f>
        <v>0</v>
      </c>
      <c r="K325" t="b" cm="1">
        <f t="array" ref="K325">SUMPRODUCT(--ISNUMBER(SEARCH({"Home","Outdoor","Superdry","AMZN","Target","Wal-Mart","WITHDRWL SAN LEANDRO","Misc"}, A325)))&gt;0</f>
        <v>0</v>
      </c>
      <c r="L325" t="str">
        <f t="shared" si="10"/>
        <v>FALSE</v>
      </c>
      <c r="M325" t="str">
        <f t="shared" si="11"/>
        <v>Other</v>
      </c>
    </row>
    <row r="326" spans="1:13" x14ac:dyDescent="0.25">
      <c r="A326" t="s">
        <v>26</v>
      </c>
      <c r="B326" t="s">
        <v>8</v>
      </c>
      <c r="C326" t="s">
        <v>19</v>
      </c>
      <c r="D326">
        <v>-126.64</v>
      </c>
      <c r="E326" t="b" cm="1">
        <f t="array" ref="E326">SUMPRODUCT(--ISNUMBER(SEARCH({"GAS","Oil","ARCO"}, A326)))&gt;0</f>
        <v>0</v>
      </c>
      <c r="F326" t="b" cm="1">
        <f t="array" ref="F326">SUMPRODUCT(--ISNUMBER(SEARCH({"PAK","Safe","Save","Costco","Food"},A326)))&gt;0</f>
        <v>1</v>
      </c>
      <c r="G326" t="b" cm="1">
        <f t="array" ref="G326">SUMPRODUCT(--ISNUMBER(SEARCH({"KOHLS","Macy","Gap","Clothing"}, A326)))&gt;0</f>
        <v>0</v>
      </c>
      <c r="H326" t="b" cm="1">
        <f t="array" ref="H326">SUMPRODUCT(--ISNUMBER(SEARCH({"Century","Steam","Gamepod","Entertainment"},A326)))&gt;0</f>
        <v>0</v>
      </c>
      <c r="I326" t="b" cm="1">
        <f t="array" ref="I326">SUMPRODUCT(--ISNUMBER(SEARCH({"ROBINHOOD","AMERITRADE"}, A326)))&gt;0</f>
        <v>0</v>
      </c>
      <c r="J326" t="b" cm="1">
        <f t="array" ref="J326">SUMPRODUCT(--ISNUMBER(SEARCH({"O'REILLY","Auto"}, A326)))&gt;0</f>
        <v>0</v>
      </c>
      <c r="K326" t="b" cm="1">
        <f t="array" ref="K326">SUMPRODUCT(--ISNUMBER(SEARCH({"Home","Outdoor","Superdry","AMZN","Target","Wal-Mart","WITHDRWL SAN LEANDRO","Misc"}, A326)))&gt;0</f>
        <v>0</v>
      </c>
      <c r="L326" t="str">
        <f t="shared" si="10"/>
        <v>FALSE</v>
      </c>
      <c r="M326" t="str">
        <f t="shared" si="11"/>
        <v>Food</v>
      </c>
    </row>
    <row r="327" spans="1:13" x14ac:dyDescent="0.25">
      <c r="A327" t="s">
        <v>36</v>
      </c>
      <c r="B327" t="s">
        <v>8</v>
      </c>
      <c r="C327" t="s">
        <v>19</v>
      </c>
      <c r="D327">
        <v>-6.63</v>
      </c>
      <c r="E327" t="b" cm="1">
        <f t="array" ref="E327">SUMPRODUCT(--ISNUMBER(SEARCH({"GAS","Oil","ARCO"}, A327)))&gt;0</f>
        <v>0</v>
      </c>
      <c r="F327" t="b" cm="1">
        <f t="array" ref="F327">SUMPRODUCT(--ISNUMBER(SEARCH({"PAK","Safe","Save","Costco","Food"},A327)))&gt;0</f>
        <v>0</v>
      </c>
      <c r="G327" t="b" cm="1">
        <f t="array" ref="G327">SUMPRODUCT(--ISNUMBER(SEARCH({"KOHLS","Macy","Gap","Clothing"}, A327)))&gt;0</f>
        <v>0</v>
      </c>
      <c r="H327" t="b" cm="1">
        <f t="array" ref="H327">SUMPRODUCT(--ISNUMBER(SEARCH({"Century","Steam","Gamepod","Entertainment"},A327)))&gt;0</f>
        <v>0</v>
      </c>
      <c r="I327" t="b" cm="1">
        <f t="array" ref="I327">SUMPRODUCT(--ISNUMBER(SEARCH({"ROBINHOOD","AMERITRADE"}, A327)))&gt;0</f>
        <v>0</v>
      </c>
      <c r="J327" t="b" cm="1">
        <f t="array" ref="J327">SUMPRODUCT(--ISNUMBER(SEARCH({"O'REILLY","Auto"}, A327)))&gt;0</f>
        <v>0</v>
      </c>
      <c r="K327" t="b" cm="1">
        <f t="array" ref="K327">SUMPRODUCT(--ISNUMBER(SEARCH({"Home","Outdoor","Superdry","AMZN","Target","Wal-Mart","WITHDRWL SAN LEANDRO","Misc"}, A327)))&gt;0</f>
        <v>1</v>
      </c>
      <c r="L327" t="str">
        <f t="shared" si="10"/>
        <v>FALSE</v>
      </c>
      <c r="M327" t="str">
        <f t="shared" si="11"/>
        <v>Miscellaneous</v>
      </c>
    </row>
    <row r="328" spans="1:13" x14ac:dyDescent="0.25">
      <c r="A328" t="s">
        <v>36</v>
      </c>
      <c r="B328" t="s">
        <v>8</v>
      </c>
      <c r="C328" t="s">
        <v>19</v>
      </c>
      <c r="D328">
        <v>-22.24</v>
      </c>
      <c r="E328" t="b" cm="1">
        <f t="array" ref="E328">SUMPRODUCT(--ISNUMBER(SEARCH({"GAS","Oil","ARCO"}, A328)))&gt;0</f>
        <v>0</v>
      </c>
      <c r="F328" t="b" cm="1">
        <f t="array" ref="F328">SUMPRODUCT(--ISNUMBER(SEARCH({"PAK","Safe","Save","Costco","Food"},A328)))&gt;0</f>
        <v>0</v>
      </c>
      <c r="G328" t="b" cm="1">
        <f t="array" ref="G328">SUMPRODUCT(--ISNUMBER(SEARCH({"KOHLS","Macy","Gap","Clothing"}, A328)))&gt;0</f>
        <v>0</v>
      </c>
      <c r="H328" t="b" cm="1">
        <f t="array" ref="H328">SUMPRODUCT(--ISNUMBER(SEARCH({"Century","Steam","Gamepod","Entertainment"},A328)))&gt;0</f>
        <v>0</v>
      </c>
      <c r="I328" t="b" cm="1">
        <f t="array" ref="I328">SUMPRODUCT(--ISNUMBER(SEARCH({"ROBINHOOD","AMERITRADE"}, A328)))&gt;0</f>
        <v>0</v>
      </c>
      <c r="J328" t="b" cm="1">
        <f t="array" ref="J328">SUMPRODUCT(--ISNUMBER(SEARCH({"O'REILLY","Auto"}, A328)))&gt;0</f>
        <v>0</v>
      </c>
      <c r="K328" t="b" cm="1">
        <f t="array" ref="K328">SUMPRODUCT(--ISNUMBER(SEARCH({"Home","Outdoor","Superdry","AMZN","Target","Wal-Mart","WITHDRWL SAN LEANDRO","Misc"}, A328)))&gt;0</f>
        <v>1</v>
      </c>
      <c r="L328" t="str">
        <f t="shared" si="10"/>
        <v>FALSE</v>
      </c>
      <c r="M328" t="str">
        <f t="shared" si="11"/>
        <v>Miscellaneous</v>
      </c>
    </row>
    <row r="329" spans="1:13" x14ac:dyDescent="0.25">
      <c r="A329" t="s">
        <v>29</v>
      </c>
      <c r="B329" t="s">
        <v>8</v>
      </c>
      <c r="C329" t="s">
        <v>19</v>
      </c>
      <c r="D329">
        <v>-9.2899999999999991</v>
      </c>
      <c r="E329" t="b" cm="1">
        <f t="array" ref="E329">SUMPRODUCT(--ISNUMBER(SEARCH({"GAS","Oil","ARCO"}, A329)))&gt;0</f>
        <v>0</v>
      </c>
      <c r="F329" t="b" cm="1">
        <f t="array" ref="F329">SUMPRODUCT(--ISNUMBER(SEARCH({"PAK","Safe","Save","Costco","Food"},A329)))&gt;0</f>
        <v>0</v>
      </c>
      <c r="G329" t="b" cm="1">
        <f t="array" ref="G329">SUMPRODUCT(--ISNUMBER(SEARCH({"KOHLS","Macy","Gap","Clothing"}, A329)))&gt;0</f>
        <v>0</v>
      </c>
      <c r="H329" t="b" cm="1">
        <f t="array" ref="H329">SUMPRODUCT(--ISNUMBER(SEARCH({"Century","Steam","Gamepod","Entertainment"},A329)))&gt;0</f>
        <v>0</v>
      </c>
      <c r="I329" t="b" cm="1">
        <f t="array" ref="I329">SUMPRODUCT(--ISNUMBER(SEARCH({"ROBINHOOD","AMERITRADE"}, A329)))&gt;0</f>
        <v>0</v>
      </c>
      <c r="J329" t="b" cm="1">
        <f t="array" ref="J329">SUMPRODUCT(--ISNUMBER(SEARCH({"O'REILLY","Auto"}, A329)))&gt;0</f>
        <v>0</v>
      </c>
      <c r="K329" t="b" cm="1">
        <f t="array" ref="K329">SUMPRODUCT(--ISNUMBER(SEARCH({"Home","Outdoor","Superdry","AMZN","Target","Wal-Mart","WITHDRWL SAN LEANDRO","Misc"}, A329)))&gt;0</f>
        <v>0</v>
      </c>
      <c r="L329" t="str">
        <f t="shared" si="10"/>
        <v>FALSE</v>
      </c>
      <c r="M329" t="str">
        <f t="shared" si="11"/>
        <v>Other</v>
      </c>
    </row>
    <row r="330" spans="1:13" x14ac:dyDescent="0.25">
      <c r="A330" t="s">
        <v>29</v>
      </c>
      <c r="B330" t="s">
        <v>8</v>
      </c>
      <c r="C330" t="s">
        <v>19</v>
      </c>
      <c r="D330">
        <v>-9.3000000000000007</v>
      </c>
      <c r="E330" t="b" cm="1">
        <f t="array" ref="E330">SUMPRODUCT(--ISNUMBER(SEARCH({"GAS","Oil","ARCO"}, A330)))&gt;0</f>
        <v>0</v>
      </c>
      <c r="F330" t="b" cm="1">
        <f t="array" ref="F330">SUMPRODUCT(--ISNUMBER(SEARCH({"PAK","Safe","Save","Costco","Food"},A330)))&gt;0</f>
        <v>0</v>
      </c>
      <c r="G330" t="b" cm="1">
        <f t="array" ref="G330">SUMPRODUCT(--ISNUMBER(SEARCH({"KOHLS","Macy","Gap","Clothing"}, A330)))&gt;0</f>
        <v>0</v>
      </c>
      <c r="H330" t="b" cm="1">
        <f t="array" ref="H330">SUMPRODUCT(--ISNUMBER(SEARCH({"Century","Steam","Gamepod","Entertainment"},A330)))&gt;0</f>
        <v>0</v>
      </c>
      <c r="I330" t="b" cm="1">
        <f t="array" ref="I330">SUMPRODUCT(--ISNUMBER(SEARCH({"ROBINHOOD","AMERITRADE"}, A330)))&gt;0</f>
        <v>0</v>
      </c>
      <c r="J330" t="b" cm="1">
        <f t="array" ref="J330">SUMPRODUCT(--ISNUMBER(SEARCH({"O'REILLY","Auto"}, A330)))&gt;0</f>
        <v>0</v>
      </c>
      <c r="K330" t="b" cm="1">
        <f t="array" ref="K330">SUMPRODUCT(--ISNUMBER(SEARCH({"Home","Outdoor","Superdry","AMZN","Target","Wal-Mart","WITHDRWL SAN LEANDRO","Misc"}, A330)))&gt;0</f>
        <v>0</v>
      </c>
      <c r="L330" t="str">
        <f t="shared" si="10"/>
        <v>FALSE</v>
      </c>
      <c r="M330" t="str">
        <f t="shared" si="11"/>
        <v>Other</v>
      </c>
    </row>
    <row r="331" spans="1:13" x14ac:dyDescent="0.25">
      <c r="A331" t="s">
        <v>36</v>
      </c>
      <c r="B331" t="s">
        <v>8</v>
      </c>
      <c r="C331" t="s">
        <v>19</v>
      </c>
      <c r="D331">
        <v>-8.3000000000000007</v>
      </c>
      <c r="E331" t="b" cm="1">
        <f t="array" ref="E331">SUMPRODUCT(--ISNUMBER(SEARCH({"GAS","Oil","ARCO"}, A331)))&gt;0</f>
        <v>0</v>
      </c>
      <c r="F331" t="b" cm="1">
        <f t="array" ref="F331">SUMPRODUCT(--ISNUMBER(SEARCH({"PAK","Safe","Save","Costco","Food"},A331)))&gt;0</f>
        <v>0</v>
      </c>
      <c r="G331" t="b" cm="1">
        <f t="array" ref="G331">SUMPRODUCT(--ISNUMBER(SEARCH({"KOHLS","Macy","Gap","Clothing"}, A331)))&gt;0</f>
        <v>0</v>
      </c>
      <c r="H331" t="b" cm="1">
        <f t="array" ref="H331">SUMPRODUCT(--ISNUMBER(SEARCH({"Century","Steam","Gamepod","Entertainment"},A331)))&gt;0</f>
        <v>0</v>
      </c>
      <c r="I331" t="b" cm="1">
        <f t="array" ref="I331">SUMPRODUCT(--ISNUMBER(SEARCH({"ROBINHOOD","AMERITRADE"}, A331)))&gt;0</f>
        <v>0</v>
      </c>
      <c r="J331" t="b" cm="1">
        <f t="array" ref="J331">SUMPRODUCT(--ISNUMBER(SEARCH({"O'REILLY","Auto"}, A331)))&gt;0</f>
        <v>0</v>
      </c>
      <c r="K331" t="b" cm="1">
        <f t="array" ref="K331">SUMPRODUCT(--ISNUMBER(SEARCH({"Home","Outdoor","Superdry","AMZN","Target","Wal-Mart","WITHDRWL SAN LEANDRO","Misc"}, A331)))&gt;0</f>
        <v>1</v>
      </c>
      <c r="L331" t="str">
        <f t="shared" si="10"/>
        <v>FALSE</v>
      </c>
      <c r="M331" t="str">
        <f t="shared" si="11"/>
        <v>Miscellaneous</v>
      </c>
    </row>
    <row r="332" spans="1:13" x14ac:dyDescent="0.25">
      <c r="A332" t="s">
        <v>36</v>
      </c>
      <c r="B332" t="s">
        <v>8</v>
      </c>
      <c r="C332" t="s">
        <v>19</v>
      </c>
      <c r="D332">
        <v>-38.74</v>
      </c>
      <c r="E332" t="b" cm="1">
        <f t="array" ref="E332">SUMPRODUCT(--ISNUMBER(SEARCH({"GAS","Oil","ARCO"}, A332)))&gt;0</f>
        <v>0</v>
      </c>
      <c r="F332" t="b" cm="1">
        <f t="array" ref="F332">SUMPRODUCT(--ISNUMBER(SEARCH({"PAK","Safe","Save","Costco","Food"},A332)))&gt;0</f>
        <v>0</v>
      </c>
      <c r="G332" t="b" cm="1">
        <f t="array" ref="G332">SUMPRODUCT(--ISNUMBER(SEARCH({"KOHLS","Macy","Gap","Clothing"}, A332)))&gt;0</f>
        <v>0</v>
      </c>
      <c r="H332" t="b" cm="1">
        <f t="array" ref="H332">SUMPRODUCT(--ISNUMBER(SEARCH({"Century","Steam","Gamepod","Entertainment"},A332)))&gt;0</f>
        <v>0</v>
      </c>
      <c r="I332" t="b" cm="1">
        <f t="array" ref="I332">SUMPRODUCT(--ISNUMBER(SEARCH({"ROBINHOOD","AMERITRADE"}, A332)))&gt;0</f>
        <v>0</v>
      </c>
      <c r="J332" t="b" cm="1">
        <f t="array" ref="J332">SUMPRODUCT(--ISNUMBER(SEARCH({"O'REILLY","Auto"}, A332)))&gt;0</f>
        <v>0</v>
      </c>
      <c r="K332" t="b" cm="1">
        <f t="array" ref="K332">SUMPRODUCT(--ISNUMBER(SEARCH({"Home","Outdoor","Superdry","AMZN","Target","Wal-Mart","WITHDRWL SAN LEANDRO","Misc"}, A332)))&gt;0</f>
        <v>1</v>
      </c>
      <c r="L332" t="str">
        <f t="shared" si="10"/>
        <v>FALSE</v>
      </c>
      <c r="M332" t="str">
        <f t="shared" si="11"/>
        <v>Miscellaneous</v>
      </c>
    </row>
    <row r="333" spans="1:13" x14ac:dyDescent="0.25">
      <c r="A333" t="s">
        <v>25</v>
      </c>
      <c r="B333" t="s">
        <v>8</v>
      </c>
      <c r="C333" t="s">
        <v>19</v>
      </c>
      <c r="D333">
        <v>-4.99</v>
      </c>
      <c r="E333" t="b" cm="1">
        <f t="array" ref="E333">SUMPRODUCT(--ISNUMBER(SEARCH({"GAS","Oil","ARCO"}, A333)))&gt;0</f>
        <v>0</v>
      </c>
      <c r="F333" t="b" cm="1">
        <f t="array" ref="F333">SUMPRODUCT(--ISNUMBER(SEARCH({"PAK","Safe","Save","Costco","Food"},A333)))&gt;0</f>
        <v>0</v>
      </c>
      <c r="G333" t="b" cm="1">
        <f t="array" ref="G333">SUMPRODUCT(--ISNUMBER(SEARCH({"KOHLS","Macy","Gap","Clothing"}, A333)))&gt;0</f>
        <v>0</v>
      </c>
      <c r="H333" t="b" cm="1">
        <f t="array" ref="H333">SUMPRODUCT(--ISNUMBER(SEARCH({"Century","Steam","Gamepod","Entertainment"},A333)))&gt;0</f>
        <v>1</v>
      </c>
      <c r="I333" t="b" cm="1">
        <f t="array" ref="I333">SUMPRODUCT(--ISNUMBER(SEARCH({"ROBINHOOD","AMERITRADE"}, A333)))&gt;0</f>
        <v>0</v>
      </c>
      <c r="J333" t="b" cm="1">
        <f t="array" ref="J333">SUMPRODUCT(--ISNUMBER(SEARCH({"O'REILLY","Auto"}, A333)))&gt;0</f>
        <v>0</v>
      </c>
      <c r="K333" t="b" cm="1">
        <f t="array" ref="K333">SUMPRODUCT(--ISNUMBER(SEARCH({"Home","Outdoor","Superdry","AMZN","Target","Wal-Mart","WITHDRWL SAN LEANDRO","Misc"}, A333)))&gt;0</f>
        <v>0</v>
      </c>
      <c r="L333" t="str">
        <f t="shared" si="10"/>
        <v>FALSE</v>
      </c>
      <c r="M333" t="str">
        <f t="shared" si="11"/>
        <v>Entertainment</v>
      </c>
    </row>
    <row r="334" spans="1:13" x14ac:dyDescent="0.25">
      <c r="A334" t="s">
        <v>36</v>
      </c>
      <c r="B334" t="s">
        <v>8</v>
      </c>
      <c r="C334" t="s">
        <v>19</v>
      </c>
      <c r="D334">
        <v>-33.61</v>
      </c>
      <c r="E334" t="b" cm="1">
        <f t="array" ref="E334">SUMPRODUCT(--ISNUMBER(SEARCH({"GAS","Oil","ARCO"}, A334)))&gt;0</f>
        <v>0</v>
      </c>
      <c r="F334" t="b" cm="1">
        <f t="array" ref="F334">SUMPRODUCT(--ISNUMBER(SEARCH({"PAK","Safe","Save","Costco","Food"},A334)))&gt;0</f>
        <v>0</v>
      </c>
      <c r="G334" t="b" cm="1">
        <f t="array" ref="G334">SUMPRODUCT(--ISNUMBER(SEARCH({"KOHLS","Macy","Gap","Clothing"}, A334)))&gt;0</f>
        <v>0</v>
      </c>
      <c r="H334" t="b" cm="1">
        <f t="array" ref="H334">SUMPRODUCT(--ISNUMBER(SEARCH({"Century","Steam","Gamepod","Entertainment"},A334)))&gt;0</f>
        <v>0</v>
      </c>
      <c r="I334" t="b" cm="1">
        <f t="array" ref="I334">SUMPRODUCT(--ISNUMBER(SEARCH({"ROBINHOOD","AMERITRADE"}, A334)))&gt;0</f>
        <v>0</v>
      </c>
      <c r="J334" t="b" cm="1">
        <f t="array" ref="J334">SUMPRODUCT(--ISNUMBER(SEARCH({"O'REILLY","Auto"}, A334)))&gt;0</f>
        <v>0</v>
      </c>
      <c r="K334" t="b" cm="1">
        <f t="array" ref="K334">SUMPRODUCT(--ISNUMBER(SEARCH({"Home","Outdoor","Superdry","AMZN","Target","Wal-Mart","WITHDRWL SAN LEANDRO","Misc"}, A334)))&gt;0</f>
        <v>1</v>
      </c>
      <c r="L334" t="str">
        <f t="shared" si="10"/>
        <v>FALSE</v>
      </c>
      <c r="M334" t="str">
        <f t="shared" si="11"/>
        <v>Miscellaneous</v>
      </c>
    </row>
    <row r="335" spans="1:13" x14ac:dyDescent="0.25">
      <c r="A335" t="s">
        <v>26</v>
      </c>
      <c r="B335" t="s">
        <v>8</v>
      </c>
      <c r="C335" t="s">
        <v>19</v>
      </c>
      <c r="D335">
        <v>-61.68</v>
      </c>
      <c r="E335" t="b" cm="1">
        <f t="array" ref="E335">SUMPRODUCT(--ISNUMBER(SEARCH({"GAS","Oil","ARCO"}, A335)))&gt;0</f>
        <v>0</v>
      </c>
      <c r="F335" t="b" cm="1">
        <f t="array" ref="F335">SUMPRODUCT(--ISNUMBER(SEARCH({"PAK","Safe","Save","Costco","Food"},A335)))&gt;0</f>
        <v>1</v>
      </c>
      <c r="G335" t="b" cm="1">
        <f t="array" ref="G335">SUMPRODUCT(--ISNUMBER(SEARCH({"KOHLS","Macy","Gap","Clothing"}, A335)))&gt;0</f>
        <v>0</v>
      </c>
      <c r="H335" t="b" cm="1">
        <f t="array" ref="H335">SUMPRODUCT(--ISNUMBER(SEARCH({"Century","Steam","Gamepod","Entertainment"},A335)))&gt;0</f>
        <v>0</v>
      </c>
      <c r="I335" t="b" cm="1">
        <f t="array" ref="I335">SUMPRODUCT(--ISNUMBER(SEARCH({"ROBINHOOD","AMERITRADE"}, A335)))&gt;0</f>
        <v>0</v>
      </c>
      <c r="J335" t="b" cm="1">
        <f t="array" ref="J335">SUMPRODUCT(--ISNUMBER(SEARCH({"O'REILLY","Auto"}, A335)))&gt;0</f>
        <v>0</v>
      </c>
      <c r="K335" t="b" cm="1">
        <f t="array" ref="K335">SUMPRODUCT(--ISNUMBER(SEARCH({"Home","Outdoor","Superdry","AMZN","Target","Wal-Mart","WITHDRWL SAN LEANDRO","Misc"}, A335)))&gt;0</f>
        <v>0</v>
      </c>
      <c r="L335" t="str">
        <f t="shared" si="10"/>
        <v>FALSE</v>
      </c>
      <c r="M335" t="str">
        <f t="shared" si="11"/>
        <v>Food</v>
      </c>
    </row>
    <row r="336" spans="1:13" x14ac:dyDescent="0.25">
      <c r="A336" t="s">
        <v>29</v>
      </c>
      <c r="B336" t="s">
        <v>8</v>
      </c>
      <c r="C336" t="s">
        <v>19</v>
      </c>
      <c r="D336">
        <v>-69.989999999999995</v>
      </c>
      <c r="E336" t="b" cm="1">
        <f t="array" ref="E336">SUMPRODUCT(--ISNUMBER(SEARCH({"GAS","Oil","ARCO"}, A336)))&gt;0</f>
        <v>0</v>
      </c>
      <c r="F336" t="b" cm="1">
        <f t="array" ref="F336">SUMPRODUCT(--ISNUMBER(SEARCH({"PAK","Safe","Save","Costco","Food"},A336)))&gt;0</f>
        <v>0</v>
      </c>
      <c r="G336" t="b" cm="1">
        <f t="array" ref="G336">SUMPRODUCT(--ISNUMBER(SEARCH({"KOHLS","Macy","Gap","Clothing"}, A336)))&gt;0</f>
        <v>0</v>
      </c>
      <c r="H336" t="b" cm="1">
        <f t="array" ref="H336">SUMPRODUCT(--ISNUMBER(SEARCH({"Century","Steam","Gamepod","Entertainment"},A336)))&gt;0</f>
        <v>0</v>
      </c>
      <c r="I336" t="b" cm="1">
        <f t="array" ref="I336">SUMPRODUCT(--ISNUMBER(SEARCH({"ROBINHOOD","AMERITRADE"}, A336)))&gt;0</f>
        <v>0</v>
      </c>
      <c r="J336" t="b" cm="1">
        <f t="array" ref="J336">SUMPRODUCT(--ISNUMBER(SEARCH({"O'REILLY","Auto"}, A336)))&gt;0</f>
        <v>0</v>
      </c>
      <c r="K336" t="b" cm="1">
        <f t="array" ref="K336">SUMPRODUCT(--ISNUMBER(SEARCH({"Home","Outdoor","Superdry","AMZN","Target","Wal-Mart","WITHDRWL SAN LEANDRO","Misc"}, A336)))&gt;0</f>
        <v>0</v>
      </c>
      <c r="L336" t="str">
        <f t="shared" si="10"/>
        <v>FALSE</v>
      </c>
      <c r="M336" t="str">
        <f t="shared" si="11"/>
        <v>Other</v>
      </c>
    </row>
    <row r="337" spans="1:13" x14ac:dyDescent="0.25">
      <c r="A337" t="s">
        <v>36</v>
      </c>
      <c r="B337" t="s">
        <v>8</v>
      </c>
      <c r="C337" t="s">
        <v>19</v>
      </c>
      <c r="D337">
        <v>-14.39</v>
      </c>
      <c r="E337" t="b" cm="1">
        <f t="array" ref="E337">SUMPRODUCT(--ISNUMBER(SEARCH({"GAS","Oil","ARCO"}, A337)))&gt;0</f>
        <v>0</v>
      </c>
      <c r="F337" t="b" cm="1">
        <f t="array" ref="F337">SUMPRODUCT(--ISNUMBER(SEARCH({"PAK","Safe","Save","Costco","Food"},A337)))&gt;0</f>
        <v>0</v>
      </c>
      <c r="G337" t="b" cm="1">
        <f t="array" ref="G337">SUMPRODUCT(--ISNUMBER(SEARCH({"KOHLS","Macy","Gap","Clothing"}, A337)))&gt;0</f>
        <v>0</v>
      </c>
      <c r="H337" t="b" cm="1">
        <f t="array" ref="H337">SUMPRODUCT(--ISNUMBER(SEARCH({"Century","Steam","Gamepod","Entertainment"},A337)))&gt;0</f>
        <v>0</v>
      </c>
      <c r="I337" t="b" cm="1">
        <f t="array" ref="I337">SUMPRODUCT(--ISNUMBER(SEARCH({"ROBINHOOD","AMERITRADE"}, A337)))&gt;0</f>
        <v>0</v>
      </c>
      <c r="J337" t="b" cm="1">
        <f t="array" ref="J337">SUMPRODUCT(--ISNUMBER(SEARCH({"O'REILLY","Auto"}, A337)))&gt;0</f>
        <v>0</v>
      </c>
      <c r="K337" t="b" cm="1">
        <f t="array" ref="K337">SUMPRODUCT(--ISNUMBER(SEARCH({"Home","Outdoor","Superdry","AMZN","Target","Wal-Mart","WITHDRWL SAN LEANDRO","Misc"}, A337)))&gt;0</f>
        <v>1</v>
      </c>
      <c r="L337" t="str">
        <f t="shared" si="10"/>
        <v>FALSE</v>
      </c>
      <c r="M337" t="str">
        <f t="shared" si="11"/>
        <v>Miscellaneous</v>
      </c>
    </row>
    <row r="338" spans="1:13" x14ac:dyDescent="0.25">
      <c r="A338" t="s">
        <v>26</v>
      </c>
      <c r="B338" t="s">
        <v>8</v>
      </c>
      <c r="C338" t="s">
        <v>19</v>
      </c>
      <c r="D338">
        <v>-7.98</v>
      </c>
      <c r="E338" t="b" cm="1">
        <f t="array" ref="E338">SUMPRODUCT(--ISNUMBER(SEARCH({"GAS","Oil","ARCO"}, A338)))&gt;0</f>
        <v>0</v>
      </c>
      <c r="F338" t="b" cm="1">
        <f t="array" ref="F338">SUMPRODUCT(--ISNUMBER(SEARCH({"PAK","Safe","Save","Costco","Food"},A338)))&gt;0</f>
        <v>1</v>
      </c>
      <c r="G338" t="b" cm="1">
        <f t="array" ref="G338">SUMPRODUCT(--ISNUMBER(SEARCH({"KOHLS","Macy","Gap","Clothing"}, A338)))&gt;0</f>
        <v>0</v>
      </c>
      <c r="H338" t="b" cm="1">
        <f t="array" ref="H338">SUMPRODUCT(--ISNUMBER(SEARCH({"Century","Steam","Gamepod","Entertainment"},A338)))&gt;0</f>
        <v>0</v>
      </c>
      <c r="I338" t="b" cm="1">
        <f t="array" ref="I338">SUMPRODUCT(--ISNUMBER(SEARCH({"ROBINHOOD","AMERITRADE"}, A338)))&gt;0</f>
        <v>0</v>
      </c>
      <c r="J338" t="b" cm="1">
        <f t="array" ref="J338">SUMPRODUCT(--ISNUMBER(SEARCH({"O'REILLY","Auto"}, A338)))&gt;0</f>
        <v>0</v>
      </c>
      <c r="K338" t="b" cm="1">
        <f t="array" ref="K338">SUMPRODUCT(--ISNUMBER(SEARCH({"Home","Outdoor","Superdry","AMZN","Target","Wal-Mart","WITHDRWL SAN LEANDRO","Misc"}, A338)))&gt;0</f>
        <v>0</v>
      </c>
      <c r="L338" t="str">
        <f t="shared" si="10"/>
        <v>FALSE</v>
      </c>
      <c r="M338" t="str">
        <f t="shared" si="11"/>
        <v>Food</v>
      </c>
    </row>
    <row r="339" spans="1:13" x14ac:dyDescent="0.25">
      <c r="A339" t="s">
        <v>24</v>
      </c>
      <c r="B339" t="s">
        <v>8</v>
      </c>
      <c r="C339" t="s">
        <v>19</v>
      </c>
      <c r="D339">
        <v>-99.2</v>
      </c>
      <c r="E339" t="b" cm="1">
        <f t="array" ref="E339">SUMPRODUCT(--ISNUMBER(SEARCH({"GAS","Oil","ARCO"}, A339)))&gt;0</f>
        <v>0</v>
      </c>
      <c r="F339" t="b" cm="1">
        <f t="array" ref="F339">SUMPRODUCT(--ISNUMBER(SEARCH({"PAK","Safe","Save","Costco","Food"},A339)))&gt;0</f>
        <v>0</v>
      </c>
      <c r="G339" t="b" cm="1">
        <f t="array" ref="G339">SUMPRODUCT(--ISNUMBER(SEARCH({"KOHLS","Macy","Gap","Clothing"}, A339)))&gt;0</f>
        <v>1</v>
      </c>
      <c r="H339" t="b" cm="1">
        <f t="array" ref="H339">SUMPRODUCT(--ISNUMBER(SEARCH({"Century","Steam","Gamepod","Entertainment"},A339)))&gt;0</f>
        <v>0</v>
      </c>
      <c r="I339" t="b" cm="1">
        <f t="array" ref="I339">SUMPRODUCT(--ISNUMBER(SEARCH({"ROBINHOOD","AMERITRADE"}, A339)))&gt;0</f>
        <v>0</v>
      </c>
      <c r="J339" t="b" cm="1">
        <f t="array" ref="J339">SUMPRODUCT(--ISNUMBER(SEARCH({"O'REILLY","Auto"}, A339)))&gt;0</f>
        <v>0</v>
      </c>
      <c r="K339" t="b" cm="1">
        <f t="array" ref="K339">SUMPRODUCT(--ISNUMBER(SEARCH({"Home","Outdoor","Superdry","AMZN","Target","Wal-Mart","WITHDRWL SAN LEANDRO","Misc"}, A339)))&gt;0</f>
        <v>0</v>
      </c>
      <c r="L339" t="str">
        <f t="shared" si="10"/>
        <v>FALSE</v>
      </c>
      <c r="M339" t="str">
        <f t="shared" si="11"/>
        <v>Clothing</v>
      </c>
    </row>
    <row r="340" spans="1:13" x14ac:dyDescent="0.25">
      <c r="A340" t="s">
        <v>27</v>
      </c>
      <c r="B340" t="s">
        <v>8</v>
      </c>
      <c r="C340" t="s">
        <v>19</v>
      </c>
      <c r="D340" s="5">
        <v>-100</v>
      </c>
      <c r="E340" t="b" cm="1">
        <f t="array" ref="E340">SUMPRODUCT(--ISNUMBER(SEARCH({"GAS","Oil","ARCO"}, A340)))&gt;0</f>
        <v>1</v>
      </c>
      <c r="F340" t="b" cm="1">
        <f t="array" ref="F340">SUMPRODUCT(--ISNUMBER(SEARCH({"PAK","Safe","Save","Costco","Food"},A340)))&gt;0</f>
        <v>0</v>
      </c>
      <c r="G340" t="b" cm="1">
        <f t="array" ref="G340">SUMPRODUCT(--ISNUMBER(SEARCH({"KOHLS","Macy","Gap","Clothing"}, A340)))&gt;0</f>
        <v>0</v>
      </c>
      <c r="H340" t="b" cm="1">
        <f t="array" ref="H340">SUMPRODUCT(--ISNUMBER(SEARCH({"Century","Steam","Gamepod","Entertainment"},A340)))&gt;0</f>
        <v>0</v>
      </c>
      <c r="I340" t="b" cm="1">
        <f t="array" ref="I340">SUMPRODUCT(--ISNUMBER(SEARCH({"ROBINHOOD","AMERITRADE"}, A340)))&gt;0</f>
        <v>0</v>
      </c>
      <c r="J340" t="b" cm="1">
        <f t="array" ref="J340">SUMPRODUCT(--ISNUMBER(SEARCH({"O'REILLY","Auto"}, A340)))&gt;0</f>
        <v>0</v>
      </c>
      <c r="K340" t="b" cm="1">
        <f t="array" ref="K340">SUMPRODUCT(--ISNUMBER(SEARCH({"Home","Outdoor","Superdry","AMZN","Target","Wal-Mart","WITHDRWL SAN LEANDRO","Misc"}, A340)))&gt;0</f>
        <v>0</v>
      </c>
      <c r="L340" t="str">
        <f t="shared" si="10"/>
        <v>FALSE</v>
      </c>
      <c r="M340" t="str">
        <f t="shared" si="11"/>
        <v>Gas</v>
      </c>
    </row>
    <row r="341" spans="1:13" x14ac:dyDescent="0.25">
      <c r="A341" t="s">
        <v>29</v>
      </c>
      <c r="B341" t="s">
        <v>8</v>
      </c>
      <c r="C341" t="s">
        <v>19</v>
      </c>
      <c r="D341">
        <v>-49.78</v>
      </c>
      <c r="E341" t="b" cm="1">
        <f t="array" ref="E341">SUMPRODUCT(--ISNUMBER(SEARCH({"GAS","Oil","ARCO"}, A341)))&gt;0</f>
        <v>0</v>
      </c>
      <c r="F341" t="b" cm="1">
        <f t="array" ref="F341">SUMPRODUCT(--ISNUMBER(SEARCH({"PAK","Safe","Save","Costco","Food"},A341)))&gt;0</f>
        <v>0</v>
      </c>
      <c r="G341" t="b" cm="1">
        <f t="array" ref="G341">SUMPRODUCT(--ISNUMBER(SEARCH({"KOHLS","Macy","Gap","Clothing"}, A341)))&gt;0</f>
        <v>0</v>
      </c>
      <c r="H341" t="b" cm="1">
        <f t="array" ref="H341">SUMPRODUCT(--ISNUMBER(SEARCH({"Century","Steam","Gamepod","Entertainment"},A341)))&gt;0</f>
        <v>0</v>
      </c>
      <c r="I341" t="b" cm="1">
        <f t="array" ref="I341">SUMPRODUCT(--ISNUMBER(SEARCH({"ROBINHOOD","AMERITRADE"}, A341)))&gt;0</f>
        <v>0</v>
      </c>
      <c r="J341" t="b" cm="1">
        <f t="array" ref="J341">SUMPRODUCT(--ISNUMBER(SEARCH({"O'REILLY","Auto"}, A341)))&gt;0</f>
        <v>0</v>
      </c>
      <c r="K341" t="b" cm="1">
        <f t="array" ref="K341">SUMPRODUCT(--ISNUMBER(SEARCH({"Home","Outdoor","Superdry","AMZN","Target","Wal-Mart","WITHDRWL SAN LEANDRO","Misc"}, A341)))&gt;0</f>
        <v>0</v>
      </c>
      <c r="L341" t="str">
        <f t="shared" si="10"/>
        <v>FALSE</v>
      </c>
      <c r="M341" t="str">
        <f t="shared" si="11"/>
        <v>Other</v>
      </c>
    </row>
    <row r="342" spans="1:13" x14ac:dyDescent="0.25">
      <c r="A342" t="s">
        <v>24</v>
      </c>
      <c r="B342" t="s">
        <v>8</v>
      </c>
      <c r="C342" t="s">
        <v>19</v>
      </c>
      <c r="D342">
        <v>-93.02</v>
      </c>
      <c r="E342" t="b" cm="1">
        <f t="array" ref="E342">SUMPRODUCT(--ISNUMBER(SEARCH({"GAS","Oil","ARCO"}, A342)))&gt;0</f>
        <v>0</v>
      </c>
      <c r="F342" t="b" cm="1">
        <f t="array" ref="F342">SUMPRODUCT(--ISNUMBER(SEARCH({"PAK","Safe","Save","Costco","Food"},A342)))&gt;0</f>
        <v>0</v>
      </c>
      <c r="G342" t="b" cm="1">
        <f t="array" ref="G342">SUMPRODUCT(--ISNUMBER(SEARCH({"KOHLS","Macy","Gap","Clothing"}, A342)))&gt;0</f>
        <v>1</v>
      </c>
      <c r="H342" t="b" cm="1">
        <f t="array" ref="H342">SUMPRODUCT(--ISNUMBER(SEARCH({"Century","Steam","Gamepod","Entertainment"},A342)))&gt;0</f>
        <v>0</v>
      </c>
      <c r="I342" t="b" cm="1">
        <f t="array" ref="I342">SUMPRODUCT(--ISNUMBER(SEARCH({"ROBINHOOD","AMERITRADE"}, A342)))&gt;0</f>
        <v>0</v>
      </c>
      <c r="J342" t="b" cm="1">
        <f t="array" ref="J342">SUMPRODUCT(--ISNUMBER(SEARCH({"O'REILLY","Auto"}, A342)))&gt;0</f>
        <v>0</v>
      </c>
      <c r="K342" t="b" cm="1">
        <f t="array" ref="K342">SUMPRODUCT(--ISNUMBER(SEARCH({"Home","Outdoor","Superdry","AMZN","Target","Wal-Mart","WITHDRWL SAN LEANDRO","Misc"}, A342)))&gt;0</f>
        <v>0</v>
      </c>
      <c r="L342" t="str">
        <f t="shared" si="10"/>
        <v>FALSE</v>
      </c>
      <c r="M342" t="str">
        <f t="shared" si="11"/>
        <v>Clothing</v>
      </c>
    </row>
    <row r="343" spans="1:13" x14ac:dyDescent="0.25">
      <c r="A343" t="s">
        <v>36</v>
      </c>
      <c r="B343" t="s">
        <v>8</v>
      </c>
      <c r="C343" t="s">
        <v>19</v>
      </c>
      <c r="D343">
        <v>-67</v>
      </c>
      <c r="E343" t="b" cm="1">
        <f t="array" ref="E343">SUMPRODUCT(--ISNUMBER(SEARCH({"GAS","Oil","ARCO"}, A343)))&gt;0</f>
        <v>0</v>
      </c>
      <c r="F343" t="b" cm="1">
        <f t="array" ref="F343">SUMPRODUCT(--ISNUMBER(SEARCH({"PAK","Safe","Save","Costco","Food"},A343)))&gt;0</f>
        <v>0</v>
      </c>
      <c r="G343" t="b" cm="1">
        <f t="array" ref="G343">SUMPRODUCT(--ISNUMBER(SEARCH({"KOHLS","Macy","Gap","Clothing"}, A343)))&gt;0</f>
        <v>0</v>
      </c>
      <c r="H343" t="b" cm="1">
        <f t="array" ref="H343">SUMPRODUCT(--ISNUMBER(SEARCH({"Century","Steam","Gamepod","Entertainment"},A343)))&gt;0</f>
        <v>0</v>
      </c>
      <c r="I343" t="b" cm="1">
        <f t="array" ref="I343">SUMPRODUCT(--ISNUMBER(SEARCH({"ROBINHOOD","AMERITRADE"}, A343)))&gt;0</f>
        <v>0</v>
      </c>
      <c r="J343" t="b" cm="1">
        <f t="array" ref="J343">SUMPRODUCT(--ISNUMBER(SEARCH({"O'REILLY","Auto"}, A343)))&gt;0</f>
        <v>0</v>
      </c>
      <c r="K343" t="b" cm="1">
        <f t="array" ref="K343">SUMPRODUCT(--ISNUMBER(SEARCH({"Home","Outdoor","Superdry","AMZN","Target","Wal-Mart","WITHDRWL SAN LEANDRO","Misc"}, A343)))&gt;0</f>
        <v>1</v>
      </c>
      <c r="L343" t="str">
        <f t="shared" si="10"/>
        <v>FALSE</v>
      </c>
      <c r="M343" t="str">
        <f t="shared" si="11"/>
        <v>Miscellaneous</v>
      </c>
    </row>
    <row r="344" spans="1:13" x14ac:dyDescent="0.25">
      <c r="A344" t="s">
        <v>35</v>
      </c>
      <c r="B344" t="s">
        <v>8</v>
      </c>
      <c r="C344" t="s">
        <v>19</v>
      </c>
      <c r="D344">
        <v>-25.45</v>
      </c>
      <c r="E344" t="b" cm="1">
        <f t="array" ref="E344">SUMPRODUCT(--ISNUMBER(SEARCH({"GAS","Oil","ARCO"}, A344)))&gt;0</f>
        <v>0</v>
      </c>
      <c r="F344" t="b" cm="1">
        <f t="array" ref="F344">SUMPRODUCT(--ISNUMBER(SEARCH({"PAK","Safe","Save","Costco","Food"},A344)))&gt;0</f>
        <v>0</v>
      </c>
      <c r="G344" t="b" cm="1">
        <f t="array" ref="G344">SUMPRODUCT(--ISNUMBER(SEARCH({"KOHLS","Macy","Gap","Clothing"}, A344)))&gt;0</f>
        <v>0</v>
      </c>
      <c r="H344" t="b" cm="1">
        <f t="array" ref="H344">SUMPRODUCT(--ISNUMBER(SEARCH({"Century","Steam","Gamepod","Entertainment"},A344)))&gt;0</f>
        <v>0</v>
      </c>
      <c r="I344" t="b" cm="1">
        <f t="array" ref="I344">SUMPRODUCT(--ISNUMBER(SEARCH({"ROBINHOOD","AMERITRADE"}, A344)))&gt;0</f>
        <v>0</v>
      </c>
      <c r="J344" t="b" cm="1">
        <f t="array" ref="J344">SUMPRODUCT(--ISNUMBER(SEARCH({"O'REILLY","Auto"}, A344)))&gt;0</f>
        <v>1</v>
      </c>
      <c r="K344" t="b" cm="1">
        <f t="array" ref="K344">SUMPRODUCT(--ISNUMBER(SEARCH({"Home","Outdoor","Superdry","AMZN","Target","Wal-Mart","WITHDRWL SAN LEANDRO","Misc"}, A344)))&gt;0</f>
        <v>0</v>
      </c>
      <c r="L344" t="str">
        <f t="shared" si="10"/>
        <v>FALSE</v>
      </c>
      <c r="M344" t="str">
        <f t="shared" si="11"/>
        <v>Car Maintenance</v>
      </c>
    </row>
    <row r="345" spans="1:13" x14ac:dyDescent="0.25">
      <c r="A345" t="s">
        <v>35</v>
      </c>
      <c r="B345" t="s">
        <v>8</v>
      </c>
      <c r="C345" t="s">
        <v>19</v>
      </c>
      <c r="D345">
        <v>-32.08</v>
      </c>
      <c r="E345" t="b" cm="1">
        <f t="array" ref="E345">SUMPRODUCT(--ISNUMBER(SEARCH({"GAS","Oil","ARCO"}, A345)))&gt;0</f>
        <v>0</v>
      </c>
      <c r="F345" t="b" cm="1">
        <f t="array" ref="F345">SUMPRODUCT(--ISNUMBER(SEARCH({"PAK","Safe","Save","Costco","Food"},A345)))&gt;0</f>
        <v>0</v>
      </c>
      <c r="G345" t="b" cm="1">
        <f t="array" ref="G345">SUMPRODUCT(--ISNUMBER(SEARCH({"KOHLS","Macy","Gap","Clothing"}, A345)))&gt;0</f>
        <v>0</v>
      </c>
      <c r="H345" t="b" cm="1">
        <f t="array" ref="H345">SUMPRODUCT(--ISNUMBER(SEARCH({"Century","Steam","Gamepod","Entertainment"},A345)))&gt;0</f>
        <v>0</v>
      </c>
      <c r="I345" t="b" cm="1">
        <f t="array" ref="I345">SUMPRODUCT(--ISNUMBER(SEARCH({"ROBINHOOD","AMERITRADE"}, A345)))&gt;0</f>
        <v>0</v>
      </c>
      <c r="J345" t="b" cm="1">
        <f t="array" ref="J345">SUMPRODUCT(--ISNUMBER(SEARCH({"O'REILLY","Auto"}, A345)))&gt;0</f>
        <v>1</v>
      </c>
      <c r="K345" t="b" cm="1">
        <f t="array" ref="K345">SUMPRODUCT(--ISNUMBER(SEARCH({"Home","Outdoor","Superdry","AMZN","Target","Wal-Mart","WITHDRWL SAN LEANDRO","Misc"}, A345)))&gt;0</f>
        <v>0</v>
      </c>
      <c r="L345" t="str">
        <f t="shared" si="10"/>
        <v>FALSE</v>
      </c>
      <c r="M345" t="str">
        <f t="shared" si="11"/>
        <v>Car Maintenance</v>
      </c>
    </row>
    <row r="346" spans="1:13" x14ac:dyDescent="0.25">
      <c r="A346" t="s">
        <v>29</v>
      </c>
      <c r="B346" t="s">
        <v>8</v>
      </c>
      <c r="C346" t="s">
        <v>19</v>
      </c>
      <c r="D346">
        <v>-6</v>
      </c>
      <c r="E346" t="b" cm="1">
        <f t="array" ref="E346">SUMPRODUCT(--ISNUMBER(SEARCH({"GAS","Oil","ARCO"}, A346)))&gt;0</f>
        <v>0</v>
      </c>
      <c r="F346" t="b" cm="1">
        <f t="array" ref="F346">SUMPRODUCT(--ISNUMBER(SEARCH({"PAK","Safe","Save","Costco","Food"},A346)))&gt;0</f>
        <v>0</v>
      </c>
      <c r="G346" t="b" cm="1">
        <f t="array" ref="G346">SUMPRODUCT(--ISNUMBER(SEARCH({"KOHLS","Macy","Gap","Clothing"}, A346)))&gt;0</f>
        <v>0</v>
      </c>
      <c r="H346" t="b" cm="1">
        <f t="array" ref="H346">SUMPRODUCT(--ISNUMBER(SEARCH({"Century","Steam","Gamepod","Entertainment"},A346)))&gt;0</f>
        <v>0</v>
      </c>
      <c r="I346" t="b" cm="1">
        <f t="array" ref="I346">SUMPRODUCT(--ISNUMBER(SEARCH({"ROBINHOOD","AMERITRADE"}, A346)))&gt;0</f>
        <v>0</v>
      </c>
      <c r="J346" t="b" cm="1">
        <f t="array" ref="J346">SUMPRODUCT(--ISNUMBER(SEARCH({"O'REILLY","Auto"}, A346)))&gt;0</f>
        <v>0</v>
      </c>
      <c r="K346" t="b" cm="1">
        <f t="array" ref="K346">SUMPRODUCT(--ISNUMBER(SEARCH({"Home","Outdoor","Superdry","AMZN","Target","Wal-Mart","WITHDRWL SAN LEANDRO","Misc"}, A346)))&gt;0</f>
        <v>0</v>
      </c>
      <c r="L346" t="str">
        <f t="shared" si="10"/>
        <v>FALSE</v>
      </c>
      <c r="M346" t="str">
        <f t="shared" si="11"/>
        <v>Other</v>
      </c>
    </row>
    <row r="347" spans="1:13" x14ac:dyDescent="0.25">
      <c r="A347" t="s">
        <v>29</v>
      </c>
      <c r="B347" t="s">
        <v>8</v>
      </c>
      <c r="C347" t="s">
        <v>19</v>
      </c>
      <c r="D347">
        <v>-15</v>
      </c>
      <c r="E347" t="b" cm="1">
        <f t="array" ref="E347">SUMPRODUCT(--ISNUMBER(SEARCH({"GAS","Oil","ARCO"}, A347)))&gt;0</f>
        <v>0</v>
      </c>
      <c r="F347" t="b" cm="1">
        <f t="array" ref="F347">SUMPRODUCT(--ISNUMBER(SEARCH({"PAK","Safe","Save","Costco","Food"},A347)))&gt;0</f>
        <v>0</v>
      </c>
      <c r="G347" t="b" cm="1">
        <f t="array" ref="G347">SUMPRODUCT(--ISNUMBER(SEARCH({"KOHLS","Macy","Gap","Clothing"}, A347)))&gt;0</f>
        <v>0</v>
      </c>
      <c r="H347" t="b" cm="1">
        <f t="array" ref="H347">SUMPRODUCT(--ISNUMBER(SEARCH({"Century","Steam","Gamepod","Entertainment"},A347)))&gt;0</f>
        <v>0</v>
      </c>
      <c r="I347" t="b" cm="1">
        <f t="array" ref="I347">SUMPRODUCT(--ISNUMBER(SEARCH({"ROBINHOOD","AMERITRADE"}, A347)))&gt;0</f>
        <v>0</v>
      </c>
      <c r="J347" t="b" cm="1">
        <f t="array" ref="J347">SUMPRODUCT(--ISNUMBER(SEARCH({"O'REILLY","Auto"}, A347)))&gt;0</f>
        <v>0</v>
      </c>
      <c r="K347" t="b" cm="1">
        <f t="array" ref="K347">SUMPRODUCT(--ISNUMBER(SEARCH({"Home","Outdoor","Superdry","AMZN","Target","Wal-Mart","WITHDRWL SAN LEANDRO","Misc"}, A347)))&gt;0</f>
        <v>0</v>
      </c>
      <c r="L347" t="str">
        <f t="shared" si="10"/>
        <v>FALSE</v>
      </c>
      <c r="M347" t="str">
        <f t="shared" si="11"/>
        <v>Other</v>
      </c>
    </row>
    <row r="348" spans="1:13" x14ac:dyDescent="0.25">
      <c r="A348" t="s">
        <v>36</v>
      </c>
      <c r="B348" t="s">
        <v>9</v>
      </c>
      <c r="C348" t="s">
        <v>19</v>
      </c>
      <c r="D348">
        <v>-8.3000000000000007</v>
      </c>
      <c r="E348" t="b" cm="1">
        <f t="array" ref="E348">SUMPRODUCT(--ISNUMBER(SEARCH({"GAS","Oil","ARCO"}, A348)))&gt;0</f>
        <v>0</v>
      </c>
      <c r="F348" t="b" cm="1">
        <f t="array" ref="F348">SUMPRODUCT(--ISNUMBER(SEARCH({"PAK","Safe","Save","Costco","Food"},A348)))&gt;0</f>
        <v>0</v>
      </c>
      <c r="G348" t="b" cm="1">
        <f t="array" ref="G348">SUMPRODUCT(--ISNUMBER(SEARCH({"KOHLS","Macy","Gap","Clothing"}, A348)))&gt;0</f>
        <v>0</v>
      </c>
      <c r="H348" t="b" cm="1">
        <f t="array" ref="H348">SUMPRODUCT(--ISNUMBER(SEARCH({"Century","Steam","Gamepod","Entertainment"},A348)))&gt;0</f>
        <v>0</v>
      </c>
      <c r="I348" t="b" cm="1">
        <f t="array" ref="I348">SUMPRODUCT(--ISNUMBER(SEARCH({"ROBINHOOD","AMERITRADE"}, A348)))&gt;0</f>
        <v>0</v>
      </c>
      <c r="J348" t="b" cm="1">
        <f t="array" ref="J348">SUMPRODUCT(--ISNUMBER(SEARCH({"O'REILLY","Auto"}, A348)))&gt;0</f>
        <v>0</v>
      </c>
      <c r="K348" t="b" cm="1">
        <f t="array" ref="K348">SUMPRODUCT(--ISNUMBER(SEARCH({"Home","Outdoor","Superdry","AMZN","Target","Wal-Mart","WITHDRWL SAN LEANDRO","Misc"}, A348)))&gt;0</f>
        <v>1</v>
      </c>
      <c r="L348" t="str">
        <f t="shared" si="10"/>
        <v>FALSE</v>
      </c>
      <c r="M348" t="str">
        <f t="shared" si="11"/>
        <v>Miscellaneous</v>
      </c>
    </row>
    <row r="349" spans="1:13" x14ac:dyDescent="0.25">
      <c r="A349" t="s">
        <v>29</v>
      </c>
      <c r="B349" t="s">
        <v>9</v>
      </c>
      <c r="C349" t="s">
        <v>19</v>
      </c>
      <c r="D349">
        <v>-2.25</v>
      </c>
      <c r="E349" t="b" cm="1">
        <f t="array" ref="E349">SUMPRODUCT(--ISNUMBER(SEARCH({"GAS","Oil","ARCO"}, A349)))&gt;0</f>
        <v>0</v>
      </c>
      <c r="F349" t="b" cm="1">
        <f t="array" ref="F349">SUMPRODUCT(--ISNUMBER(SEARCH({"PAK","Safe","Save","Costco","Food"},A349)))&gt;0</f>
        <v>0</v>
      </c>
      <c r="G349" t="b" cm="1">
        <f t="array" ref="G349">SUMPRODUCT(--ISNUMBER(SEARCH({"KOHLS","Macy","Gap","Clothing"}, A349)))&gt;0</f>
        <v>0</v>
      </c>
      <c r="H349" t="b" cm="1">
        <f t="array" ref="H349">SUMPRODUCT(--ISNUMBER(SEARCH({"Century","Steam","Gamepod","Entertainment"},A349)))&gt;0</f>
        <v>0</v>
      </c>
      <c r="I349" t="b" cm="1">
        <f t="array" ref="I349">SUMPRODUCT(--ISNUMBER(SEARCH({"ROBINHOOD","AMERITRADE"}, A349)))&gt;0</f>
        <v>0</v>
      </c>
      <c r="J349" t="b" cm="1">
        <f t="array" ref="J349">SUMPRODUCT(--ISNUMBER(SEARCH({"O'REILLY","Auto"}, A349)))&gt;0</f>
        <v>0</v>
      </c>
      <c r="K349" t="b" cm="1">
        <f t="array" ref="K349">SUMPRODUCT(--ISNUMBER(SEARCH({"Home","Outdoor","Superdry","AMZN","Target","Wal-Mart","WITHDRWL SAN LEANDRO","Misc"}, A349)))&gt;0</f>
        <v>0</v>
      </c>
      <c r="L349" t="str">
        <f t="shared" si="10"/>
        <v>FALSE</v>
      </c>
      <c r="M349" t="str">
        <f t="shared" si="11"/>
        <v>Other</v>
      </c>
    </row>
    <row r="350" spans="1:13" x14ac:dyDescent="0.25">
      <c r="A350" t="s">
        <v>36</v>
      </c>
      <c r="B350" t="s">
        <v>9</v>
      </c>
      <c r="C350" t="s">
        <v>19</v>
      </c>
      <c r="D350">
        <v>-33.21</v>
      </c>
      <c r="E350" t="b" cm="1">
        <f t="array" ref="E350">SUMPRODUCT(--ISNUMBER(SEARCH({"GAS","Oil","ARCO"}, A350)))&gt;0</f>
        <v>0</v>
      </c>
      <c r="F350" t="b" cm="1">
        <f t="array" ref="F350">SUMPRODUCT(--ISNUMBER(SEARCH({"PAK","Safe","Save","Costco","Food"},A350)))&gt;0</f>
        <v>0</v>
      </c>
      <c r="G350" t="b" cm="1">
        <f t="array" ref="G350">SUMPRODUCT(--ISNUMBER(SEARCH({"KOHLS","Macy","Gap","Clothing"}, A350)))&gt;0</f>
        <v>0</v>
      </c>
      <c r="H350" t="b" cm="1">
        <f t="array" ref="H350">SUMPRODUCT(--ISNUMBER(SEARCH({"Century","Steam","Gamepod","Entertainment"},A350)))&gt;0</f>
        <v>0</v>
      </c>
      <c r="I350" t="b" cm="1">
        <f t="array" ref="I350">SUMPRODUCT(--ISNUMBER(SEARCH({"ROBINHOOD","AMERITRADE"}, A350)))&gt;0</f>
        <v>0</v>
      </c>
      <c r="J350" t="b" cm="1">
        <f t="array" ref="J350">SUMPRODUCT(--ISNUMBER(SEARCH({"O'REILLY","Auto"}, A350)))&gt;0</f>
        <v>0</v>
      </c>
      <c r="K350" t="b" cm="1">
        <f t="array" ref="K350">SUMPRODUCT(--ISNUMBER(SEARCH({"Home","Outdoor","Superdry","AMZN","Target","Wal-Mart","WITHDRWL SAN LEANDRO","Misc"}, A350)))&gt;0</f>
        <v>1</v>
      </c>
      <c r="L350" t="str">
        <f t="shared" si="10"/>
        <v>FALSE</v>
      </c>
      <c r="M350" t="str">
        <f t="shared" si="11"/>
        <v>Miscellaneous</v>
      </c>
    </row>
    <row r="351" spans="1:13" x14ac:dyDescent="0.25">
      <c r="A351" t="s">
        <v>36</v>
      </c>
      <c r="B351" t="s">
        <v>9</v>
      </c>
      <c r="C351" t="s">
        <v>19</v>
      </c>
      <c r="D351">
        <v>-11.06</v>
      </c>
      <c r="E351" t="b" cm="1">
        <f t="array" ref="E351">SUMPRODUCT(--ISNUMBER(SEARCH({"GAS","Oil","ARCO"}, A351)))&gt;0</f>
        <v>0</v>
      </c>
      <c r="F351" t="b" cm="1">
        <f t="array" ref="F351">SUMPRODUCT(--ISNUMBER(SEARCH({"PAK","Safe","Save","Costco","Food"},A351)))&gt;0</f>
        <v>0</v>
      </c>
      <c r="G351" t="b" cm="1">
        <f t="array" ref="G351">SUMPRODUCT(--ISNUMBER(SEARCH({"KOHLS","Macy","Gap","Clothing"}, A351)))&gt;0</f>
        <v>0</v>
      </c>
      <c r="H351" t="b" cm="1">
        <f t="array" ref="H351">SUMPRODUCT(--ISNUMBER(SEARCH({"Century","Steam","Gamepod","Entertainment"},A351)))&gt;0</f>
        <v>0</v>
      </c>
      <c r="I351" t="b" cm="1">
        <f t="array" ref="I351">SUMPRODUCT(--ISNUMBER(SEARCH({"ROBINHOOD","AMERITRADE"}, A351)))&gt;0</f>
        <v>0</v>
      </c>
      <c r="J351" t="b" cm="1">
        <f t="array" ref="J351">SUMPRODUCT(--ISNUMBER(SEARCH({"O'REILLY","Auto"}, A351)))&gt;0</f>
        <v>0</v>
      </c>
      <c r="K351" t="b" cm="1">
        <f t="array" ref="K351">SUMPRODUCT(--ISNUMBER(SEARCH({"Home","Outdoor","Superdry","AMZN","Target","Wal-Mart","WITHDRWL SAN LEANDRO","Misc"}, A351)))&gt;0</f>
        <v>1</v>
      </c>
      <c r="L351" t="str">
        <f t="shared" si="10"/>
        <v>FALSE</v>
      </c>
      <c r="M351" t="str">
        <f t="shared" si="11"/>
        <v>Miscellaneous</v>
      </c>
    </row>
    <row r="352" spans="1:13" x14ac:dyDescent="0.25">
      <c r="A352" t="s">
        <v>32</v>
      </c>
      <c r="B352" t="s">
        <v>9</v>
      </c>
      <c r="C352" t="s">
        <v>19</v>
      </c>
      <c r="D352">
        <v>44.76</v>
      </c>
      <c r="E352" t="b" cm="1">
        <f t="array" ref="E352">SUMPRODUCT(--ISNUMBER(SEARCH({"GAS","Oil","ARCO"}, A352)))&gt;0</f>
        <v>0</v>
      </c>
      <c r="F352" t="b" cm="1">
        <f t="array" ref="F352">SUMPRODUCT(--ISNUMBER(SEARCH({"PAK","Safe","Save","Costco","Food"},A352)))&gt;0</f>
        <v>0</v>
      </c>
      <c r="G352" t="b" cm="1">
        <f t="array" ref="G352">SUMPRODUCT(--ISNUMBER(SEARCH({"KOHLS","Macy","Gap","Clothing"}, A352)))&gt;0</f>
        <v>0</v>
      </c>
      <c r="H352" t="b" cm="1">
        <f t="array" ref="H352">SUMPRODUCT(--ISNUMBER(SEARCH({"Century","Steam","Gamepod","Entertainment"},A352)))&gt;0</f>
        <v>0</v>
      </c>
      <c r="I352" t="b" cm="1">
        <f t="array" ref="I352">SUMPRODUCT(--ISNUMBER(SEARCH({"ROBINHOOD","AMERITRADE"}, A352)))&gt;0</f>
        <v>0</v>
      </c>
      <c r="J352" t="b" cm="1">
        <f t="array" ref="J352">SUMPRODUCT(--ISNUMBER(SEARCH({"O'REILLY","Auto"}, A352)))&gt;0</f>
        <v>0</v>
      </c>
      <c r="K352" t="b" cm="1">
        <f t="array" ref="K352">SUMPRODUCT(--ISNUMBER(SEARCH({"Home","Outdoor","Superdry","AMZN","Target","Wal-Mart","WITHDRWL SAN LEANDRO","Misc"}, A352)))&gt;0</f>
        <v>0</v>
      </c>
      <c r="L352" t="str">
        <f t="shared" si="10"/>
        <v>TRUE</v>
      </c>
      <c r="M352" t="str">
        <f t="shared" si="11"/>
        <v>Deposit</v>
      </c>
    </row>
    <row r="353" spans="1:13" x14ac:dyDescent="0.25">
      <c r="A353" t="s">
        <v>32</v>
      </c>
      <c r="B353" t="s">
        <v>9</v>
      </c>
      <c r="C353" t="s">
        <v>19</v>
      </c>
      <c r="D353">
        <v>652.41</v>
      </c>
      <c r="E353" t="b" cm="1">
        <f t="array" ref="E353">SUMPRODUCT(--ISNUMBER(SEARCH({"GAS","Oil","ARCO"}, A353)))&gt;0</f>
        <v>0</v>
      </c>
      <c r="F353" t="b" cm="1">
        <f t="array" ref="F353">SUMPRODUCT(--ISNUMBER(SEARCH({"PAK","Safe","Save","Costco","Food"},A353)))&gt;0</f>
        <v>0</v>
      </c>
      <c r="G353" t="b" cm="1">
        <f t="array" ref="G353">SUMPRODUCT(--ISNUMBER(SEARCH({"KOHLS","Macy","Gap","Clothing"}, A353)))&gt;0</f>
        <v>0</v>
      </c>
      <c r="H353" t="b" cm="1">
        <f t="array" ref="H353">SUMPRODUCT(--ISNUMBER(SEARCH({"Century","Steam","Gamepod","Entertainment"},A353)))&gt;0</f>
        <v>0</v>
      </c>
      <c r="I353" t="b" cm="1">
        <f t="array" ref="I353">SUMPRODUCT(--ISNUMBER(SEARCH({"ROBINHOOD","AMERITRADE"}, A353)))&gt;0</f>
        <v>0</v>
      </c>
      <c r="J353" t="b" cm="1">
        <f t="array" ref="J353">SUMPRODUCT(--ISNUMBER(SEARCH({"O'REILLY","Auto"}, A353)))&gt;0</f>
        <v>0</v>
      </c>
      <c r="K353" t="b" cm="1">
        <f t="array" ref="K353">SUMPRODUCT(--ISNUMBER(SEARCH({"Home","Outdoor","Superdry","AMZN","Target","Wal-Mart","WITHDRWL SAN LEANDRO","Misc"}, A353)))&gt;0</f>
        <v>0</v>
      </c>
      <c r="L353" t="str">
        <f t="shared" si="10"/>
        <v>TRUE</v>
      </c>
      <c r="M353" t="str">
        <f t="shared" si="11"/>
        <v>Deposit</v>
      </c>
    </row>
    <row r="354" spans="1:13" x14ac:dyDescent="0.25">
      <c r="A354" t="s">
        <v>32</v>
      </c>
      <c r="B354" t="s">
        <v>10</v>
      </c>
      <c r="C354" t="s">
        <v>19</v>
      </c>
      <c r="D354" s="6">
        <v>1600</v>
      </c>
      <c r="E354" t="b" cm="1">
        <f t="array" ref="E354">SUMPRODUCT(--ISNUMBER(SEARCH({"GAS","Oil","ARCO"}, A354)))&gt;0</f>
        <v>0</v>
      </c>
      <c r="F354" t="b" cm="1">
        <f t="array" ref="F354">SUMPRODUCT(--ISNUMBER(SEARCH({"PAK","Safe","Save","Costco","Food"},A354)))&gt;0</f>
        <v>0</v>
      </c>
      <c r="G354" t="b" cm="1">
        <f t="array" ref="G354">SUMPRODUCT(--ISNUMBER(SEARCH({"KOHLS","Macy","Gap","Clothing"}, A354)))&gt;0</f>
        <v>0</v>
      </c>
      <c r="H354" t="b" cm="1">
        <f t="array" ref="H354">SUMPRODUCT(--ISNUMBER(SEARCH({"Century","Steam","Gamepod","Entertainment"},A354)))&gt;0</f>
        <v>0</v>
      </c>
      <c r="I354" t="b" cm="1">
        <f t="array" ref="I354">SUMPRODUCT(--ISNUMBER(SEARCH({"ROBINHOOD","AMERITRADE"}, A354)))&gt;0</f>
        <v>0</v>
      </c>
      <c r="J354" t="b" cm="1">
        <f t="array" ref="J354">SUMPRODUCT(--ISNUMBER(SEARCH({"O'REILLY","Auto"}, A354)))&gt;0</f>
        <v>0</v>
      </c>
      <c r="K354" t="b" cm="1">
        <f t="array" ref="K354">SUMPRODUCT(--ISNUMBER(SEARCH({"Home","Outdoor","Superdry","AMZN","Target","Wal-Mart","WITHDRWL SAN LEANDRO","Misc"}, A354)))&gt;0</f>
        <v>0</v>
      </c>
      <c r="L354" t="str">
        <f t="shared" si="10"/>
        <v>TRUE</v>
      </c>
      <c r="M354" t="str">
        <f t="shared" si="11"/>
        <v>Deposit</v>
      </c>
    </row>
    <row r="355" spans="1:13" x14ac:dyDescent="0.25">
      <c r="A355" t="s">
        <v>25</v>
      </c>
      <c r="B355" t="s">
        <v>10</v>
      </c>
      <c r="C355" t="s">
        <v>19</v>
      </c>
      <c r="D355">
        <v>14.99</v>
      </c>
      <c r="E355" t="b" cm="1">
        <f t="array" ref="E355">SUMPRODUCT(--ISNUMBER(SEARCH({"GAS","Oil","ARCO"}, A355)))&gt;0</f>
        <v>0</v>
      </c>
      <c r="F355" t="b" cm="1">
        <f t="array" ref="F355">SUMPRODUCT(--ISNUMBER(SEARCH({"PAK","Safe","Save","Costco","Food"},A355)))&gt;0</f>
        <v>0</v>
      </c>
      <c r="G355" t="b" cm="1">
        <f t="array" ref="G355">SUMPRODUCT(--ISNUMBER(SEARCH({"KOHLS","Macy","Gap","Clothing"}, A355)))&gt;0</f>
        <v>0</v>
      </c>
      <c r="H355" t="b" cm="1">
        <f t="array" ref="H355">SUMPRODUCT(--ISNUMBER(SEARCH({"Century","Steam","Gamepod","Entertainment"},A355)))&gt;0</f>
        <v>1</v>
      </c>
      <c r="I355" t="b" cm="1">
        <f t="array" ref="I355">SUMPRODUCT(--ISNUMBER(SEARCH({"ROBINHOOD","AMERITRADE"}, A355)))&gt;0</f>
        <v>0</v>
      </c>
      <c r="J355" t="b" cm="1">
        <f t="array" ref="J355">SUMPRODUCT(--ISNUMBER(SEARCH({"O'REILLY","Auto"}, A355)))&gt;0</f>
        <v>0</v>
      </c>
      <c r="K355" t="b" cm="1">
        <f t="array" ref="K355">SUMPRODUCT(--ISNUMBER(SEARCH({"Home","Outdoor","Superdry","AMZN","Target","Wal-Mart","WITHDRWL SAN LEANDRO","Misc"}, A355)))&gt;0</f>
        <v>0</v>
      </c>
      <c r="L355" t="str">
        <f t="shared" si="10"/>
        <v>TRUE</v>
      </c>
      <c r="M355" t="str">
        <f t="shared" si="11"/>
        <v>Entertainment</v>
      </c>
    </row>
    <row r="356" spans="1:13" x14ac:dyDescent="0.25">
      <c r="A356" t="s">
        <v>32</v>
      </c>
      <c r="B356" t="s">
        <v>10</v>
      </c>
      <c r="C356" t="s">
        <v>19</v>
      </c>
      <c r="D356">
        <v>300</v>
      </c>
      <c r="E356" t="b" cm="1">
        <f t="array" ref="E356">SUMPRODUCT(--ISNUMBER(SEARCH({"GAS","Oil","ARCO"}, A356)))&gt;0</f>
        <v>0</v>
      </c>
      <c r="F356" t="b" cm="1">
        <f t="array" ref="F356">SUMPRODUCT(--ISNUMBER(SEARCH({"PAK","Safe","Save","Costco","Food"},A356)))&gt;0</f>
        <v>0</v>
      </c>
      <c r="G356" t="b" cm="1">
        <f t="array" ref="G356">SUMPRODUCT(--ISNUMBER(SEARCH({"KOHLS","Macy","Gap","Clothing"}, A356)))&gt;0</f>
        <v>0</v>
      </c>
      <c r="H356" t="b" cm="1">
        <f t="array" ref="H356">SUMPRODUCT(--ISNUMBER(SEARCH({"Century","Steam","Gamepod","Entertainment"},A356)))&gt;0</f>
        <v>0</v>
      </c>
      <c r="I356" t="b" cm="1">
        <f t="array" ref="I356">SUMPRODUCT(--ISNUMBER(SEARCH({"ROBINHOOD","AMERITRADE"}, A356)))&gt;0</f>
        <v>0</v>
      </c>
      <c r="J356" t="b" cm="1">
        <f t="array" ref="J356">SUMPRODUCT(--ISNUMBER(SEARCH({"O'REILLY","Auto"}, A356)))&gt;0</f>
        <v>0</v>
      </c>
      <c r="K356" t="b" cm="1">
        <f t="array" ref="K356">SUMPRODUCT(--ISNUMBER(SEARCH({"Home","Outdoor","Superdry","AMZN","Target","Wal-Mart","WITHDRWL SAN LEANDRO","Misc"}, A356)))&gt;0</f>
        <v>0</v>
      </c>
      <c r="L356" t="str">
        <f t="shared" si="10"/>
        <v>TRUE</v>
      </c>
      <c r="M356" t="str">
        <f t="shared" si="11"/>
        <v>Deposit</v>
      </c>
    </row>
    <row r="357" spans="1:13" x14ac:dyDescent="0.25">
      <c r="A357" t="s">
        <v>36</v>
      </c>
      <c r="B357" t="s">
        <v>9</v>
      </c>
      <c r="C357" t="s">
        <v>19</v>
      </c>
      <c r="D357">
        <v>-5.43</v>
      </c>
      <c r="E357" t="b" cm="1">
        <f t="array" ref="E357">SUMPRODUCT(--ISNUMBER(SEARCH({"GAS","Oil","ARCO"}, A357)))&gt;0</f>
        <v>0</v>
      </c>
      <c r="F357" t="b" cm="1">
        <f t="array" ref="F357">SUMPRODUCT(--ISNUMBER(SEARCH({"PAK","Safe","Save","Costco","Food"},A357)))&gt;0</f>
        <v>0</v>
      </c>
      <c r="G357" t="b" cm="1">
        <f t="array" ref="G357">SUMPRODUCT(--ISNUMBER(SEARCH({"KOHLS","Macy","Gap","Clothing"}, A357)))&gt;0</f>
        <v>0</v>
      </c>
      <c r="H357" t="b" cm="1">
        <f t="array" ref="H357">SUMPRODUCT(--ISNUMBER(SEARCH({"Century","Steam","Gamepod","Entertainment"},A357)))&gt;0</f>
        <v>0</v>
      </c>
      <c r="I357" t="b" cm="1">
        <f t="array" ref="I357">SUMPRODUCT(--ISNUMBER(SEARCH({"ROBINHOOD","AMERITRADE"}, A357)))&gt;0</f>
        <v>0</v>
      </c>
      <c r="J357" t="b" cm="1">
        <f t="array" ref="J357">SUMPRODUCT(--ISNUMBER(SEARCH({"O'REILLY","Auto"}, A357)))&gt;0</f>
        <v>0</v>
      </c>
      <c r="K357" t="b" cm="1">
        <f t="array" ref="K357">SUMPRODUCT(--ISNUMBER(SEARCH({"Home","Outdoor","Superdry","AMZN","Target","Wal-Mart","WITHDRWL SAN LEANDRO","Misc"}, A357)))&gt;0</f>
        <v>1</v>
      </c>
      <c r="L357" t="str">
        <f t="shared" si="10"/>
        <v>FALSE</v>
      </c>
      <c r="M357" t="str">
        <f t="shared" si="11"/>
        <v>Miscellaneous</v>
      </c>
    </row>
    <row r="358" spans="1:13" x14ac:dyDescent="0.25">
      <c r="A358" t="s">
        <v>36</v>
      </c>
      <c r="B358" t="s">
        <v>9</v>
      </c>
      <c r="C358" t="s">
        <v>19</v>
      </c>
      <c r="D358">
        <v>-7.74</v>
      </c>
      <c r="E358" t="b" cm="1">
        <f t="array" ref="E358">SUMPRODUCT(--ISNUMBER(SEARCH({"GAS","Oil","ARCO"}, A358)))&gt;0</f>
        <v>0</v>
      </c>
      <c r="F358" t="b" cm="1">
        <f t="array" ref="F358">SUMPRODUCT(--ISNUMBER(SEARCH({"PAK","Safe","Save","Costco","Food"},A358)))&gt;0</f>
        <v>0</v>
      </c>
      <c r="G358" t="b" cm="1">
        <f t="array" ref="G358">SUMPRODUCT(--ISNUMBER(SEARCH({"KOHLS","Macy","Gap","Clothing"}, A358)))&gt;0</f>
        <v>0</v>
      </c>
      <c r="H358" t="b" cm="1">
        <f t="array" ref="H358">SUMPRODUCT(--ISNUMBER(SEARCH({"Century","Steam","Gamepod","Entertainment"},A358)))&gt;0</f>
        <v>0</v>
      </c>
      <c r="I358" t="b" cm="1">
        <f t="array" ref="I358">SUMPRODUCT(--ISNUMBER(SEARCH({"ROBINHOOD","AMERITRADE"}, A358)))&gt;0</f>
        <v>0</v>
      </c>
      <c r="J358" t="b" cm="1">
        <f t="array" ref="J358">SUMPRODUCT(--ISNUMBER(SEARCH({"O'REILLY","Auto"}, A358)))&gt;0</f>
        <v>0</v>
      </c>
      <c r="K358" t="b" cm="1">
        <f t="array" ref="K358">SUMPRODUCT(--ISNUMBER(SEARCH({"Home","Outdoor","Superdry","AMZN","Target","Wal-Mart","WITHDRWL SAN LEANDRO","Misc"}, A358)))&gt;0</f>
        <v>1</v>
      </c>
      <c r="L358" t="str">
        <f t="shared" si="10"/>
        <v>FALSE</v>
      </c>
      <c r="M358" t="str">
        <f t="shared" si="11"/>
        <v>Miscellaneous</v>
      </c>
    </row>
    <row r="359" spans="1:13" x14ac:dyDescent="0.25">
      <c r="A359" t="s">
        <v>36</v>
      </c>
      <c r="B359" t="s">
        <v>9</v>
      </c>
      <c r="C359" t="s">
        <v>19</v>
      </c>
      <c r="D359">
        <v>-7.71</v>
      </c>
      <c r="E359" t="b" cm="1">
        <f t="array" ref="E359">SUMPRODUCT(--ISNUMBER(SEARCH({"GAS","Oil","ARCO"}, A359)))&gt;0</f>
        <v>0</v>
      </c>
      <c r="F359" t="b" cm="1">
        <f t="array" ref="F359">SUMPRODUCT(--ISNUMBER(SEARCH({"PAK","Safe","Save","Costco","Food"},A359)))&gt;0</f>
        <v>0</v>
      </c>
      <c r="G359" t="b" cm="1">
        <f t="array" ref="G359">SUMPRODUCT(--ISNUMBER(SEARCH({"KOHLS","Macy","Gap","Clothing"}, A359)))&gt;0</f>
        <v>0</v>
      </c>
      <c r="H359" t="b" cm="1">
        <f t="array" ref="H359">SUMPRODUCT(--ISNUMBER(SEARCH({"Century","Steam","Gamepod","Entertainment"},A359)))&gt;0</f>
        <v>0</v>
      </c>
      <c r="I359" t="b" cm="1">
        <f t="array" ref="I359">SUMPRODUCT(--ISNUMBER(SEARCH({"ROBINHOOD","AMERITRADE"}, A359)))&gt;0</f>
        <v>0</v>
      </c>
      <c r="J359" t="b" cm="1">
        <f t="array" ref="J359">SUMPRODUCT(--ISNUMBER(SEARCH({"O'REILLY","Auto"}, A359)))&gt;0</f>
        <v>0</v>
      </c>
      <c r="K359" t="b" cm="1">
        <f t="array" ref="K359">SUMPRODUCT(--ISNUMBER(SEARCH({"Home","Outdoor","Superdry","AMZN","Target","Wal-Mart","WITHDRWL SAN LEANDRO","Misc"}, A359)))&gt;0</f>
        <v>1</v>
      </c>
      <c r="L359" t="str">
        <f t="shared" si="10"/>
        <v>FALSE</v>
      </c>
      <c r="M359" t="str">
        <f t="shared" si="11"/>
        <v>Miscellaneous</v>
      </c>
    </row>
    <row r="360" spans="1:13" x14ac:dyDescent="0.25">
      <c r="A360" t="s">
        <v>36</v>
      </c>
      <c r="B360" t="s">
        <v>9</v>
      </c>
      <c r="C360" t="s">
        <v>19</v>
      </c>
      <c r="D360">
        <v>-7.72</v>
      </c>
      <c r="E360" t="b" cm="1">
        <f t="array" ref="E360">SUMPRODUCT(--ISNUMBER(SEARCH({"GAS","Oil","ARCO"}, A360)))&gt;0</f>
        <v>0</v>
      </c>
      <c r="F360" t="b" cm="1">
        <f t="array" ref="F360">SUMPRODUCT(--ISNUMBER(SEARCH({"PAK","Safe","Save","Costco","Food"},A360)))&gt;0</f>
        <v>0</v>
      </c>
      <c r="G360" t="b" cm="1">
        <f t="array" ref="G360">SUMPRODUCT(--ISNUMBER(SEARCH({"KOHLS","Macy","Gap","Clothing"}, A360)))&gt;0</f>
        <v>0</v>
      </c>
      <c r="H360" t="b" cm="1">
        <f t="array" ref="H360">SUMPRODUCT(--ISNUMBER(SEARCH({"Century","Steam","Gamepod","Entertainment"},A360)))&gt;0</f>
        <v>0</v>
      </c>
      <c r="I360" t="b" cm="1">
        <f t="array" ref="I360">SUMPRODUCT(--ISNUMBER(SEARCH({"ROBINHOOD","AMERITRADE"}, A360)))&gt;0</f>
        <v>0</v>
      </c>
      <c r="J360" t="b" cm="1">
        <f t="array" ref="J360">SUMPRODUCT(--ISNUMBER(SEARCH({"O'REILLY","Auto"}, A360)))&gt;0</f>
        <v>0</v>
      </c>
      <c r="K360" t="b" cm="1">
        <f t="array" ref="K360">SUMPRODUCT(--ISNUMBER(SEARCH({"Home","Outdoor","Superdry","AMZN","Target","Wal-Mart","WITHDRWL SAN LEANDRO","Misc"}, A360)))&gt;0</f>
        <v>1</v>
      </c>
      <c r="L360" t="str">
        <f t="shared" si="10"/>
        <v>FALSE</v>
      </c>
      <c r="M360" t="str">
        <f t="shared" si="11"/>
        <v>Miscellaneous</v>
      </c>
    </row>
    <row r="361" spans="1:13" x14ac:dyDescent="0.25">
      <c r="A361" t="s">
        <v>36</v>
      </c>
      <c r="B361" t="s">
        <v>10</v>
      </c>
      <c r="C361" t="s">
        <v>19</v>
      </c>
      <c r="D361">
        <v>-14.83</v>
      </c>
      <c r="E361" t="b" cm="1">
        <f t="array" ref="E361">SUMPRODUCT(--ISNUMBER(SEARCH({"GAS","Oil","ARCO"}, A361)))&gt;0</f>
        <v>0</v>
      </c>
      <c r="F361" t="b" cm="1">
        <f t="array" ref="F361">SUMPRODUCT(--ISNUMBER(SEARCH({"PAK","Safe","Save","Costco","Food"},A361)))&gt;0</f>
        <v>0</v>
      </c>
      <c r="G361" t="b" cm="1">
        <f t="array" ref="G361">SUMPRODUCT(--ISNUMBER(SEARCH({"KOHLS","Macy","Gap","Clothing"}, A361)))&gt;0</f>
        <v>0</v>
      </c>
      <c r="H361" t="b" cm="1">
        <f t="array" ref="H361">SUMPRODUCT(--ISNUMBER(SEARCH({"Century","Steam","Gamepod","Entertainment"},A361)))&gt;0</f>
        <v>0</v>
      </c>
      <c r="I361" t="b" cm="1">
        <f t="array" ref="I361">SUMPRODUCT(--ISNUMBER(SEARCH({"ROBINHOOD","AMERITRADE"}, A361)))&gt;0</f>
        <v>0</v>
      </c>
      <c r="J361" t="b" cm="1">
        <f t="array" ref="J361">SUMPRODUCT(--ISNUMBER(SEARCH({"O'REILLY","Auto"}, A361)))&gt;0</f>
        <v>0</v>
      </c>
      <c r="K361" t="b" cm="1">
        <f t="array" ref="K361">SUMPRODUCT(--ISNUMBER(SEARCH({"Home","Outdoor","Superdry","AMZN","Target","Wal-Mart","WITHDRWL SAN LEANDRO","Misc"}, A361)))&gt;0</f>
        <v>1</v>
      </c>
      <c r="L361" t="str">
        <f t="shared" si="10"/>
        <v>FALSE</v>
      </c>
      <c r="M361" t="str">
        <f t="shared" si="11"/>
        <v>Miscellaneous</v>
      </c>
    </row>
    <row r="362" spans="1:13" x14ac:dyDescent="0.25">
      <c r="A362" t="s">
        <v>29</v>
      </c>
      <c r="B362" t="s">
        <v>10</v>
      </c>
      <c r="C362" t="s">
        <v>19</v>
      </c>
      <c r="D362">
        <v>-2.25</v>
      </c>
      <c r="E362" t="b" cm="1">
        <f t="array" ref="E362">SUMPRODUCT(--ISNUMBER(SEARCH({"GAS","Oil","ARCO"}, A362)))&gt;0</f>
        <v>0</v>
      </c>
      <c r="F362" t="b" cm="1">
        <f t="array" ref="F362">SUMPRODUCT(--ISNUMBER(SEARCH({"PAK","Safe","Save","Costco","Food"},A362)))&gt;0</f>
        <v>0</v>
      </c>
      <c r="G362" t="b" cm="1">
        <f t="array" ref="G362">SUMPRODUCT(--ISNUMBER(SEARCH({"KOHLS","Macy","Gap","Clothing"}, A362)))&gt;0</f>
        <v>0</v>
      </c>
      <c r="H362" t="b" cm="1">
        <f t="array" ref="H362">SUMPRODUCT(--ISNUMBER(SEARCH({"Century","Steam","Gamepod","Entertainment"},A362)))&gt;0</f>
        <v>0</v>
      </c>
      <c r="I362" t="b" cm="1">
        <f t="array" ref="I362">SUMPRODUCT(--ISNUMBER(SEARCH({"ROBINHOOD","AMERITRADE"}, A362)))&gt;0</f>
        <v>0</v>
      </c>
      <c r="J362" t="b" cm="1">
        <f t="array" ref="J362">SUMPRODUCT(--ISNUMBER(SEARCH({"O'REILLY","Auto"}, A362)))&gt;0</f>
        <v>0</v>
      </c>
      <c r="K362" t="b" cm="1">
        <f t="array" ref="K362">SUMPRODUCT(--ISNUMBER(SEARCH({"Home","Outdoor","Superdry","AMZN","Target","Wal-Mart","WITHDRWL SAN LEANDRO","Misc"}, A362)))&gt;0</f>
        <v>0</v>
      </c>
      <c r="L362" t="str">
        <f t="shared" si="10"/>
        <v>FALSE</v>
      </c>
      <c r="M362" t="str">
        <f t="shared" si="11"/>
        <v>Other</v>
      </c>
    </row>
    <row r="363" spans="1:13" x14ac:dyDescent="0.25">
      <c r="A363" t="s">
        <v>25</v>
      </c>
      <c r="B363" t="s">
        <v>10</v>
      </c>
      <c r="C363" t="s">
        <v>19</v>
      </c>
      <c r="D363">
        <v>-14.99</v>
      </c>
      <c r="E363" t="b" cm="1">
        <f t="array" ref="E363">SUMPRODUCT(--ISNUMBER(SEARCH({"GAS","Oil","ARCO"}, A363)))&gt;0</f>
        <v>0</v>
      </c>
      <c r="F363" t="b" cm="1">
        <f t="array" ref="F363">SUMPRODUCT(--ISNUMBER(SEARCH({"PAK","Safe","Save","Costco","Food"},A363)))&gt;0</f>
        <v>0</v>
      </c>
      <c r="G363" t="b" cm="1">
        <f t="array" ref="G363">SUMPRODUCT(--ISNUMBER(SEARCH({"KOHLS","Macy","Gap","Clothing"}, A363)))&gt;0</f>
        <v>0</v>
      </c>
      <c r="H363" t="b" cm="1">
        <f t="array" ref="H363">SUMPRODUCT(--ISNUMBER(SEARCH({"Century","Steam","Gamepod","Entertainment"},A363)))&gt;0</f>
        <v>1</v>
      </c>
      <c r="I363" t="b" cm="1">
        <f t="array" ref="I363">SUMPRODUCT(--ISNUMBER(SEARCH({"ROBINHOOD","AMERITRADE"}, A363)))&gt;0</f>
        <v>0</v>
      </c>
      <c r="J363" t="b" cm="1">
        <f t="array" ref="J363">SUMPRODUCT(--ISNUMBER(SEARCH({"O'REILLY","Auto"}, A363)))&gt;0</f>
        <v>0</v>
      </c>
      <c r="K363" t="b" cm="1">
        <f t="array" ref="K363">SUMPRODUCT(--ISNUMBER(SEARCH({"Home","Outdoor","Superdry","AMZN","Target","Wal-Mart","WITHDRWL SAN LEANDRO","Misc"}, A363)))&gt;0</f>
        <v>0</v>
      </c>
      <c r="L363" t="str">
        <f t="shared" si="10"/>
        <v>FALSE</v>
      </c>
      <c r="M363" t="str">
        <f t="shared" si="11"/>
        <v>Entertainment</v>
      </c>
    </row>
    <row r="364" spans="1:13" x14ac:dyDescent="0.25">
      <c r="A364" t="s">
        <v>36</v>
      </c>
      <c r="B364" t="s">
        <v>10</v>
      </c>
      <c r="C364" t="s">
        <v>19</v>
      </c>
      <c r="D364">
        <v>-199.34</v>
      </c>
      <c r="E364" t="b" cm="1">
        <f t="array" ref="E364">SUMPRODUCT(--ISNUMBER(SEARCH({"GAS","Oil","ARCO"}, A364)))&gt;0</f>
        <v>0</v>
      </c>
      <c r="F364" t="b" cm="1">
        <f t="array" ref="F364">SUMPRODUCT(--ISNUMBER(SEARCH({"PAK","Safe","Save","Costco","Food"},A364)))&gt;0</f>
        <v>0</v>
      </c>
      <c r="G364" t="b" cm="1">
        <f t="array" ref="G364">SUMPRODUCT(--ISNUMBER(SEARCH({"KOHLS","Macy","Gap","Clothing"}, A364)))&gt;0</f>
        <v>0</v>
      </c>
      <c r="H364" t="b" cm="1">
        <f t="array" ref="H364">SUMPRODUCT(--ISNUMBER(SEARCH({"Century","Steam","Gamepod","Entertainment"},A364)))&gt;0</f>
        <v>0</v>
      </c>
      <c r="I364" t="b" cm="1">
        <f t="array" ref="I364">SUMPRODUCT(--ISNUMBER(SEARCH({"ROBINHOOD","AMERITRADE"}, A364)))&gt;0</f>
        <v>0</v>
      </c>
      <c r="J364" t="b" cm="1">
        <f t="array" ref="J364">SUMPRODUCT(--ISNUMBER(SEARCH({"O'REILLY","Auto"}, A364)))&gt;0</f>
        <v>0</v>
      </c>
      <c r="K364" t="b" cm="1">
        <f t="array" ref="K364">SUMPRODUCT(--ISNUMBER(SEARCH({"Home","Outdoor","Superdry","AMZN","Target","Wal-Mart","WITHDRWL SAN LEANDRO","Misc"}, A364)))&gt;0</f>
        <v>1</v>
      </c>
      <c r="L364" t="str">
        <f t="shared" si="10"/>
        <v>FALSE</v>
      </c>
      <c r="M364" t="str">
        <f t="shared" si="11"/>
        <v>Miscellaneous</v>
      </c>
    </row>
    <row r="365" spans="1:13" x14ac:dyDescent="0.25">
      <c r="A365" t="s">
        <v>29</v>
      </c>
      <c r="B365" t="s">
        <v>10</v>
      </c>
      <c r="C365" t="s">
        <v>19</v>
      </c>
      <c r="D365">
        <v>-8.48</v>
      </c>
      <c r="E365" t="b" cm="1">
        <f t="array" ref="E365">SUMPRODUCT(--ISNUMBER(SEARCH({"GAS","Oil","ARCO"}, A365)))&gt;0</f>
        <v>0</v>
      </c>
      <c r="F365" t="b" cm="1">
        <f t="array" ref="F365">SUMPRODUCT(--ISNUMBER(SEARCH({"PAK","Safe","Save","Costco","Food"},A365)))&gt;0</f>
        <v>0</v>
      </c>
      <c r="G365" t="b" cm="1">
        <f t="array" ref="G365">SUMPRODUCT(--ISNUMBER(SEARCH({"KOHLS","Macy","Gap","Clothing"}, A365)))&gt;0</f>
        <v>0</v>
      </c>
      <c r="H365" t="b" cm="1">
        <f t="array" ref="H365">SUMPRODUCT(--ISNUMBER(SEARCH({"Century","Steam","Gamepod","Entertainment"},A365)))&gt;0</f>
        <v>0</v>
      </c>
      <c r="I365" t="b" cm="1">
        <f t="array" ref="I365">SUMPRODUCT(--ISNUMBER(SEARCH({"ROBINHOOD","AMERITRADE"}, A365)))&gt;0</f>
        <v>0</v>
      </c>
      <c r="J365" t="b" cm="1">
        <f t="array" ref="J365">SUMPRODUCT(--ISNUMBER(SEARCH({"O'REILLY","Auto"}, A365)))&gt;0</f>
        <v>0</v>
      </c>
      <c r="K365" t="b" cm="1">
        <f t="array" ref="K365">SUMPRODUCT(--ISNUMBER(SEARCH({"Home","Outdoor","Superdry","AMZN","Target","Wal-Mart","WITHDRWL SAN LEANDRO","Misc"}, A365)))&gt;0</f>
        <v>0</v>
      </c>
      <c r="L365" t="str">
        <f t="shared" si="10"/>
        <v>FALSE</v>
      </c>
      <c r="M365" t="str">
        <f t="shared" si="11"/>
        <v>Other</v>
      </c>
    </row>
    <row r="366" spans="1:13" x14ac:dyDescent="0.25">
      <c r="A366" t="s">
        <v>29</v>
      </c>
      <c r="B366" t="s">
        <v>10</v>
      </c>
      <c r="C366" t="s">
        <v>19</v>
      </c>
      <c r="D366">
        <v>-12.36</v>
      </c>
      <c r="E366" t="b" cm="1">
        <f t="array" ref="E366">SUMPRODUCT(--ISNUMBER(SEARCH({"GAS","Oil","ARCO"}, A366)))&gt;0</f>
        <v>0</v>
      </c>
      <c r="F366" t="b" cm="1">
        <f t="array" ref="F366">SUMPRODUCT(--ISNUMBER(SEARCH({"PAK","Safe","Save","Costco","Food"},A366)))&gt;0</f>
        <v>0</v>
      </c>
      <c r="G366" t="b" cm="1">
        <f t="array" ref="G366">SUMPRODUCT(--ISNUMBER(SEARCH({"KOHLS","Macy","Gap","Clothing"}, A366)))&gt;0</f>
        <v>0</v>
      </c>
      <c r="H366" t="b" cm="1">
        <f t="array" ref="H366">SUMPRODUCT(--ISNUMBER(SEARCH({"Century","Steam","Gamepod","Entertainment"},A366)))&gt;0</f>
        <v>0</v>
      </c>
      <c r="I366" t="b" cm="1">
        <f t="array" ref="I366">SUMPRODUCT(--ISNUMBER(SEARCH({"ROBINHOOD","AMERITRADE"}, A366)))&gt;0</f>
        <v>0</v>
      </c>
      <c r="J366" t="b" cm="1">
        <f t="array" ref="J366">SUMPRODUCT(--ISNUMBER(SEARCH({"O'REILLY","Auto"}, A366)))&gt;0</f>
        <v>0</v>
      </c>
      <c r="K366" t="b" cm="1">
        <f t="array" ref="K366">SUMPRODUCT(--ISNUMBER(SEARCH({"Home","Outdoor","Superdry","AMZN","Target","Wal-Mart","WITHDRWL SAN LEANDRO","Misc"}, A366)))&gt;0</f>
        <v>0</v>
      </c>
      <c r="L366" t="str">
        <f t="shared" si="10"/>
        <v>FALSE</v>
      </c>
      <c r="M366" t="str">
        <f t="shared" si="11"/>
        <v>Other</v>
      </c>
    </row>
    <row r="367" spans="1:13" x14ac:dyDescent="0.25">
      <c r="A367" t="s">
        <v>29</v>
      </c>
      <c r="B367" t="s">
        <v>10</v>
      </c>
      <c r="C367" t="s">
        <v>19</v>
      </c>
      <c r="D367">
        <v>-16.5</v>
      </c>
      <c r="E367" t="b" cm="1">
        <f t="array" ref="E367">SUMPRODUCT(--ISNUMBER(SEARCH({"GAS","Oil","ARCO"}, A367)))&gt;0</f>
        <v>0</v>
      </c>
      <c r="F367" t="b" cm="1">
        <f t="array" ref="F367">SUMPRODUCT(--ISNUMBER(SEARCH({"PAK","Safe","Save","Costco","Food"},A367)))&gt;0</f>
        <v>0</v>
      </c>
      <c r="G367" t="b" cm="1">
        <f t="array" ref="G367">SUMPRODUCT(--ISNUMBER(SEARCH({"KOHLS","Macy","Gap","Clothing"}, A367)))&gt;0</f>
        <v>0</v>
      </c>
      <c r="H367" t="b" cm="1">
        <f t="array" ref="H367">SUMPRODUCT(--ISNUMBER(SEARCH({"Century","Steam","Gamepod","Entertainment"},A367)))&gt;0</f>
        <v>0</v>
      </c>
      <c r="I367" t="b" cm="1">
        <f t="array" ref="I367">SUMPRODUCT(--ISNUMBER(SEARCH({"ROBINHOOD","AMERITRADE"}, A367)))&gt;0</f>
        <v>0</v>
      </c>
      <c r="J367" t="b" cm="1">
        <f t="array" ref="J367">SUMPRODUCT(--ISNUMBER(SEARCH({"O'REILLY","Auto"}, A367)))&gt;0</f>
        <v>0</v>
      </c>
      <c r="K367" t="b" cm="1">
        <f t="array" ref="K367">SUMPRODUCT(--ISNUMBER(SEARCH({"Home","Outdoor","Superdry","AMZN","Target","Wal-Mart","WITHDRWL SAN LEANDRO","Misc"}, A367)))&gt;0</f>
        <v>0</v>
      </c>
      <c r="L367" t="str">
        <f t="shared" si="10"/>
        <v>FALSE</v>
      </c>
      <c r="M367" t="str">
        <f t="shared" si="11"/>
        <v>Other</v>
      </c>
    </row>
    <row r="368" spans="1:13" x14ac:dyDescent="0.25">
      <c r="A368" t="s">
        <v>26</v>
      </c>
      <c r="B368" t="s">
        <v>10</v>
      </c>
      <c r="C368" t="s">
        <v>19</v>
      </c>
      <c r="D368">
        <v>-16.989999999999998</v>
      </c>
      <c r="E368" t="b" cm="1">
        <f t="array" ref="E368">SUMPRODUCT(--ISNUMBER(SEARCH({"GAS","Oil","ARCO"}, A368)))&gt;0</f>
        <v>0</v>
      </c>
      <c r="F368" t="b" cm="1">
        <f t="array" ref="F368">SUMPRODUCT(--ISNUMBER(SEARCH({"PAK","Safe","Save","Costco","Food"},A368)))&gt;0</f>
        <v>1</v>
      </c>
      <c r="G368" t="b" cm="1">
        <f t="array" ref="G368">SUMPRODUCT(--ISNUMBER(SEARCH({"KOHLS","Macy","Gap","Clothing"}, A368)))&gt;0</f>
        <v>0</v>
      </c>
      <c r="H368" t="b" cm="1">
        <f t="array" ref="H368">SUMPRODUCT(--ISNUMBER(SEARCH({"Century","Steam","Gamepod","Entertainment"},A368)))&gt;0</f>
        <v>0</v>
      </c>
      <c r="I368" t="b" cm="1">
        <f t="array" ref="I368">SUMPRODUCT(--ISNUMBER(SEARCH({"ROBINHOOD","AMERITRADE"}, A368)))&gt;0</f>
        <v>0</v>
      </c>
      <c r="J368" t="b" cm="1">
        <f t="array" ref="J368">SUMPRODUCT(--ISNUMBER(SEARCH({"O'REILLY","Auto"}, A368)))&gt;0</f>
        <v>0</v>
      </c>
      <c r="K368" t="b" cm="1">
        <f t="array" ref="K368">SUMPRODUCT(--ISNUMBER(SEARCH({"Home","Outdoor","Superdry","AMZN","Target","Wal-Mart","WITHDRWL SAN LEANDRO","Misc"}, A368)))&gt;0</f>
        <v>0</v>
      </c>
      <c r="L368" t="str">
        <f t="shared" si="10"/>
        <v>FALSE</v>
      </c>
      <c r="M368" t="str">
        <f t="shared" si="11"/>
        <v>Food</v>
      </c>
    </row>
    <row r="369" spans="1:13" x14ac:dyDescent="0.25">
      <c r="A369" t="s">
        <v>29</v>
      </c>
      <c r="B369" t="s">
        <v>10</v>
      </c>
      <c r="C369" t="s">
        <v>19</v>
      </c>
      <c r="D369">
        <v>-84.65</v>
      </c>
      <c r="E369" t="b" cm="1">
        <f t="array" ref="E369">SUMPRODUCT(--ISNUMBER(SEARCH({"GAS","Oil","ARCO"}, A369)))&gt;0</f>
        <v>0</v>
      </c>
      <c r="F369" t="b" cm="1">
        <f t="array" ref="F369">SUMPRODUCT(--ISNUMBER(SEARCH({"PAK","Safe","Save","Costco","Food"},A369)))&gt;0</f>
        <v>0</v>
      </c>
      <c r="G369" t="b" cm="1">
        <f t="array" ref="G369">SUMPRODUCT(--ISNUMBER(SEARCH({"KOHLS","Macy","Gap","Clothing"}, A369)))&gt;0</f>
        <v>0</v>
      </c>
      <c r="H369" t="b" cm="1">
        <f t="array" ref="H369">SUMPRODUCT(--ISNUMBER(SEARCH({"Century","Steam","Gamepod","Entertainment"},A369)))&gt;0</f>
        <v>0</v>
      </c>
      <c r="I369" t="b" cm="1">
        <f t="array" ref="I369">SUMPRODUCT(--ISNUMBER(SEARCH({"ROBINHOOD","AMERITRADE"}, A369)))&gt;0</f>
        <v>0</v>
      </c>
      <c r="J369" t="b" cm="1">
        <f t="array" ref="J369">SUMPRODUCT(--ISNUMBER(SEARCH({"O'REILLY","Auto"}, A369)))&gt;0</f>
        <v>0</v>
      </c>
      <c r="K369" t="b" cm="1">
        <f t="array" ref="K369">SUMPRODUCT(--ISNUMBER(SEARCH({"Home","Outdoor","Superdry","AMZN","Target","Wal-Mart","WITHDRWL SAN LEANDRO","Misc"}, A369)))&gt;0</f>
        <v>0</v>
      </c>
      <c r="L369" t="str">
        <f t="shared" si="10"/>
        <v>FALSE</v>
      </c>
      <c r="M369" t="str">
        <f t="shared" si="11"/>
        <v>Other</v>
      </c>
    </row>
    <row r="370" spans="1:13" x14ac:dyDescent="0.25">
      <c r="A370" t="s">
        <v>25</v>
      </c>
      <c r="B370" t="s">
        <v>10</v>
      </c>
      <c r="C370" t="s">
        <v>19</v>
      </c>
      <c r="D370">
        <v>-2.99</v>
      </c>
      <c r="E370" t="b" cm="1">
        <f t="array" ref="E370">SUMPRODUCT(--ISNUMBER(SEARCH({"GAS","Oil","ARCO"}, A370)))&gt;0</f>
        <v>0</v>
      </c>
      <c r="F370" t="b" cm="1">
        <f t="array" ref="F370">SUMPRODUCT(--ISNUMBER(SEARCH({"PAK","Safe","Save","Costco","Food"},A370)))&gt;0</f>
        <v>0</v>
      </c>
      <c r="G370" t="b" cm="1">
        <f t="array" ref="G370">SUMPRODUCT(--ISNUMBER(SEARCH({"KOHLS","Macy","Gap","Clothing"}, A370)))&gt;0</f>
        <v>0</v>
      </c>
      <c r="H370" t="b" cm="1">
        <f t="array" ref="H370">SUMPRODUCT(--ISNUMBER(SEARCH({"Century","Steam","Gamepod","Entertainment"},A370)))&gt;0</f>
        <v>1</v>
      </c>
      <c r="I370" t="b" cm="1">
        <f t="array" ref="I370">SUMPRODUCT(--ISNUMBER(SEARCH({"ROBINHOOD","AMERITRADE"}, A370)))&gt;0</f>
        <v>0</v>
      </c>
      <c r="J370" t="b" cm="1">
        <f t="array" ref="J370">SUMPRODUCT(--ISNUMBER(SEARCH({"O'REILLY","Auto"}, A370)))&gt;0</f>
        <v>0</v>
      </c>
      <c r="K370" t="b" cm="1">
        <f t="array" ref="K370">SUMPRODUCT(--ISNUMBER(SEARCH({"Home","Outdoor","Superdry","AMZN","Target","Wal-Mart","WITHDRWL SAN LEANDRO","Misc"}, A370)))&gt;0</f>
        <v>0</v>
      </c>
      <c r="L370" t="str">
        <f t="shared" si="10"/>
        <v>FALSE</v>
      </c>
      <c r="M370" t="str">
        <f t="shared" si="11"/>
        <v>Entertainment</v>
      </c>
    </row>
    <row r="371" spans="1:13" x14ac:dyDescent="0.25">
      <c r="A371" t="s">
        <v>36</v>
      </c>
      <c r="B371" t="s">
        <v>10</v>
      </c>
      <c r="C371" t="s">
        <v>19</v>
      </c>
      <c r="D371">
        <v>-8.3000000000000007</v>
      </c>
      <c r="E371" t="b" cm="1">
        <f t="array" ref="E371">SUMPRODUCT(--ISNUMBER(SEARCH({"GAS","Oil","ARCO"}, A371)))&gt;0</f>
        <v>0</v>
      </c>
      <c r="F371" t="b" cm="1">
        <f t="array" ref="F371">SUMPRODUCT(--ISNUMBER(SEARCH({"PAK","Safe","Save","Costco","Food"},A371)))&gt;0</f>
        <v>0</v>
      </c>
      <c r="G371" t="b" cm="1">
        <f t="array" ref="G371">SUMPRODUCT(--ISNUMBER(SEARCH({"KOHLS","Macy","Gap","Clothing"}, A371)))&gt;0</f>
        <v>0</v>
      </c>
      <c r="H371" t="b" cm="1">
        <f t="array" ref="H371">SUMPRODUCT(--ISNUMBER(SEARCH({"Century","Steam","Gamepod","Entertainment"},A371)))&gt;0</f>
        <v>0</v>
      </c>
      <c r="I371" t="b" cm="1">
        <f t="array" ref="I371">SUMPRODUCT(--ISNUMBER(SEARCH({"ROBINHOOD","AMERITRADE"}, A371)))&gt;0</f>
        <v>0</v>
      </c>
      <c r="J371" t="b" cm="1">
        <f t="array" ref="J371">SUMPRODUCT(--ISNUMBER(SEARCH({"O'REILLY","Auto"}, A371)))&gt;0</f>
        <v>0</v>
      </c>
      <c r="K371" t="b" cm="1">
        <f t="array" ref="K371">SUMPRODUCT(--ISNUMBER(SEARCH({"Home","Outdoor","Superdry","AMZN","Target","Wal-Mart","WITHDRWL SAN LEANDRO","Misc"}, A371)))&gt;0</f>
        <v>1</v>
      </c>
      <c r="L371" t="str">
        <f t="shared" si="10"/>
        <v>FALSE</v>
      </c>
      <c r="M371" t="str">
        <f t="shared" si="11"/>
        <v>Miscellaneous</v>
      </c>
    </row>
    <row r="372" spans="1:13" x14ac:dyDescent="0.25">
      <c r="A372" t="s">
        <v>26</v>
      </c>
      <c r="B372" t="s">
        <v>10</v>
      </c>
      <c r="C372" t="s">
        <v>19</v>
      </c>
      <c r="D372">
        <v>-8.7799999999999994</v>
      </c>
      <c r="E372" t="b" cm="1">
        <f t="array" ref="E372">SUMPRODUCT(--ISNUMBER(SEARCH({"GAS","Oil","ARCO"}, A372)))&gt;0</f>
        <v>0</v>
      </c>
      <c r="F372" t="b" cm="1">
        <f t="array" ref="F372">SUMPRODUCT(--ISNUMBER(SEARCH({"PAK","Safe","Save","Costco","Food"},A372)))&gt;0</f>
        <v>1</v>
      </c>
      <c r="G372" t="b" cm="1">
        <f t="array" ref="G372">SUMPRODUCT(--ISNUMBER(SEARCH({"KOHLS","Macy","Gap","Clothing"}, A372)))&gt;0</f>
        <v>0</v>
      </c>
      <c r="H372" t="b" cm="1">
        <f t="array" ref="H372">SUMPRODUCT(--ISNUMBER(SEARCH({"Century","Steam","Gamepod","Entertainment"},A372)))&gt;0</f>
        <v>0</v>
      </c>
      <c r="I372" t="b" cm="1">
        <f t="array" ref="I372">SUMPRODUCT(--ISNUMBER(SEARCH({"ROBINHOOD","AMERITRADE"}, A372)))&gt;0</f>
        <v>0</v>
      </c>
      <c r="J372" t="b" cm="1">
        <f t="array" ref="J372">SUMPRODUCT(--ISNUMBER(SEARCH({"O'REILLY","Auto"}, A372)))&gt;0</f>
        <v>0</v>
      </c>
      <c r="K372" t="b" cm="1">
        <f t="array" ref="K372">SUMPRODUCT(--ISNUMBER(SEARCH({"Home","Outdoor","Superdry","AMZN","Target","Wal-Mart","WITHDRWL SAN LEANDRO","Misc"}, A372)))&gt;0</f>
        <v>0</v>
      </c>
      <c r="L372" t="str">
        <f t="shared" si="10"/>
        <v>FALSE</v>
      </c>
      <c r="M372" t="str">
        <f t="shared" si="11"/>
        <v>Food</v>
      </c>
    </row>
    <row r="373" spans="1:13" x14ac:dyDescent="0.25">
      <c r="A373" t="s">
        <v>26</v>
      </c>
      <c r="B373" t="s">
        <v>10</v>
      </c>
      <c r="C373" t="s">
        <v>19</v>
      </c>
      <c r="D373">
        <v>-30.19</v>
      </c>
      <c r="E373" t="b" cm="1">
        <f t="array" ref="E373">SUMPRODUCT(--ISNUMBER(SEARCH({"GAS","Oil","ARCO"}, A373)))&gt;0</f>
        <v>0</v>
      </c>
      <c r="F373" t="b" cm="1">
        <f t="array" ref="F373">SUMPRODUCT(--ISNUMBER(SEARCH({"PAK","Safe","Save","Costco","Food"},A373)))&gt;0</f>
        <v>1</v>
      </c>
      <c r="G373" t="b" cm="1">
        <f t="array" ref="G373">SUMPRODUCT(--ISNUMBER(SEARCH({"KOHLS","Macy","Gap","Clothing"}, A373)))&gt;0</f>
        <v>0</v>
      </c>
      <c r="H373" t="b" cm="1">
        <f t="array" ref="H373">SUMPRODUCT(--ISNUMBER(SEARCH({"Century","Steam","Gamepod","Entertainment"},A373)))&gt;0</f>
        <v>0</v>
      </c>
      <c r="I373" t="b" cm="1">
        <f t="array" ref="I373">SUMPRODUCT(--ISNUMBER(SEARCH({"ROBINHOOD","AMERITRADE"}, A373)))&gt;0</f>
        <v>0</v>
      </c>
      <c r="J373" t="b" cm="1">
        <f t="array" ref="J373">SUMPRODUCT(--ISNUMBER(SEARCH({"O'REILLY","Auto"}, A373)))&gt;0</f>
        <v>0</v>
      </c>
      <c r="K373" t="b" cm="1">
        <f t="array" ref="K373">SUMPRODUCT(--ISNUMBER(SEARCH({"Home","Outdoor","Superdry","AMZN","Target","Wal-Mart","WITHDRWL SAN LEANDRO","Misc"}, A373)))&gt;0</f>
        <v>0</v>
      </c>
      <c r="L373" t="str">
        <f t="shared" si="10"/>
        <v>FALSE</v>
      </c>
      <c r="M373" t="str">
        <f t="shared" si="11"/>
        <v>Food</v>
      </c>
    </row>
    <row r="374" spans="1:13" x14ac:dyDescent="0.25">
      <c r="A374" t="s">
        <v>26</v>
      </c>
      <c r="B374" t="s">
        <v>10</v>
      </c>
      <c r="C374" t="s">
        <v>19</v>
      </c>
      <c r="D374">
        <v>-6.75</v>
      </c>
      <c r="E374" t="b" cm="1">
        <f t="array" ref="E374">SUMPRODUCT(--ISNUMBER(SEARCH({"GAS","Oil","ARCO"}, A374)))&gt;0</f>
        <v>0</v>
      </c>
      <c r="F374" t="b" cm="1">
        <f t="array" ref="F374">SUMPRODUCT(--ISNUMBER(SEARCH({"PAK","Safe","Save","Costco","Food"},A374)))&gt;0</f>
        <v>1</v>
      </c>
      <c r="G374" t="b" cm="1">
        <f t="array" ref="G374">SUMPRODUCT(--ISNUMBER(SEARCH({"KOHLS","Macy","Gap","Clothing"}, A374)))&gt;0</f>
        <v>0</v>
      </c>
      <c r="H374" t="b" cm="1">
        <f t="array" ref="H374">SUMPRODUCT(--ISNUMBER(SEARCH({"Century","Steam","Gamepod","Entertainment"},A374)))&gt;0</f>
        <v>0</v>
      </c>
      <c r="I374" t="b" cm="1">
        <f t="array" ref="I374">SUMPRODUCT(--ISNUMBER(SEARCH({"ROBINHOOD","AMERITRADE"}, A374)))&gt;0</f>
        <v>0</v>
      </c>
      <c r="J374" t="b" cm="1">
        <f t="array" ref="J374">SUMPRODUCT(--ISNUMBER(SEARCH({"O'REILLY","Auto"}, A374)))&gt;0</f>
        <v>0</v>
      </c>
      <c r="K374" t="b" cm="1">
        <f t="array" ref="K374">SUMPRODUCT(--ISNUMBER(SEARCH({"Home","Outdoor","Superdry","AMZN","Target","Wal-Mart","WITHDRWL SAN LEANDRO","Misc"}, A374)))&gt;0</f>
        <v>0</v>
      </c>
      <c r="L374" t="str">
        <f t="shared" si="10"/>
        <v>FALSE</v>
      </c>
      <c r="M374" t="str">
        <f t="shared" si="11"/>
        <v>Food</v>
      </c>
    </row>
    <row r="375" spans="1:13" x14ac:dyDescent="0.25">
      <c r="A375" t="s">
        <v>29</v>
      </c>
      <c r="B375" t="s">
        <v>10</v>
      </c>
      <c r="C375" t="s">
        <v>19</v>
      </c>
      <c r="D375">
        <v>-24.71</v>
      </c>
      <c r="E375" t="b" cm="1">
        <f t="array" ref="E375">SUMPRODUCT(--ISNUMBER(SEARCH({"GAS","Oil","ARCO"}, A375)))&gt;0</f>
        <v>0</v>
      </c>
      <c r="F375" t="b" cm="1">
        <f t="array" ref="F375">SUMPRODUCT(--ISNUMBER(SEARCH({"PAK","Safe","Save","Costco","Food"},A375)))&gt;0</f>
        <v>0</v>
      </c>
      <c r="G375" t="b" cm="1">
        <f t="array" ref="G375">SUMPRODUCT(--ISNUMBER(SEARCH({"KOHLS","Macy","Gap","Clothing"}, A375)))&gt;0</f>
        <v>0</v>
      </c>
      <c r="H375" t="b" cm="1">
        <f t="array" ref="H375">SUMPRODUCT(--ISNUMBER(SEARCH({"Century","Steam","Gamepod","Entertainment"},A375)))&gt;0</f>
        <v>0</v>
      </c>
      <c r="I375" t="b" cm="1">
        <f t="array" ref="I375">SUMPRODUCT(--ISNUMBER(SEARCH({"ROBINHOOD","AMERITRADE"}, A375)))&gt;0</f>
        <v>0</v>
      </c>
      <c r="J375" t="b" cm="1">
        <f t="array" ref="J375">SUMPRODUCT(--ISNUMBER(SEARCH({"O'REILLY","Auto"}, A375)))&gt;0</f>
        <v>0</v>
      </c>
      <c r="K375" t="b" cm="1">
        <f t="array" ref="K375">SUMPRODUCT(--ISNUMBER(SEARCH({"Home","Outdoor","Superdry","AMZN","Target","Wal-Mart","WITHDRWL SAN LEANDRO","Misc"}, A375)))&gt;0</f>
        <v>0</v>
      </c>
      <c r="L375" t="str">
        <f t="shared" si="10"/>
        <v>FALSE</v>
      </c>
      <c r="M375" t="str">
        <f t="shared" si="11"/>
        <v>Other</v>
      </c>
    </row>
    <row r="376" spans="1:13" x14ac:dyDescent="0.25">
      <c r="A376" t="s">
        <v>36</v>
      </c>
      <c r="B376" t="s">
        <v>10</v>
      </c>
      <c r="C376" t="s">
        <v>19</v>
      </c>
      <c r="D376">
        <v>-27.58</v>
      </c>
      <c r="E376" t="b" cm="1">
        <f t="array" ref="E376">SUMPRODUCT(--ISNUMBER(SEARCH({"GAS","Oil","ARCO"}, A376)))&gt;0</f>
        <v>0</v>
      </c>
      <c r="F376" t="b" cm="1">
        <f t="array" ref="F376">SUMPRODUCT(--ISNUMBER(SEARCH({"PAK","Safe","Save","Costco","Food"},A376)))&gt;0</f>
        <v>0</v>
      </c>
      <c r="G376" t="b" cm="1">
        <f t="array" ref="G376">SUMPRODUCT(--ISNUMBER(SEARCH({"KOHLS","Macy","Gap","Clothing"}, A376)))&gt;0</f>
        <v>0</v>
      </c>
      <c r="H376" t="b" cm="1">
        <f t="array" ref="H376">SUMPRODUCT(--ISNUMBER(SEARCH({"Century","Steam","Gamepod","Entertainment"},A376)))&gt;0</f>
        <v>0</v>
      </c>
      <c r="I376" t="b" cm="1">
        <f t="array" ref="I376">SUMPRODUCT(--ISNUMBER(SEARCH({"ROBINHOOD","AMERITRADE"}, A376)))&gt;0</f>
        <v>0</v>
      </c>
      <c r="J376" t="b" cm="1">
        <f t="array" ref="J376">SUMPRODUCT(--ISNUMBER(SEARCH({"O'REILLY","Auto"}, A376)))&gt;0</f>
        <v>0</v>
      </c>
      <c r="K376" t="b" cm="1">
        <f t="array" ref="K376">SUMPRODUCT(--ISNUMBER(SEARCH({"Home","Outdoor","Superdry","AMZN","Target","Wal-Mart","WITHDRWL SAN LEANDRO","Misc"}, A376)))&gt;0</f>
        <v>1</v>
      </c>
      <c r="L376" t="str">
        <f t="shared" si="10"/>
        <v>FALSE</v>
      </c>
      <c r="M376" t="str">
        <f t="shared" si="11"/>
        <v>Miscellaneous</v>
      </c>
    </row>
    <row r="377" spans="1:13" x14ac:dyDescent="0.25">
      <c r="A377" t="s">
        <v>36</v>
      </c>
      <c r="B377" t="s">
        <v>10</v>
      </c>
      <c r="C377" t="s">
        <v>19</v>
      </c>
      <c r="D377">
        <v>-37.630000000000003</v>
      </c>
      <c r="E377" t="b" cm="1">
        <f t="array" ref="E377">SUMPRODUCT(--ISNUMBER(SEARCH({"GAS","Oil","ARCO"}, A377)))&gt;0</f>
        <v>0</v>
      </c>
      <c r="F377" t="b" cm="1">
        <f t="array" ref="F377">SUMPRODUCT(--ISNUMBER(SEARCH({"PAK","Safe","Save","Costco","Food"},A377)))&gt;0</f>
        <v>0</v>
      </c>
      <c r="G377" t="b" cm="1">
        <f t="array" ref="G377">SUMPRODUCT(--ISNUMBER(SEARCH({"KOHLS","Macy","Gap","Clothing"}, A377)))&gt;0</f>
        <v>0</v>
      </c>
      <c r="H377" t="b" cm="1">
        <f t="array" ref="H377">SUMPRODUCT(--ISNUMBER(SEARCH({"Century","Steam","Gamepod","Entertainment"},A377)))&gt;0</f>
        <v>0</v>
      </c>
      <c r="I377" t="b" cm="1">
        <f t="array" ref="I377">SUMPRODUCT(--ISNUMBER(SEARCH({"ROBINHOOD","AMERITRADE"}, A377)))&gt;0</f>
        <v>0</v>
      </c>
      <c r="J377" t="b" cm="1">
        <f t="array" ref="J377">SUMPRODUCT(--ISNUMBER(SEARCH({"O'REILLY","Auto"}, A377)))&gt;0</f>
        <v>0</v>
      </c>
      <c r="K377" t="b" cm="1">
        <f t="array" ref="K377">SUMPRODUCT(--ISNUMBER(SEARCH({"Home","Outdoor","Superdry","AMZN","Target","Wal-Mart","WITHDRWL SAN LEANDRO","Misc"}, A377)))&gt;0</f>
        <v>1</v>
      </c>
      <c r="L377" t="str">
        <f t="shared" si="10"/>
        <v>FALSE</v>
      </c>
      <c r="M377" t="str">
        <f t="shared" si="11"/>
        <v>Miscellaneous</v>
      </c>
    </row>
    <row r="378" spans="1:13" x14ac:dyDescent="0.25">
      <c r="A378" t="s">
        <v>32</v>
      </c>
      <c r="B378" t="s">
        <v>11</v>
      </c>
      <c r="C378" t="s">
        <v>19</v>
      </c>
      <c r="D378">
        <v>342</v>
      </c>
      <c r="E378" t="b" cm="1">
        <f t="array" ref="E378">SUMPRODUCT(--ISNUMBER(SEARCH({"GAS","Oil","ARCO"}, A378)))&gt;0</f>
        <v>0</v>
      </c>
      <c r="F378" t="b" cm="1">
        <f t="array" ref="F378">SUMPRODUCT(--ISNUMBER(SEARCH({"PAK","Safe","Save","Costco","Food"},A378)))&gt;0</f>
        <v>0</v>
      </c>
      <c r="G378" t="b" cm="1">
        <f t="array" ref="G378">SUMPRODUCT(--ISNUMBER(SEARCH({"KOHLS","Macy","Gap","Clothing"}, A378)))&gt;0</f>
        <v>0</v>
      </c>
      <c r="H378" t="b" cm="1">
        <f t="array" ref="H378">SUMPRODUCT(--ISNUMBER(SEARCH({"Century","Steam","Gamepod","Entertainment"},A378)))&gt;0</f>
        <v>0</v>
      </c>
      <c r="I378" t="b" cm="1">
        <f t="array" ref="I378">SUMPRODUCT(--ISNUMBER(SEARCH({"ROBINHOOD","AMERITRADE"}, A378)))&gt;0</f>
        <v>0</v>
      </c>
      <c r="J378" t="b" cm="1">
        <f t="array" ref="J378">SUMPRODUCT(--ISNUMBER(SEARCH({"O'REILLY","Auto"}, A378)))&gt;0</f>
        <v>0</v>
      </c>
      <c r="K378" t="b" cm="1">
        <f t="array" ref="K378">SUMPRODUCT(--ISNUMBER(SEARCH({"Home","Outdoor","Superdry","AMZN","Target","Wal-Mart","WITHDRWL SAN LEANDRO","Misc"}, A378)))&gt;0</f>
        <v>0</v>
      </c>
      <c r="L378" t="str">
        <f t="shared" si="10"/>
        <v>TRUE</v>
      </c>
      <c r="M378" t="str">
        <f t="shared" si="11"/>
        <v>Deposit</v>
      </c>
    </row>
    <row r="379" spans="1:13" x14ac:dyDescent="0.25">
      <c r="A379" t="s">
        <v>32</v>
      </c>
      <c r="B379" t="s">
        <v>11</v>
      </c>
      <c r="C379" t="s">
        <v>19</v>
      </c>
      <c r="D379">
        <v>365.49</v>
      </c>
      <c r="E379" t="b" cm="1">
        <f t="array" ref="E379">SUMPRODUCT(--ISNUMBER(SEARCH({"GAS","Oil","ARCO"}, A379)))&gt;0</f>
        <v>0</v>
      </c>
      <c r="F379" t="b" cm="1">
        <f t="array" ref="F379">SUMPRODUCT(--ISNUMBER(SEARCH({"PAK","Safe","Save","Costco","Food"},A379)))&gt;0</f>
        <v>0</v>
      </c>
      <c r="G379" t="b" cm="1">
        <f t="array" ref="G379">SUMPRODUCT(--ISNUMBER(SEARCH({"KOHLS","Macy","Gap","Clothing"}, A379)))&gt;0</f>
        <v>0</v>
      </c>
      <c r="H379" t="b" cm="1">
        <f t="array" ref="H379">SUMPRODUCT(--ISNUMBER(SEARCH({"Century","Steam","Gamepod","Entertainment"},A379)))&gt;0</f>
        <v>0</v>
      </c>
      <c r="I379" t="b" cm="1">
        <f t="array" ref="I379">SUMPRODUCT(--ISNUMBER(SEARCH({"ROBINHOOD","AMERITRADE"}, A379)))&gt;0</f>
        <v>0</v>
      </c>
      <c r="J379" t="b" cm="1">
        <f t="array" ref="J379">SUMPRODUCT(--ISNUMBER(SEARCH({"O'REILLY","Auto"}, A379)))&gt;0</f>
        <v>0</v>
      </c>
      <c r="K379" t="b" cm="1">
        <f t="array" ref="K379">SUMPRODUCT(--ISNUMBER(SEARCH({"Home","Outdoor","Superdry","AMZN","Target","Wal-Mart","WITHDRWL SAN LEANDRO","Misc"}, A379)))&gt;0</f>
        <v>0</v>
      </c>
      <c r="L379" t="str">
        <f t="shared" si="10"/>
        <v>TRUE</v>
      </c>
      <c r="M379" t="str">
        <f t="shared" si="11"/>
        <v>Deposit</v>
      </c>
    </row>
    <row r="380" spans="1:13" x14ac:dyDescent="0.25">
      <c r="A380" t="s">
        <v>26</v>
      </c>
      <c r="B380" t="s">
        <v>10</v>
      </c>
      <c r="C380" t="s">
        <v>19</v>
      </c>
      <c r="D380">
        <v>-17.309999999999999</v>
      </c>
      <c r="E380" t="b" cm="1">
        <f t="array" ref="E380">SUMPRODUCT(--ISNUMBER(SEARCH({"GAS","Oil","ARCO"}, A380)))&gt;0</f>
        <v>0</v>
      </c>
      <c r="F380" t="b" cm="1">
        <f t="array" ref="F380">SUMPRODUCT(--ISNUMBER(SEARCH({"PAK","Safe","Save","Costco","Food"},A380)))&gt;0</f>
        <v>1</v>
      </c>
      <c r="G380" t="b" cm="1">
        <f t="array" ref="G380">SUMPRODUCT(--ISNUMBER(SEARCH({"KOHLS","Macy","Gap","Clothing"}, A380)))&gt;0</f>
        <v>0</v>
      </c>
      <c r="H380" t="b" cm="1">
        <f t="array" ref="H380">SUMPRODUCT(--ISNUMBER(SEARCH({"Century","Steam","Gamepod","Entertainment"},A380)))&gt;0</f>
        <v>0</v>
      </c>
      <c r="I380" t="b" cm="1">
        <f t="array" ref="I380">SUMPRODUCT(--ISNUMBER(SEARCH({"ROBINHOOD","AMERITRADE"}, A380)))&gt;0</f>
        <v>0</v>
      </c>
      <c r="J380" t="b" cm="1">
        <f t="array" ref="J380">SUMPRODUCT(--ISNUMBER(SEARCH({"O'REILLY","Auto"}, A380)))&gt;0</f>
        <v>0</v>
      </c>
      <c r="K380" t="b" cm="1">
        <f t="array" ref="K380">SUMPRODUCT(--ISNUMBER(SEARCH({"Home","Outdoor","Superdry","AMZN","Target","Wal-Mart","WITHDRWL SAN LEANDRO","Misc"}, A380)))&gt;0</f>
        <v>0</v>
      </c>
      <c r="L380" t="str">
        <f t="shared" si="10"/>
        <v>FALSE</v>
      </c>
      <c r="M380" t="str">
        <f t="shared" si="11"/>
        <v>Food</v>
      </c>
    </row>
    <row r="381" spans="1:13" x14ac:dyDescent="0.25">
      <c r="A381" t="s">
        <v>26</v>
      </c>
      <c r="B381" t="s">
        <v>10</v>
      </c>
      <c r="C381" t="s">
        <v>19</v>
      </c>
      <c r="D381">
        <v>-15.25</v>
      </c>
      <c r="E381" t="b" cm="1">
        <f t="array" ref="E381">SUMPRODUCT(--ISNUMBER(SEARCH({"GAS","Oil","ARCO"}, A381)))&gt;0</f>
        <v>0</v>
      </c>
      <c r="F381" t="b" cm="1">
        <f t="array" ref="F381">SUMPRODUCT(--ISNUMBER(SEARCH({"PAK","Safe","Save","Costco","Food"},A381)))&gt;0</f>
        <v>1</v>
      </c>
      <c r="G381" t="b" cm="1">
        <f t="array" ref="G381">SUMPRODUCT(--ISNUMBER(SEARCH({"KOHLS","Macy","Gap","Clothing"}, A381)))&gt;0</f>
        <v>0</v>
      </c>
      <c r="H381" t="b" cm="1">
        <f t="array" ref="H381">SUMPRODUCT(--ISNUMBER(SEARCH({"Century","Steam","Gamepod","Entertainment"},A381)))&gt;0</f>
        <v>0</v>
      </c>
      <c r="I381" t="b" cm="1">
        <f t="array" ref="I381">SUMPRODUCT(--ISNUMBER(SEARCH({"ROBINHOOD","AMERITRADE"}, A381)))&gt;0</f>
        <v>0</v>
      </c>
      <c r="J381" t="b" cm="1">
        <f t="array" ref="J381">SUMPRODUCT(--ISNUMBER(SEARCH({"O'REILLY","Auto"}, A381)))&gt;0</f>
        <v>0</v>
      </c>
      <c r="K381" t="b" cm="1">
        <f t="array" ref="K381">SUMPRODUCT(--ISNUMBER(SEARCH({"Home","Outdoor","Superdry","AMZN","Target","Wal-Mart","WITHDRWL SAN LEANDRO","Misc"}, A381)))&gt;0</f>
        <v>0</v>
      </c>
      <c r="L381" t="str">
        <f t="shared" si="10"/>
        <v>FALSE</v>
      </c>
      <c r="M381" t="str">
        <f t="shared" si="11"/>
        <v>Food</v>
      </c>
    </row>
    <row r="382" spans="1:13" x14ac:dyDescent="0.25">
      <c r="A382" t="s">
        <v>36</v>
      </c>
      <c r="B382" t="s">
        <v>10</v>
      </c>
      <c r="C382" t="s">
        <v>19</v>
      </c>
      <c r="D382">
        <v>-200</v>
      </c>
      <c r="E382" t="b" cm="1">
        <f t="array" ref="E382">SUMPRODUCT(--ISNUMBER(SEARCH({"GAS","Oil","ARCO"}, A382)))&gt;0</f>
        <v>0</v>
      </c>
      <c r="F382" t="b" cm="1">
        <f t="array" ref="F382">SUMPRODUCT(--ISNUMBER(SEARCH({"PAK","Safe","Save","Costco","Food"},A382)))&gt;0</f>
        <v>0</v>
      </c>
      <c r="G382" t="b" cm="1">
        <f t="array" ref="G382">SUMPRODUCT(--ISNUMBER(SEARCH({"KOHLS","Macy","Gap","Clothing"}, A382)))&gt;0</f>
        <v>0</v>
      </c>
      <c r="H382" t="b" cm="1">
        <f t="array" ref="H382">SUMPRODUCT(--ISNUMBER(SEARCH({"Century","Steam","Gamepod","Entertainment"},A382)))&gt;0</f>
        <v>0</v>
      </c>
      <c r="I382" t="b" cm="1">
        <f t="array" ref="I382">SUMPRODUCT(--ISNUMBER(SEARCH({"ROBINHOOD","AMERITRADE"}, A382)))&gt;0</f>
        <v>0</v>
      </c>
      <c r="J382" t="b" cm="1">
        <f t="array" ref="J382">SUMPRODUCT(--ISNUMBER(SEARCH({"O'REILLY","Auto"}, A382)))&gt;0</f>
        <v>0</v>
      </c>
      <c r="K382" t="b" cm="1">
        <f t="array" ref="K382">SUMPRODUCT(--ISNUMBER(SEARCH({"Home","Outdoor","Superdry","AMZN","Target","Wal-Mart","WITHDRWL SAN LEANDRO","Misc"}, A382)))&gt;0</f>
        <v>1</v>
      </c>
      <c r="L382" t="str">
        <f t="shared" si="10"/>
        <v>FALSE</v>
      </c>
      <c r="M382" t="str">
        <f t="shared" si="11"/>
        <v>Miscellaneous</v>
      </c>
    </row>
    <row r="383" spans="1:13" x14ac:dyDescent="0.25">
      <c r="A383" t="s">
        <v>35</v>
      </c>
      <c r="B383" t="s">
        <v>10</v>
      </c>
      <c r="C383" t="s">
        <v>19</v>
      </c>
      <c r="D383">
        <v>-42.04</v>
      </c>
      <c r="E383" t="b" cm="1">
        <f t="array" ref="E383">SUMPRODUCT(--ISNUMBER(SEARCH({"GAS","Oil","ARCO"}, A383)))&gt;0</f>
        <v>0</v>
      </c>
      <c r="F383" t="b" cm="1">
        <f t="array" ref="F383">SUMPRODUCT(--ISNUMBER(SEARCH({"PAK","Safe","Save","Costco","Food"},A383)))&gt;0</f>
        <v>0</v>
      </c>
      <c r="G383" t="b" cm="1">
        <f t="array" ref="G383">SUMPRODUCT(--ISNUMBER(SEARCH({"KOHLS","Macy","Gap","Clothing"}, A383)))&gt;0</f>
        <v>0</v>
      </c>
      <c r="H383" t="b" cm="1">
        <f t="array" ref="H383">SUMPRODUCT(--ISNUMBER(SEARCH({"Century","Steam","Gamepod","Entertainment"},A383)))&gt;0</f>
        <v>0</v>
      </c>
      <c r="I383" t="b" cm="1">
        <f t="array" ref="I383">SUMPRODUCT(--ISNUMBER(SEARCH({"ROBINHOOD","AMERITRADE"}, A383)))&gt;0</f>
        <v>0</v>
      </c>
      <c r="J383" t="b" cm="1">
        <f t="array" ref="J383">SUMPRODUCT(--ISNUMBER(SEARCH({"O'REILLY","Auto"}, A383)))&gt;0</f>
        <v>1</v>
      </c>
      <c r="K383" t="b" cm="1">
        <f t="array" ref="K383">SUMPRODUCT(--ISNUMBER(SEARCH({"Home","Outdoor","Superdry","AMZN","Target","Wal-Mart","WITHDRWL SAN LEANDRO","Misc"}, A383)))&gt;0</f>
        <v>0</v>
      </c>
      <c r="L383" t="str">
        <f t="shared" si="10"/>
        <v>FALSE</v>
      </c>
      <c r="M383" t="str">
        <f t="shared" si="11"/>
        <v>Car Maintenance</v>
      </c>
    </row>
    <row r="384" spans="1:13" x14ac:dyDescent="0.25">
      <c r="A384" t="s">
        <v>26</v>
      </c>
      <c r="B384" t="s">
        <v>10</v>
      </c>
      <c r="C384" t="s">
        <v>19</v>
      </c>
      <c r="D384">
        <v>-24.46</v>
      </c>
      <c r="E384" t="b" cm="1">
        <f t="array" ref="E384">SUMPRODUCT(--ISNUMBER(SEARCH({"GAS","Oil","ARCO"}, A384)))&gt;0</f>
        <v>0</v>
      </c>
      <c r="F384" t="b" cm="1">
        <f t="array" ref="F384">SUMPRODUCT(--ISNUMBER(SEARCH({"PAK","Safe","Save","Costco","Food"},A384)))&gt;0</f>
        <v>1</v>
      </c>
      <c r="G384" t="b" cm="1">
        <f t="array" ref="G384">SUMPRODUCT(--ISNUMBER(SEARCH({"KOHLS","Macy","Gap","Clothing"}, A384)))&gt;0</f>
        <v>0</v>
      </c>
      <c r="H384" t="b" cm="1">
        <f t="array" ref="H384">SUMPRODUCT(--ISNUMBER(SEARCH({"Century","Steam","Gamepod","Entertainment"},A384)))&gt;0</f>
        <v>0</v>
      </c>
      <c r="I384" t="b" cm="1">
        <f t="array" ref="I384">SUMPRODUCT(--ISNUMBER(SEARCH({"ROBINHOOD","AMERITRADE"}, A384)))&gt;0</f>
        <v>0</v>
      </c>
      <c r="J384" t="b" cm="1">
        <f t="array" ref="J384">SUMPRODUCT(--ISNUMBER(SEARCH({"O'REILLY","Auto"}, A384)))&gt;0</f>
        <v>0</v>
      </c>
      <c r="K384" t="b" cm="1">
        <f t="array" ref="K384">SUMPRODUCT(--ISNUMBER(SEARCH({"Home","Outdoor","Superdry","AMZN","Target","Wal-Mart","WITHDRWL SAN LEANDRO","Misc"}, A384)))&gt;0</f>
        <v>0</v>
      </c>
      <c r="L384" t="str">
        <f t="shared" si="10"/>
        <v>FALSE</v>
      </c>
      <c r="M384" t="str">
        <f t="shared" si="11"/>
        <v>Food</v>
      </c>
    </row>
    <row r="385" spans="1:13" x14ac:dyDescent="0.25">
      <c r="A385" t="s">
        <v>26</v>
      </c>
      <c r="B385" t="s">
        <v>10</v>
      </c>
      <c r="C385" t="s">
        <v>19</v>
      </c>
      <c r="D385">
        <v>-9.67</v>
      </c>
      <c r="E385" t="b" cm="1">
        <f t="array" ref="E385">SUMPRODUCT(--ISNUMBER(SEARCH({"GAS","Oil","ARCO"}, A385)))&gt;0</f>
        <v>0</v>
      </c>
      <c r="F385" t="b" cm="1">
        <f t="array" ref="F385">SUMPRODUCT(--ISNUMBER(SEARCH({"PAK","Safe","Save","Costco","Food"},A385)))&gt;0</f>
        <v>1</v>
      </c>
      <c r="G385" t="b" cm="1">
        <f t="array" ref="G385">SUMPRODUCT(--ISNUMBER(SEARCH({"KOHLS","Macy","Gap","Clothing"}, A385)))&gt;0</f>
        <v>0</v>
      </c>
      <c r="H385" t="b" cm="1">
        <f t="array" ref="H385">SUMPRODUCT(--ISNUMBER(SEARCH({"Century","Steam","Gamepod","Entertainment"},A385)))&gt;0</f>
        <v>0</v>
      </c>
      <c r="I385" t="b" cm="1">
        <f t="array" ref="I385">SUMPRODUCT(--ISNUMBER(SEARCH({"ROBINHOOD","AMERITRADE"}, A385)))&gt;0</f>
        <v>0</v>
      </c>
      <c r="J385" t="b" cm="1">
        <f t="array" ref="J385">SUMPRODUCT(--ISNUMBER(SEARCH({"O'REILLY","Auto"}, A385)))&gt;0</f>
        <v>0</v>
      </c>
      <c r="K385" t="b" cm="1">
        <f t="array" ref="K385">SUMPRODUCT(--ISNUMBER(SEARCH({"Home","Outdoor","Superdry","AMZN","Target","Wal-Mart","WITHDRWL SAN LEANDRO","Misc"}, A385)))&gt;0</f>
        <v>0</v>
      </c>
      <c r="L385" t="str">
        <f t="shared" si="10"/>
        <v>FALSE</v>
      </c>
      <c r="M385" t="str">
        <f t="shared" si="11"/>
        <v>Food</v>
      </c>
    </row>
    <row r="386" spans="1:13" x14ac:dyDescent="0.25">
      <c r="A386" t="s">
        <v>29</v>
      </c>
      <c r="B386" t="s">
        <v>10</v>
      </c>
      <c r="C386" t="s">
        <v>19</v>
      </c>
      <c r="D386">
        <v>-30.21</v>
      </c>
      <c r="E386" t="b" cm="1">
        <f t="array" ref="E386">SUMPRODUCT(--ISNUMBER(SEARCH({"GAS","Oil","ARCO"}, A386)))&gt;0</f>
        <v>0</v>
      </c>
      <c r="F386" t="b" cm="1">
        <f t="array" ref="F386">SUMPRODUCT(--ISNUMBER(SEARCH({"PAK","Safe","Save","Costco","Food"},A386)))&gt;0</f>
        <v>0</v>
      </c>
      <c r="G386" t="b" cm="1">
        <f t="array" ref="G386">SUMPRODUCT(--ISNUMBER(SEARCH({"KOHLS","Macy","Gap","Clothing"}, A386)))&gt;0</f>
        <v>0</v>
      </c>
      <c r="H386" t="b" cm="1">
        <f t="array" ref="H386">SUMPRODUCT(--ISNUMBER(SEARCH({"Century","Steam","Gamepod","Entertainment"},A386)))&gt;0</f>
        <v>0</v>
      </c>
      <c r="I386" t="b" cm="1">
        <f t="array" ref="I386">SUMPRODUCT(--ISNUMBER(SEARCH({"ROBINHOOD","AMERITRADE"}, A386)))&gt;0</f>
        <v>0</v>
      </c>
      <c r="J386" t="b" cm="1">
        <f t="array" ref="J386">SUMPRODUCT(--ISNUMBER(SEARCH({"O'REILLY","Auto"}, A386)))&gt;0</f>
        <v>0</v>
      </c>
      <c r="K386" t="b" cm="1">
        <f t="array" ref="K386">SUMPRODUCT(--ISNUMBER(SEARCH({"Home","Outdoor","Superdry","AMZN","Target","Wal-Mart","WITHDRWL SAN LEANDRO","Misc"}, A386)))&gt;0</f>
        <v>0</v>
      </c>
      <c r="L386" t="str">
        <f t="shared" ref="L386:L449" si="12">IF(D386&gt;0, "TRUE", "FALSE")</f>
        <v>FALSE</v>
      </c>
      <c r="M386" t="str">
        <f t="shared" ref="M386:M449" si="13">IF(E386=TRUE, "Gas", IF(F386=TRUE, "Food", IF(G386=TRUE, "Clothing", IF(H386=TRUE, "Entertainment", IF(I386=TRUE, "Investment", IF(J386=TRUE, "Car Maintenance", IF(K386=TRUE, "Miscellaneous", IF(L386="TRUE", "Deposit", "Other"))))))))</f>
        <v>Other</v>
      </c>
    </row>
    <row r="387" spans="1:13" x14ac:dyDescent="0.25">
      <c r="A387" t="s">
        <v>27</v>
      </c>
      <c r="B387" t="s">
        <v>11</v>
      </c>
      <c r="C387" t="s">
        <v>19</v>
      </c>
      <c r="D387" s="5">
        <v>-96.92</v>
      </c>
      <c r="E387" t="b" cm="1">
        <f t="array" ref="E387">SUMPRODUCT(--ISNUMBER(SEARCH({"GAS","Oil","ARCO"}, A387)))&gt;0</f>
        <v>1</v>
      </c>
      <c r="F387" t="b" cm="1">
        <f t="array" ref="F387">SUMPRODUCT(--ISNUMBER(SEARCH({"PAK","Safe","Save","Costco","Food"},A387)))&gt;0</f>
        <v>0</v>
      </c>
      <c r="G387" t="b" cm="1">
        <f t="array" ref="G387">SUMPRODUCT(--ISNUMBER(SEARCH({"KOHLS","Macy","Gap","Clothing"}, A387)))&gt;0</f>
        <v>0</v>
      </c>
      <c r="H387" t="b" cm="1">
        <f t="array" ref="H387">SUMPRODUCT(--ISNUMBER(SEARCH({"Century","Steam","Gamepod","Entertainment"},A387)))&gt;0</f>
        <v>0</v>
      </c>
      <c r="I387" t="b" cm="1">
        <f t="array" ref="I387">SUMPRODUCT(--ISNUMBER(SEARCH({"ROBINHOOD","AMERITRADE"}, A387)))&gt;0</f>
        <v>0</v>
      </c>
      <c r="J387" t="b" cm="1">
        <f t="array" ref="J387">SUMPRODUCT(--ISNUMBER(SEARCH({"O'REILLY","Auto"}, A387)))&gt;0</f>
        <v>0</v>
      </c>
      <c r="K387" t="b" cm="1">
        <f t="array" ref="K387">SUMPRODUCT(--ISNUMBER(SEARCH({"Home","Outdoor","Superdry","AMZN","Target","Wal-Mart","WITHDRWL SAN LEANDRO","Misc"}, A387)))&gt;0</f>
        <v>0</v>
      </c>
      <c r="L387" t="str">
        <f t="shared" si="12"/>
        <v>FALSE</v>
      </c>
      <c r="M387" t="str">
        <f t="shared" si="13"/>
        <v>Gas</v>
      </c>
    </row>
    <row r="388" spans="1:13" x14ac:dyDescent="0.25">
      <c r="A388" t="s">
        <v>26</v>
      </c>
      <c r="B388" t="s">
        <v>11</v>
      </c>
      <c r="C388" t="s">
        <v>19</v>
      </c>
      <c r="D388">
        <v>-29.97</v>
      </c>
      <c r="E388" t="b" cm="1">
        <f t="array" ref="E388">SUMPRODUCT(--ISNUMBER(SEARCH({"GAS","Oil","ARCO"}, A388)))&gt;0</f>
        <v>0</v>
      </c>
      <c r="F388" t="b" cm="1">
        <f t="array" ref="F388">SUMPRODUCT(--ISNUMBER(SEARCH({"PAK","Safe","Save","Costco","Food"},A388)))&gt;0</f>
        <v>1</v>
      </c>
      <c r="G388" t="b" cm="1">
        <f t="array" ref="G388">SUMPRODUCT(--ISNUMBER(SEARCH({"KOHLS","Macy","Gap","Clothing"}, A388)))&gt;0</f>
        <v>0</v>
      </c>
      <c r="H388" t="b" cm="1">
        <f t="array" ref="H388">SUMPRODUCT(--ISNUMBER(SEARCH({"Century","Steam","Gamepod","Entertainment"},A388)))&gt;0</f>
        <v>0</v>
      </c>
      <c r="I388" t="b" cm="1">
        <f t="array" ref="I388">SUMPRODUCT(--ISNUMBER(SEARCH({"ROBINHOOD","AMERITRADE"}, A388)))&gt;0</f>
        <v>0</v>
      </c>
      <c r="J388" t="b" cm="1">
        <f t="array" ref="J388">SUMPRODUCT(--ISNUMBER(SEARCH({"O'REILLY","Auto"}, A388)))&gt;0</f>
        <v>0</v>
      </c>
      <c r="K388" t="b" cm="1">
        <f t="array" ref="K388">SUMPRODUCT(--ISNUMBER(SEARCH({"Home","Outdoor","Superdry","AMZN","Target","Wal-Mart","WITHDRWL SAN LEANDRO","Misc"}, A388)))&gt;0</f>
        <v>0</v>
      </c>
      <c r="L388" t="str">
        <f t="shared" si="12"/>
        <v>FALSE</v>
      </c>
      <c r="M388" t="str">
        <f t="shared" si="13"/>
        <v>Food</v>
      </c>
    </row>
    <row r="389" spans="1:13" x14ac:dyDescent="0.25">
      <c r="A389" t="s">
        <v>36</v>
      </c>
      <c r="B389" t="s">
        <v>11</v>
      </c>
      <c r="C389" t="s">
        <v>19</v>
      </c>
      <c r="D389">
        <v>-31.51</v>
      </c>
      <c r="E389" t="b" cm="1">
        <f t="array" ref="E389">SUMPRODUCT(--ISNUMBER(SEARCH({"GAS","Oil","ARCO"}, A389)))&gt;0</f>
        <v>0</v>
      </c>
      <c r="F389" t="b" cm="1">
        <f t="array" ref="F389">SUMPRODUCT(--ISNUMBER(SEARCH({"PAK","Safe","Save","Costco","Food"},A389)))&gt;0</f>
        <v>0</v>
      </c>
      <c r="G389" t="b" cm="1">
        <f t="array" ref="G389">SUMPRODUCT(--ISNUMBER(SEARCH({"KOHLS","Macy","Gap","Clothing"}, A389)))&gt;0</f>
        <v>0</v>
      </c>
      <c r="H389" t="b" cm="1">
        <f t="array" ref="H389">SUMPRODUCT(--ISNUMBER(SEARCH({"Century","Steam","Gamepod","Entertainment"},A389)))&gt;0</f>
        <v>0</v>
      </c>
      <c r="I389" t="b" cm="1">
        <f t="array" ref="I389">SUMPRODUCT(--ISNUMBER(SEARCH({"ROBINHOOD","AMERITRADE"}, A389)))&gt;0</f>
        <v>0</v>
      </c>
      <c r="J389" t="b" cm="1">
        <f t="array" ref="J389">SUMPRODUCT(--ISNUMBER(SEARCH({"O'REILLY","Auto"}, A389)))&gt;0</f>
        <v>0</v>
      </c>
      <c r="K389" t="b" cm="1">
        <f t="array" ref="K389">SUMPRODUCT(--ISNUMBER(SEARCH({"Home","Outdoor","Superdry","AMZN","Target","Wal-Mart","WITHDRWL SAN LEANDRO","Misc"}, A389)))&gt;0</f>
        <v>1</v>
      </c>
      <c r="L389" t="str">
        <f t="shared" si="12"/>
        <v>FALSE</v>
      </c>
      <c r="M389" t="str">
        <f t="shared" si="13"/>
        <v>Miscellaneous</v>
      </c>
    </row>
    <row r="390" spans="1:13" x14ac:dyDescent="0.25">
      <c r="A390" t="s">
        <v>29</v>
      </c>
      <c r="B390" t="s">
        <v>11</v>
      </c>
      <c r="C390" t="s">
        <v>19</v>
      </c>
      <c r="D390">
        <v>-23.62</v>
      </c>
      <c r="E390" t="b" cm="1">
        <f t="array" ref="E390">SUMPRODUCT(--ISNUMBER(SEARCH({"GAS","Oil","ARCO"}, A390)))&gt;0</f>
        <v>0</v>
      </c>
      <c r="F390" t="b" cm="1">
        <f t="array" ref="F390">SUMPRODUCT(--ISNUMBER(SEARCH({"PAK","Safe","Save","Costco","Food"},A390)))&gt;0</f>
        <v>0</v>
      </c>
      <c r="G390" t="b" cm="1">
        <f t="array" ref="G390">SUMPRODUCT(--ISNUMBER(SEARCH({"KOHLS","Macy","Gap","Clothing"}, A390)))&gt;0</f>
        <v>0</v>
      </c>
      <c r="H390" t="b" cm="1">
        <f t="array" ref="H390">SUMPRODUCT(--ISNUMBER(SEARCH({"Century","Steam","Gamepod","Entertainment"},A390)))&gt;0</f>
        <v>0</v>
      </c>
      <c r="I390" t="b" cm="1">
        <f t="array" ref="I390">SUMPRODUCT(--ISNUMBER(SEARCH({"ROBINHOOD","AMERITRADE"}, A390)))&gt;0</f>
        <v>0</v>
      </c>
      <c r="J390" t="b" cm="1">
        <f t="array" ref="J390">SUMPRODUCT(--ISNUMBER(SEARCH({"O'REILLY","Auto"}, A390)))&gt;0</f>
        <v>0</v>
      </c>
      <c r="K390" t="b" cm="1">
        <f t="array" ref="K390">SUMPRODUCT(--ISNUMBER(SEARCH({"Home","Outdoor","Superdry","AMZN","Target","Wal-Mart","WITHDRWL SAN LEANDRO","Misc"}, A390)))&gt;0</f>
        <v>0</v>
      </c>
      <c r="L390" t="str">
        <f t="shared" si="12"/>
        <v>FALSE</v>
      </c>
      <c r="M390" t="str">
        <f t="shared" si="13"/>
        <v>Other</v>
      </c>
    </row>
    <row r="391" spans="1:13" x14ac:dyDescent="0.25">
      <c r="A391" t="s">
        <v>36</v>
      </c>
      <c r="B391" t="s">
        <v>11</v>
      </c>
      <c r="C391" t="s">
        <v>19</v>
      </c>
      <c r="D391">
        <v>-17.27</v>
      </c>
      <c r="E391" t="b" cm="1">
        <f t="array" ref="E391">SUMPRODUCT(--ISNUMBER(SEARCH({"GAS","Oil","ARCO"}, A391)))&gt;0</f>
        <v>0</v>
      </c>
      <c r="F391" t="b" cm="1">
        <f t="array" ref="F391">SUMPRODUCT(--ISNUMBER(SEARCH({"PAK","Safe","Save","Costco","Food"},A391)))&gt;0</f>
        <v>0</v>
      </c>
      <c r="G391" t="b" cm="1">
        <f t="array" ref="G391">SUMPRODUCT(--ISNUMBER(SEARCH({"KOHLS","Macy","Gap","Clothing"}, A391)))&gt;0</f>
        <v>0</v>
      </c>
      <c r="H391" t="b" cm="1">
        <f t="array" ref="H391">SUMPRODUCT(--ISNUMBER(SEARCH({"Century","Steam","Gamepod","Entertainment"},A391)))&gt;0</f>
        <v>0</v>
      </c>
      <c r="I391" t="b" cm="1">
        <f t="array" ref="I391">SUMPRODUCT(--ISNUMBER(SEARCH({"ROBINHOOD","AMERITRADE"}, A391)))&gt;0</f>
        <v>0</v>
      </c>
      <c r="J391" t="b" cm="1">
        <f t="array" ref="J391">SUMPRODUCT(--ISNUMBER(SEARCH({"O'REILLY","Auto"}, A391)))&gt;0</f>
        <v>0</v>
      </c>
      <c r="K391" t="b" cm="1">
        <f t="array" ref="K391">SUMPRODUCT(--ISNUMBER(SEARCH({"Home","Outdoor","Superdry","AMZN","Target","Wal-Mart","WITHDRWL SAN LEANDRO","Misc"}, A391)))&gt;0</f>
        <v>1</v>
      </c>
      <c r="L391" t="str">
        <f t="shared" si="12"/>
        <v>FALSE</v>
      </c>
      <c r="M391" t="str">
        <f t="shared" si="13"/>
        <v>Miscellaneous</v>
      </c>
    </row>
    <row r="392" spans="1:13" x14ac:dyDescent="0.25">
      <c r="A392" t="s">
        <v>36</v>
      </c>
      <c r="B392" t="s">
        <v>11</v>
      </c>
      <c r="C392" t="s">
        <v>19</v>
      </c>
      <c r="D392">
        <v>-117.37</v>
      </c>
      <c r="E392" t="b" cm="1">
        <f t="array" ref="E392">SUMPRODUCT(--ISNUMBER(SEARCH({"GAS","Oil","ARCO"}, A392)))&gt;0</f>
        <v>0</v>
      </c>
      <c r="F392" t="b" cm="1">
        <f t="array" ref="F392">SUMPRODUCT(--ISNUMBER(SEARCH({"PAK","Safe","Save","Costco","Food"},A392)))&gt;0</f>
        <v>0</v>
      </c>
      <c r="G392" t="b" cm="1">
        <f t="array" ref="G392">SUMPRODUCT(--ISNUMBER(SEARCH({"KOHLS","Macy","Gap","Clothing"}, A392)))&gt;0</f>
        <v>0</v>
      </c>
      <c r="H392" t="b" cm="1">
        <f t="array" ref="H392">SUMPRODUCT(--ISNUMBER(SEARCH({"Century","Steam","Gamepod","Entertainment"},A392)))&gt;0</f>
        <v>0</v>
      </c>
      <c r="I392" t="b" cm="1">
        <f t="array" ref="I392">SUMPRODUCT(--ISNUMBER(SEARCH({"ROBINHOOD","AMERITRADE"}, A392)))&gt;0</f>
        <v>0</v>
      </c>
      <c r="J392" t="b" cm="1">
        <f t="array" ref="J392">SUMPRODUCT(--ISNUMBER(SEARCH({"O'REILLY","Auto"}, A392)))&gt;0</f>
        <v>0</v>
      </c>
      <c r="K392" t="b" cm="1">
        <f t="array" ref="K392">SUMPRODUCT(--ISNUMBER(SEARCH({"Home","Outdoor","Superdry","AMZN","Target","Wal-Mart","WITHDRWL SAN LEANDRO","Misc"}, A392)))&gt;0</f>
        <v>1</v>
      </c>
      <c r="L392" t="str">
        <f t="shared" si="12"/>
        <v>FALSE</v>
      </c>
      <c r="M392" t="str">
        <f t="shared" si="13"/>
        <v>Miscellaneous</v>
      </c>
    </row>
    <row r="393" spans="1:13" x14ac:dyDescent="0.25">
      <c r="A393" t="s">
        <v>36</v>
      </c>
      <c r="B393" t="s">
        <v>11</v>
      </c>
      <c r="C393" t="s">
        <v>19</v>
      </c>
      <c r="D393">
        <v>-8.3000000000000007</v>
      </c>
      <c r="E393" t="b" cm="1">
        <f t="array" ref="E393">SUMPRODUCT(--ISNUMBER(SEARCH({"GAS","Oil","ARCO"}, A393)))&gt;0</f>
        <v>0</v>
      </c>
      <c r="F393" t="b" cm="1">
        <f t="array" ref="F393">SUMPRODUCT(--ISNUMBER(SEARCH({"PAK","Safe","Save","Costco","Food"},A393)))&gt;0</f>
        <v>0</v>
      </c>
      <c r="G393" t="b" cm="1">
        <f t="array" ref="G393">SUMPRODUCT(--ISNUMBER(SEARCH({"KOHLS","Macy","Gap","Clothing"}, A393)))&gt;0</f>
        <v>0</v>
      </c>
      <c r="H393" t="b" cm="1">
        <f t="array" ref="H393">SUMPRODUCT(--ISNUMBER(SEARCH({"Century","Steam","Gamepod","Entertainment"},A393)))&gt;0</f>
        <v>0</v>
      </c>
      <c r="I393" t="b" cm="1">
        <f t="array" ref="I393">SUMPRODUCT(--ISNUMBER(SEARCH({"ROBINHOOD","AMERITRADE"}, A393)))&gt;0</f>
        <v>0</v>
      </c>
      <c r="J393" t="b" cm="1">
        <f t="array" ref="J393">SUMPRODUCT(--ISNUMBER(SEARCH({"O'REILLY","Auto"}, A393)))&gt;0</f>
        <v>0</v>
      </c>
      <c r="K393" t="b" cm="1">
        <f t="array" ref="K393">SUMPRODUCT(--ISNUMBER(SEARCH({"Home","Outdoor","Superdry","AMZN","Target","Wal-Mart","WITHDRWL SAN LEANDRO","Misc"}, A393)))&gt;0</f>
        <v>1</v>
      </c>
      <c r="L393" t="str">
        <f t="shared" si="12"/>
        <v>FALSE</v>
      </c>
      <c r="M393" t="str">
        <f t="shared" si="13"/>
        <v>Miscellaneous</v>
      </c>
    </row>
    <row r="394" spans="1:13" x14ac:dyDescent="0.25">
      <c r="A394" t="s">
        <v>36</v>
      </c>
      <c r="B394" t="s">
        <v>11</v>
      </c>
      <c r="C394" t="s">
        <v>19</v>
      </c>
      <c r="D394">
        <v>-31</v>
      </c>
      <c r="E394" t="b" cm="1">
        <f t="array" ref="E394">SUMPRODUCT(--ISNUMBER(SEARCH({"GAS","Oil","ARCO"}, A394)))&gt;0</f>
        <v>0</v>
      </c>
      <c r="F394" t="b" cm="1">
        <f t="array" ref="F394">SUMPRODUCT(--ISNUMBER(SEARCH({"PAK","Safe","Save","Costco","Food"},A394)))&gt;0</f>
        <v>0</v>
      </c>
      <c r="G394" t="b" cm="1">
        <f t="array" ref="G394">SUMPRODUCT(--ISNUMBER(SEARCH({"KOHLS","Macy","Gap","Clothing"}, A394)))&gt;0</f>
        <v>0</v>
      </c>
      <c r="H394" t="b" cm="1">
        <f t="array" ref="H394">SUMPRODUCT(--ISNUMBER(SEARCH({"Century","Steam","Gamepod","Entertainment"},A394)))&gt;0</f>
        <v>0</v>
      </c>
      <c r="I394" t="b" cm="1">
        <f t="array" ref="I394">SUMPRODUCT(--ISNUMBER(SEARCH({"ROBINHOOD","AMERITRADE"}, A394)))&gt;0</f>
        <v>0</v>
      </c>
      <c r="J394" t="b" cm="1">
        <f t="array" ref="J394">SUMPRODUCT(--ISNUMBER(SEARCH({"O'REILLY","Auto"}, A394)))&gt;0</f>
        <v>0</v>
      </c>
      <c r="K394" t="b" cm="1">
        <f t="array" ref="K394">SUMPRODUCT(--ISNUMBER(SEARCH({"Home","Outdoor","Superdry","AMZN","Target","Wal-Mart","WITHDRWL SAN LEANDRO","Misc"}, A394)))&gt;0</f>
        <v>1</v>
      </c>
      <c r="L394" t="str">
        <f t="shared" si="12"/>
        <v>FALSE</v>
      </c>
      <c r="M394" t="str">
        <f t="shared" si="13"/>
        <v>Miscellaneous</v>
      </c>
    </row>
    <row r="395" spans="1:13" x14ac:dyDescent="0.25">
      <c r="A395" t="s">
        <v>36</v>
      </c>
      <c r="B395" t="s">
        <v>11</v>
      </c>
      <c r="C395" t="s">
        <v>19</v>
      </c>
      <c r="D395">
        <v>-22.07</v>
      </c>
      <c r="E395" t="b" cm="1">
        <f t="array" ref="E395">SUMPRODUCT(--ISNUMBER(SEARCH({"GAS","Oil","ARCO"}, A395)))&gt;0</f>
        <v>0</v>
      </c>
      <c r="F395" t="b" cm="1">
        <f t="array" ref="F395">SUMPRODUCT(--ISNUMBER(SEARCH({"PAK","Safe","Save","Costco","Food"},A395)))&gt;0</f>
        <v>0</v>
      </c>
      <c r="G395" t="b" cm="1">
        <f t="array" ref="G395">SUMPRODUCT(--ISNUMBER(SEARCH({"KOHLS","Macy","Gap","Clothing"}, A395)))&gt;0</f>
        <v>0</v>
      </c>
      <c r="H395" t="b" cm="1">
        <f t="array" ref="H395">SUMPRODUCT(--ISNUMBER(SEARCH({"Century","Steam","Gamepod","Entertainment"},A395)))&gt;0</f>
        <v>0</v>
      </c>
      <c r="I395" t="b" cm="1">
        <f t="array" ref="I395">SUMPRODUCT(--ISNUMBER(SEARCH({"ROBINHOOD","AMERITRADE"}, A395)))&gt;0</f>
        <v>0</v>
      </c>
      <c r="J395" t="b" cm="1">
        <f t="array" ref="J395">SUMPRODUCT(--ISNUMBER(SEARCH({"O'REILLY","Auto"}, A395)))&gt;0</f>
        <v>0</v>
      </c>
      <c r="K395" t="b" cm="1">
        <f t="array" ref="K395">SUMPRODUCT(--ISNUMBER(SEARCH({"Home","Outdoor","Superdry","AMZN","Target","Wal-Mart","WITHDRWL SAN LEANDRO","Misc"}, A395)))&gt;0</f>
        <v>1</v>
      </c>
      <c r="L395" t="str">
        <f t="shared" si="12"/>
        <v>FALSE</v>
      </c>
      <c r="M395" t="str">
        <f t="shared" si="13"/>
        <v>Miscellaneous</v>
      </c>
    </row>
    <row r="396" spans="1:13" x14ac:dyDescent="0.25">
      <c r="A396" t="s">
        <v>36</v>
      </c>
      <c r="B396" t="s">
        <v>11</v>
      </c>
      <c r="C396" t="s">
        <v>19</v>
      </c>
      <c r="D396">
        <v>-22.07</v>
      </c>
      <c r="E396" t="b" cm="1">
        <f t="array" ref="E396">SUMPRODUCT(--ISNUMBER(SEARCH({"GAS","Oil","ARCO"}, A396)))&gt;0</f>
        <v>0</v>
      </c>
      <c r="F396" t="b" cm="1">
        <f t="array" ref="F396">SUMPRODUCT(--ISNUMBER(SEARCH({"PAK","Safe","Save","Costco","Food"},A396)))&gt;0</f>
        <v>0</v>
      </c>
      <c r="G396" t="b" cm="1">
        <f t="array" ref="G396">SUMPRODUCT(--ISNUMBER(SEARCH({"KOHLS","Macy","Gap","Clothing"}, A396)))&gt;0</f>
        <v>0</v>
      </c>
      <c r="H396" t="b" cm="1">
        <f t="array" ref="H396">SUMPRODUCT(--ISNUMBER(SEARCH({"Century","Steam","Gamepod","Entertainment"},A396)))&gt;0</f>
        <v>0</v>
      </c>
      <c r="I396" t="b" cm="1">
        <f t="array" ref="I396">SUMPRODUCT(--ISNUMBER(SEARCH({"ROBINHOOD","AMERITRADE"}, A396)))&gt;0</f>
        <v>0</v>
      </c>
      <c r="J396" t="b" cm="1">
        <f t="array" ref="J396">SUMPRODUCT(--ISNUMBER(SEARCH({"O'REILLY","Auto"}, A396)))&gt;0</f>
        <v>0</v>
      </c>
      <c r="K396" t="b" cm="1">
        <f t="array" ref="K396">SUMPRODUCT(--ISNUMBER(SEARCH({"Home","Outdoor","Superdry","AMZN","Target","Wal-Mart","WITHDRWL SAN LEANDRO","Misc"}, A396)))&gt;0</f>
        <v>1</v>
      </c>
      <c r="L396" t="str">
        <f t="shared" si="12"/>
        <v>FALSE</v>
      </c>
      <c r="M396" t="str">
        <f t="shared" si="13"/>
        <v>Miscellaneous</v>
      </c>
    </row>
    <row r="397" spans="1:13" x14ac:dyDescent="0.25">
      <c r="A397" t="s">
        <v>36</v>
      </c>
      <c r="B397" t="s">
        <v>11</v>
      </c>
      <c r="C397" t="s">
        <v>19</v>
      </c>
      <c r="D397">
        <v>-17.54</v>
      </c>
      <c r="E397" t="b" cm="1">
        <f t="array" ref="E397">SUMPRODUCT(--ISNUMBER(SEARCH({"GAS","Oil","ARCO"}, A397)))&gt;0</f>
        <v>0</v>
      </c>
      <c r="F397" t="b" cm="1">
        <f t="array" ref="F397">SUMPRODUCT(--ISNUMBER(SEARCH({"PAK","Safe","Save","Costco","Food"},A397)))&gt;0</f>
        <v>0</v>
      </c>
      <c r="G397" t="b" cm="1">
        <f t="array" ref="G397">SUMPRODUCT(--ISNUMBER(SEARCH({"KOHLS","Macy","Gap","Clothing"}, A397)))&gt;0</f>
        <v>0</v>
      </c>
      <c r="H397" t="b" cm="1">
        <f t="array" ref="H397">SUMPRODUCT(--ISNUMBER(SEARCH({"Century","Steam","Gamepod","Entertainment"},A397)))&gt;0</f>
        <v>0</v>
      </c>
      <c r="I397" t="b" cm="1">
        <f t="array" ref="I397">SUMPRODUCT(--ISNUMBER(SEARCH({"ROBINHOOD","AMERITRADE"}, A397)))&gt;0</f>
        <v>0</v>
      </c>
      <c r="J397" t="b" cm="1">
        <f t="array" ref="J397">SUMPRODUCT(--ISNUMBER(SEARCH({"O'REILLY","Auto"}, A397)))&gt;0</f>
        <v>0</v>
      </c>
      <c r="K397" t="b" cm="1">
        <f t="array" ref="K397">SUMPRODUCT(--ISNUMBER(SEARCH({"Home","Outdoor","Superdry","AMZN","Target","Wal-Mart","WITHDRWL SAN LEANDRO","Misc"}, A397)))&gt;0</f>
        <v>1</v>
      </c>
      <c r="L397" t="str">
        <f t="shared" si="12"/>
        <v>FALSE</v>
      </c>
      <c r="M397" t="str">
        <f t="shared" si="13"/>
        <v>Miscellaneous</v>
      </c>
    </row>
    <row r="398" spans="1:13" x14ac:dyDescent="0.25">
      <c r="A398" t="s">
        <v>36</v>
      </c>
      <c r="B398" t="s">
        <v>11</v>
      </c>
      <c r="C398" t="s">
        <v>19</v>
      </c>
      <c r="D398">
        <v>-13.28</v>
      </c>
      <c r="E398" t="b" cm="1">
        <f t="array" ref="E398">SUMPRODUCT(--ISNUMBER(SEARCH({"GAS","Oil","ARCO"}, A398)))&gt;0</f>
        <v>0</v>
      </c>
      <c r="F398" t="b" cm="1">
        <f t="array" ref="F398">SUMPRODUCT(--ISNUMBER(SEARCH({"PAK","Safe","Save","Costco","Food"},A398)))&gt;0</f>
        <v>0</v>
      </c>
      <c r="G398" t="b" cm="1">
        <f t="array" ref="G398">SUMPRODUCT(--ISNUMBER(SEARCH({"KOHLS","Macy","Gap","Clothing"}, A398)))&gt;0</f>
        <v>0</v>
      </c>
      <c r="H398" t="b" cm="1">
        <f t="array" ref="H398">SUMPRODUCT(--ISNUMBER(SEARCH({"Century","Steam","Gamepod","Entertainment"},A398)))&gt;0</f>
        <v>0</v>
      </c>
      <c r="I398" t="b" cm="1">
        <f t="array" ref="I398">SUMPRODUCT(--ISNUMBER(SEARCH({"ROBINHOOD","AMERITRADE"}, A398)))&gt;0</f>
        <v>0</v>
      </c>
      <c r="J398" t="b" cm="1">
        <f t="array" ref="J398">SUMPRODUCT(--ISNUMBER(SEARCH({"O'REILLY","Auto"}, A398)))&gt;0</f>
        <v>0</v>
      </c>
      <c r="K398" t="b" cm="1">
        <f t="array" ref="K398">SUMPRODUCT(--ISNUMBER(SEARCH({"Home","Outdoor","Superdry","AMZN","Target","Wal-Mart","WITHDRWL SAN LEANDRO","Misc"}, A398)))&gt;0</f>
        <v>1</v>
      </c>
      <c r="L398" t="str">
        <f t="shared" si="12"/>
        <v>FALSE</v>
      </c>
      <c r="M398" t="str">
        <f t="shared" si="13"/>
        <v>Miscellaneous</v>
      </c>
    </row>
    <row r="399" spans="1:13" x14ac:dyDescent="0.25">
      <c r="A399" t="s">
        <v>36</v>
      </c>
      <c r="B399" t="s">
        <v>11</v>
      </c>
      <c r="C399" t="s">
        <v>19</v>
      </c>
      <c r="D399">
        <v>-3.09</v>
      </c>
      <c r="E399" t="b" cm="1">
        <f t="array" ref="E399">SUMPRODUCT(--ISNUMBER(SEARCH({"GAS","Oil","ARCO"}, A399)))&gt;0</f>
        <v>0</v>
      </c>
      <c r="F399" t="b" cm="1">
        <f t="array" ref="F399">SUMPRODUCT(--ISNUMBER(SEARCH({"PAK","Safe","Save","Costco","Food"},A399)))&gt;0</f>
        <v>0</v>
      </c>
      <c r="G399" t="b" cm="1">
        <f t="array" ref="G399">SUMPRODUCT(--ISNUMBER(SEARCH({"KOHLS","Macy","Gap","Clothing"}, A399)))&gt;0</f>
        <v>0</v>
      </c>
      <c r="H399" t="b" cm="1">
        <f t="array" ref="H399">SUMPRODUCT(--ISNUMBER(SEARCH({"Century","Steam","Gamepod","Entertainment"},A399)))&gt;0</f>
        <v>0</v>
      </c>
      <c r="I399" t="b" cm="1">
        <f t="array" ref="I399">SUMPRODUCT(--ISNUMBER(SEARCH({"ROBINHOOD","AMERITRADE"}, A399)))&gt;0</f>
        <v>0</v>
      </c>
      <c r="J399" t="b" cm="1">
        <f t="array" ref="J399">SUMPRODUCT(--ISNUMBER(SEARCH({"O'REILLY","Auto"}, A399)))&gt;0</f>
        <v>0</v>
      </c>
      <c r="K399" t="b" cm="1">
        <f t="array" ref="K399">SUMPRODUCT(--ISNUMBER(SEARCH({"Home","Outdoor","Superdry","AMZN","Target","Wal-Mart","WITHDRWL SAN LEANDRO","Misc"}, A399)))&gt;0</f>
        <v>1</v>
      </c>
      <c r="L399" t="str">
        <f t="shared" si="12"/>
        <v>FALSE</v>
      </c>
      <c r="M399" t="str">
        <f t="shared" si="13"/>
        <v>Miscellaneous</v>
      </c>
    </row>
    <row r="400" spans="1:13" x14ac:dyDescent="0.25">
      <c r="A400" t="s">
        <v>36</v>
      </c>
      <c r="B400" t="s">
        <v>11</v>
      </c>
      <c r="C400" t="s">
        <v>19</v>
      </c>
      <c r="D400">
        <v>-121.44</v>
      </c>
      <c r="E400" t="b" cm="1">
        <f t="array" ref="E400">SUMPRODUCT(--ISNUMBER(SEARCH({"GAS","Oil","ARCO"}, A400)))&gt;0</f>
        <v>0</v>
      </c>
      <c r="F400" t="b" cm="1">
        <f t="array" ref="F400">SUMPRODUCT(--ISNUMBER(SEARCH({"PAK","Safe","Save","Costco","Food"},A400)))&gt;0</f>
        <v>0</v>
      </c>
      <c r="G400" t="b" cm="1">
        <f t="array" ref="G400">SUMPRODUCT(--ISNUMBER(SEARCH({"KOHLS","Macy","Gap","Clothing"}, A400)))&gt;0</f>
        <v>0</v>
      </c>
      <c r="H400" t="b" cm="1">
        <f t="array" ref="H400">SUMPRODUCT(--ISNUMBER(SEARCH({"Century","Steam","Gamepod","Entertainment"},A400)))&gt;0</f>
        <v>0</v>
      </c>
      <c r="I400" t="b" cm="1">
        <f t="array" ref="I400">SUMPRODUCT(--ISNUMBER(SEARCH({"ROBINHOOD","AMERITRADE"}, A400)))&gt;0</f>
        <v>0</v>
      </c>
      <c r="J400" t="b" cm="1">
        <f t="array" ref="J400">SUMPRODUCT(--ISNUMBER(SEARCH({"O'REILLY","Auto"}, A400)))&gt;0</f>
        <v>0</v>
      </c>
      <c r="K400" t="b" cm="1">
        <f t="array" ref="K400">SUMPRODUCT(--ISNUMBER(SEARCH({"Home","Outdoor","Superdry","AMZN","Target","Wal-Mart","WITHDRWL SAN LEANDRO","Misc"}, A400)))&gt;0</f>
        <v>1</v>
      </c>
      <c r="L400" t="str">
        <f t="shared" si="12"/>
        <v>FALSE</v>
      </c>
      <c r="M400" t="str">
        <f t="shared" si="13"/>
        <v>Miscellaneous</v>
      </c>
    </row>
    <row r="401" spans="1:13" x14ac:dyDescent="0.25">
      <c r="A401" t="s">
        <v>26</v>
      </c>
      <c r="B401" t="s">
        <v>11</v>
      </c>
      <c r="C401" t="s">
        <v>19</v>
      </c>
      <c r="D401">
        <v>-30.93</v>
      </c>
      <c r="E401" t="b" cm="1">
        <f t="array" ref="E401">SUMPRODUCT(--ISNUMBER(SEARCH({"GAS","Oil","ARCO"}, A401)))&gt;0</f>
        <v>0</v>
      </c>
      <c r="F401" t="b" cm="1">
        <f t="array" ref="F401">SUMPRODUCT(--ISNUMBER(SEARCH({"PAK","Safe","Save","Costco","Food"},A401)))&gt;0</f>
        <v>1</v>
      </c>
      <c r="G401" t="b" cm="1">
        <f t="array" ref="G401">SUMPRODUCT(--ISNUMBER(SEARCH({"KOHLS","Macy","Gap","Clothing"}, A401)))&gt;0</f>
        <v>0</v>
      </c>
      <c r="H401" t="b" cm="1">
        <f t="array" ref="H401">SUMPRODUCT(--ISNUMBER(SEARCH({"Century","Steam","Gamepod","Entertainment"},A401)))&gt;0</f>
        <v>0</v>
      </c>
      <c r="I401" t="b" cm="1">
        <f t="array" ref="I401">SUMPRODUCT(--ISNUMBER(SEARCH({"ROBINHOOD","AMERITRADE"}, A401)))&gt;0</f>
        <v>0</v>
      </c>
      <c r="J401" t="b" cm="1">
        <f t="array" ref="J401">SUMPRODUCT(--ISNUMBER(SEARCH({"O'REILLY","Auto"}, A401)))&gt;0</f>
        <v>0</v>
      </c>
      <c r="K401" t="b" cm="1">
        <f t="array" ref="K401">SUMPRODUCT(--ISNUMBER(SEARCH({"Home","Outdoor","Superdry","AMZN","Target","Wal-Mart","WITHDRWL SAN LEANDRO","Misc"}, A401)))&gt;0</f>
        <v>0</v>
      </c>
      <c r="L401" t="str">
        <f t="shared" si="12"/>
        <v>FALSE</v>
      </c>
      <c r="M401" t="str">
        <f t="shared" si="13"/>
        <v>Food</v>
      </c>
    </row>
    <row r="402" spans="1:13" x14ac:dyDescent="0.25">
      <c r="A402" t="s">
        <v>32</v>
      </c>
      <c r="B402" t="s">
        <v>12</v>
      </c>
      <c r="C402" t="s">
        <v>19</v>
      </c>
      <c r="D402" s="6">
        <v>1000</v>
      </c>
      <c r="E402" t="b" cm="1">
        <f t="array" ref="E402">SUMPRODUCT(--ISNUMBER(SEARCH({"GAS","Oil","ARCO"}, A402)))&gt;0</f>
        <v>0</v>
      </c>
      <c r="F402" t="b" cm="1">
        <f t="array" ref="F402">SUMPRODUCT(--ISNUMBER(SEARCH({"PAK","Safe","Save","Costco","Food"},A402)))&gt;0</f>
        <v>0</v>
      </c>
      <c r="G402" t="b" cm="1">
        <f t="array" ref="G402">SUMPRODUCT(--ISNUMBER(SEARCH({"KOHLS","Macy","Gap","Clothing"}, A402)))&gt;0</f>
        <v>0</v>
      </c>
      <c r="H402" t="b" cm="1">
        <f t="array" ref="H402">SUMPRODUCT(--ISNUMBER(SEARCH({"Century","Steam","Gamepod","Entertainment"},A402)))&gt;0</f>
        <v>0</v>
      </c>
      <c r="I402" t="b" cm="1">
        <f t="array" ref="I402">SUMPRODUCT(--ISNUMBER(SEARCH({"ROBINHOOD","AMERITRADE"}, A402)))&gt;0</f>
        <v>0</v>
      </c>
      <c r="J402" t="b" cm="1">
        <f t="array" ref="J402">SUMPRODUCT(--ISNUMBER(SEARCH({"O'REILLY","Auto"}, A402)))&gt;0</f>
        <v>0</v>
      </c>
      <c r="K402" t="b" cm="1">
        <f t="array" ref="K402">SUMPRODUCT(--ISNUMBER(SEARCH({"Home","Outdoor","Superdry","AMZN","Target","Wal-Mart","WITHDRWL SAN LEANDRO","Misc"}, A402)))&gt;0</f>
        <v>0</v>
      </c>
      <c r="L402" t="str">
        <f t="shared" si="12"/>
        <v>TRUE</v>
      </c>
      <c r="M402" t="str">
        <f t="shared" si="13"/>
        <v>Deposit</v>
      </c>
    </row>
    <row r="403" spans="1:13" x14ac:dyDescent="0.25">
      <c r="A403" t="s">
        <v>32</v>
      </c>
      <c r="B403" t="s">
        <v>12</v>
      </c>
      <c r="C403" t="s">
        <v>19</v>
      </c>
      <c r="D403">
        <v>500</v>
      </c>
      <c r="E403" t="b" cm="1">
        <f t="array" ref="E403">SUMPRODUCT(--ISNUMBER(SEARCH({"GAS","Oil","ARCO"}, A403)))&gt;0</f>
        <v>0</v>
      </c>
      <c r="F403" t="b" cm="1">
        <f t="array" ref="F403">SUMPRODUCT(--ISNUMBER(SEARCH({"PAK","Safe","Save","Costco","Food"},A403)))&gt;0</f>
        <v>0</v>
      </c>
      <c r="G403" t="b" cm="1">
        <f t="array" ref="G403">SUMPRODUCT(--ISNUMBER(SEARCH({"KOHLS","Macy","Gap","Clothing"}, A403)))&gt;0</f>
        <v>0</v>
      </c>
      <c r="H403" t="b" cm="1">
        <f t="array" ref="H403">SUMPRODUCT(--ISNUMBER(SEARCH({"Century","Steam","Gamepod","Entertainment"},A403)))&gt;0</f>
        <v>0</v>
      </c>
      <c r="I403" t="b" cm="1">
        <f t="array" ref="I403">SUMPRODUCT(--ISNUMBER(SEARCH({"ROBINHOOD","AMERITRADE"}, A403)))&gt;0</f>
        <v>0</v>
      </c>
      <c r="J403" t="b" cm="1">
        <f t="array" ref="J403">SUMPRODUCT(--ISNUMBER(SEARCH({"O'REILLY","Auto"}, A403)))&gt;0</f>
        <v>0</v>
      </c>
      <c r="K403" t="b" cm="1">
        <f t="array" ref="K403">SUMPRODUCT(--ISNUMBER(SEARCH({"Home","Outdoor","Superdry","AMZN","Target","Wal-Mart","WITHDRWL SAN LEANDRO","Misc"}, A403)))&gt;0</f>
        <v>0</v>
      </c>
      <c r="L403" t="str">
        <f t="shared" si="12"/>
        <v>TRUE</v>
      </c>
      <c r="M403" t="str">
        <f t="shared" si="13"/>
        <v>Deposit</v>
      </c>
    </row>
    <row r="404" spans="1:13" x14ac:dyDescent="0.25">
      <c r="A404" t="s">
        <v>36</v>
      </c>
      <c r="B404" t="s">
        <v>11</v>
      </c>
      <c r="C404" t="s">
        <v>19</v>
      </c>
      <c r="D404">
        <v>-18.850000000000001</v>
      </c>
      <c r="E404" t="b" cm="1">
        <f t="array" ref="E404">SUMPRODUCT(--ISNUMBER(SEARCH({"GAS","Oil","ARCO"}, A404)))&gt;0</f>
        <v>0</v>
      </c>
      <c r="F404" t="b" cm="1">
        <f t="array" ref="F404">SUMPRODUCT(--ISNUMBER(SEARCH({"PAK","Safe","Save","Costco","Food"},A404)))&gt;0</f>
        <v>0</v>
      </c>
      <c r="G404" t="b" cm="1">
        <f t="array" ref="G404">SUMPRODUCT(--ISNUMBER(SEARCH({"KOHLS","Macy","Gap","Clothing"}, A404)))&gt;0</f>
        <v>0</v>
      </c>
      <c r="H404" t="b" cm="1">
        <f t="array" ref="H404">SUMPRODUCT(--ISNUMBER(SEARCH({"Century","Steam","Gamepod","Entertainment"},A404)))&gt;0</f>
        <v>0</v>
      </c>
      <c r="I404" t="b" cm="1">
        <f t="array" ref="I404">SUMPRODUCT(--ISNUMBER(SEARCH({"ROBINHOOD","AMERITRADE"}, A404)))&gt;0</f>
        <v>0</v>
      </c>
      <c r="J404" t="b" cm="1">
        <f t="array" ref="J404">SUMPRODUCT(--ISNUMBER(SEARCH({"O'REILLY","Auto"}, A404)))&gt;0</f>
        <v>0</v>
      </c>
      <c r="K404" t="b" cm="1">
        <f t="array" ref="K404">SUMPRODUCT(--ISNUMBER(SEARCH({"Home","Outdoor","Superdry","AMZN","Target","Wal-Mart","WITHDRWL SAN LEANDRO","Misc"}, A404)))&gt;0</f>
        <v>1</v>
      </c>
      <c r="L404" t="str">
        <f t="shared" si="12"/>
        <v>FALSE</v>
      </c>
      <c r="M404" t="str">
        <f t="shared" si="13"/>
        <v>Miscellaneous</v>
      </c>
    </row>
    <row r="405" spans="1:13" x14ac:dyDescent="0.25">
      <c r="A405" t="s">
        <v>36</v>
      </c>
      <c r="B405" t="s">
        <v>11</v>
      </c>
      <c r="C405" t="s">
        <v>19</v>
      </c>
      <c r="D405">
        <v>-7.76</v>
      </c>
      <c r="E405" t="b" cm="1">
        <f t="array" ref="E405">SUMPRODUCT(--ISNUMBER(SEARCH({"GAS","Oil","ARCO"}, A405)))&gt;0</f>
        <v>0</v>
      </c>
      <c r="F405" t="b" cm="1">
        <f t="array" ref="F405">SUMPRODUCT(--ISNUMBER(SEARCH({"PAK","Safe","Save","Costco","Food"},A405)))&gt;0</f>
        <v>0</v>
      </c>
      <c r="G405" t="b" cm="1">
        <f t="array" ref="G405">SUMPRODUCT(--ISNUMBER(SEARCH({"KOHLS","Macy","Gap","Clothing"}, A405)))&gt;0</f>
        <v>0</v>
      </c>
      <c r="H405" t="b" cm="1">
        <f t="array" ref="H405">SUMPRODUCT(--ISNUMBER(SEARCH({"Century","Steam","Gamepod","Entertainment"},A405)))&gt;0</f>
        <v>0</v>
      </c>
      <c r="I405" t="b" cm="1">
        <f t="array" ref="I405">SUMPRODUCT(--ISNUMBER(SEARCH({"ROBINHOOD","AMERITRADE"}, A405)))&gt;0</f>
        <v>0</v>
      </c>
      <c r="J405" t="b" cm="1">
        <f t="array" ref="J405">SUMPRODUCT(--ISNUMBER(SEARCH({"O'REILLY","Auto"}, A405)))&gt;0</f>
        <v>0</v>
      </c>
      <c r="K405" t="b" cm="1">
        <f t="array" ref="K405">SUMPRODUCT(--ISNUMBER(SEARCH({"Home","Outdoor","Superdry","AMZN","Target","Wal-Mart","WITHDRWL SAN LEANDRO","Misc"}, A405)))&gt;0</f>
        <v>1</v>
      </c>
      <c r="L405" t="str">
        <f t="shared" si="12"/>
        <v>FALSE</v>
      </c>
      <c r="M405" t="str">
        <f t="shared" si="13"/>
        <v>Miscellaneous</v>
      </c>
    </row>
    <row r="406" spans="1:13" x14ac:dyDescent="0.25">
      <c r="A406" t="s">
        <v>36</v>
      </c>
      <c r="B406" t="s">
        <v>11</v>
      </c>
      <c r="C406" t="s">
        <v>19</v>
      </c>
      <c r="D406">
        <v>-20</v>
      </c>
      <c r="E406" t="b" cm="1">
        <f t="array" ref="E406">SUMPRODUCT(--ISNUMBER(SEARCH({"GAS","Oil","ARCO"}, A406)))&gt;0</f>
        <v>0</v>
      </c>
      <c r="F406" t="b" cm="1">
        <f t="array" ref="F406">SUMPRODUCT(--ISNUMBER(SEARCH({"PAK","Safe","Save","Costco","Food"},A406)))&gt;0</f>
        <v>0</v>
      </c>
      <c r="G406" t="b" cm="1">
        <f t="array" ref="G406">SUMPRODUCT(--ISNUMBER(SEARCH({"KOHLS","Macy","Gap","Clothing"}, A406)))&gt;0</f>
        <v>0</v>
      </c>
      <c r="H406" t="b" cm="1">
        <f t="array" ref="H406">SUMPRODUCT(--ISNUMBER(SEARCH({"Century","Steam","Gamepod","Entertainment"},A406)))&gt;0</f>
        <v>0</v>
      </c>
      <c r="I406" t="b" cm="1">
        <f t="array" ref="I406">SUMPRODUCT(--ISNUMBER(SEARCH({"ROBINHOOD","AMERITRADE"}, A406)))&gt;0</f>
        <v>0</v>
      </c>
      <c r="J406" t="b" cm="1">
        <f t="array" ref="J406">SUMPRODUCT(--ISNUMBER(SEARCH({"O'REILLY","Auto"}, A406)))&gt;0</f>
        <v>0</v>
      </c>
      <c r="K406" t="b" cm="1">
        <f t="array" ref="K406">SUMPRODUCT(--ISNUMBER(SEARCH({"Home","Outdoor","Superdry","AMZN","Target","Wal-Mart","WITHDRWL SAN LEANDRO","Misc"}, A406)))&gt;0</f>
        <v>1</v>
      </c>
      <c r="L406" t="str">
        <f t="shared" si="12"/>
        <v>FALSE</v>
      </c>
      <c r="M406" t="str">
        <f t="shared" si="13"/>
        <v>Miscellaneous</v>
      </c>
    </row>
    <row r="407" spans="1:13" x14ac:dyDescent="0.25">
      <c r="A407" t="s">
        <v>26</v>
      </c>
      <c r="B407" t="s">
        <v>11</v>
      </c>
      <c r="C407" t="s">
        <v>19</v>
      </c>
      <c r="D407">
        <v>-3.98</v>
      </c>
      <c r="E407" t="b" cm="1">
        <f t="array" ref="E407">SUMPRODUCT(--ISNUMBER(SEARCH({"GAS","Oil","ARCO"}, A407)))&gt;0</f>
        <v>0</v>
      </c>
      <c r="F407" t="b" cm="1">
        <f t="array" ref="F407">SUMPRODUCT(--ISNUMBER(SEARCH({"PAK","Safe","Save","Costco","Food"},A407)))&gt;0</f>
        <v>1</v>
      </c>
      <c r="G407" t="b" cm="1">
        <f t="array" ref="G407">SUMPRODUCT(--ISNUMBER(SEARCH({"KOHLS","Macy","Gap","Clothing"}, A407)))&gt;0</f>
        <v>0</v>
      </c>
      <c r="H407" t="b" cm="1">
        <f t="array" ref="H407">SUMPRODUCT(--ISNUMBER(SEARCH({"Century","Steam","Gamepod","Entertainment"},A407)))&gt;0</f>
        <v>0</v>
      </c>
      <c r="I407" t="b" cm="1">
        <f t="array" ref="I407">SUMPRODUCT(--ISNUMBER(SEARCH({"ROBINHOOD","AMERITRADE"}, A407)))&gt;0</f>
        <v>0</v>
      </c>
      <c r="J407" t="b" cm="1">
        <f t="array" ref="J407">SUMPRODUCT(--ISNUMBER(SEARCH({"O'REILLY","Auto"}, A407)))&gt;0</f>
        <v>0</v>
      </c>
      <c r="K407" t="b" cm="1">
        <f t="array" ref="K407">SUMPRODUCT(--ISNUMBER(SEARCH({"Home","Outdoor","Superdry","AMZN","Target","Wal-Mart","WITHDRWL SAN LEANDRO","Misc"}, A407)))&gt;0</f>
        <v>0</v>
      </c>
      <c r="L407" t="str">
        <f t="shared" si="12"/>
        <v>FALSE</v>
      </c>
      <c r="M407" t="str">
        <f t="shared" si="13"/>
        <v>Food</v>
      </c>
    </row>
    <row r="408" spans="1:13" x14ac:dyDescent="0.25">
      <c r="A408" t="s">
        <v>29</v>
      </c>
      <c r="B408" t="s">
        <v>11</v>
      </c>
      <c r="C408" t="s">
        <v>19</v>
      </c>
      <c r="D408">
        <v>-161.71</v>
      </c>
      <c r="E408" t="b" cm="1">
        <f t="array" ref="E408">SUMPRODUCT(--ISNUMBER(SEARCH({"GAS","Oil","ARCO"}, A408)))&gt;0</f>
        <v>0</v>
      </c>
      <c r="F408" t="b" cm="1">
        <f t="array" ref="F408">SUMPRODUCT(--ISNUMBER(SEARCH({"PAK","Safe","Save","Costco","Food"},A408)))&gt;0</f>
        <v>0</v>
      </c>
      <c r="G408" t="b" cm="1">
        <f t="array" ref="G408">SUMPRODUCT(--ISNUMBER(SEARCH({"KOHLS","Macy","Gap","Clothing"}, A408)))&gt;0</f>
        <v>0</v>
      </c>
      <c r="H408" t="b" cm="1">
        <f t="array" ref="H408">SUMPRODUCT(--ISNUMBER(SEARCH({"Century","Steam","Gamepod","Entertainment"},A408)))&gt;0</f>
        <v>0</v>
      </c>
      <c r="I408" t="b" cm="1">
        <f t="array" ref="I408">SUMPRODUCT(--ISNUMBER(SEARCH({"ROBINHOOD","AMERITRADE"}, A408)))&gt;0</f>
        <v>0</v>
      </c>
      <c r="J408" t="b" cm="1">
        <f t="array" ref="J408">SUMPRODUCT(--ISNUMBER(SEARCH({"O'REILLY","Auto"}, A408)))&gt;0</f>
        <v>0</v>
      </c>
      <c r="K408" t="b" cm="1">
        <f t="array" ref="K408">SUMPRODUCT(--ISNUMBER(SEARCH({"Home","Outdoor","Superdry","AMZN","Target","Wal-Mart","WITHDRWL SAN LEANDRO","Misc"}, A408)))&gt;0</f>
        <v>0</v>
      </c>
      <c r="L408" t="str">
        <f t="shared" si="12"/>
        <v>FALSE</v>
      </c>
      <c r="M408" t="str">
        <f t="shared" si="13"/>
        <v>Other</v>
      </c>
    </row>
    <row r="409" spans="1:13" x14ac:dyDescent="0.25">
      <c r="A409" t="s">
        <v>36</v>
      </c>
      <c r="B409" t="s">
        <v>11</v>
      </c>
      <c r="C409" t="s">
        <v>19</v>
      </c>
      <c r="D409">
        <v>-34.729999999999997</v>
      </c>
      <c r="E409" t="b" cm="1">
        <f t="array" ref="E409">SUMPRODUCT(--ISNUMBER(SEARCH({"GAS","Oil","ARCO"}, A409)))&gt;0</f>
        <v>0</v>
      </c>
      <c r="F409" t="b" cm="1">
        <f t="array" ref="F409">SUMPRODUCT(--ISNUMBER(SEARCH({"PAK","Safe","Save","Costco","Food"},A409)))&gt;0</f>
        <v>0</v>
      </c>
      <c r="G409" t="b" cm="1">
        <f t="array" ref="G409">SUMPRODUCT(--ISNUMBER(SEARCH({"KOHLS","Macy","Gap","Clothing"}, A409)))&gt;0</f>
        <v>0</v>
      </c>
      <c r="H409" t="b" cm="1">
        <f t="array" ref="H409">SUMPRODUCT(--ISNUMBER(SEARCH({"Century","Steam","Gamepod","Entertainment"},A409)))&gt;0</f>
        <v>0</v>
      </c>
      <c r="I409" t="b" cm="1">
        <f t="array" ref="I409">SUMPRODUCT(--ISNUMBER(SEARCH({"ROBINHOOD","AMERITRADE"}, A409)))&gt;0</f>
        <v>0</v>
      </c>
      <c r="J409" t="b" cm="1">
        <f t="array" ref="J409">SUMPRODUCT(--ISNUMBER(SEARCH({"O'REILLY","Auto"}, A409)))&gt;0</f>
        <v>0</v>
      </c>
      <c r="K409" t="b" cm="1">
        <f t="array" ref="K409">SUMPRODUCT(--ISNUMBER(SEARCH({"Home","Outdoor","Superdry","AMZN","Target","Wal-Mart","WITHDRWL SAN LEANDRO","Misc"}, A409)))&gt;0</f>
        <v>1</v>
      </c>
      <c r="L409" t="str">
        <f t="shared" si="12"/>
        <v>FALSE</v>
      </c>
      <c r="M409" t="str">
        <f t="shared" si="13"/>
        <v>Miscellaneous</v>
      </c>
    </row>
    <row r="410" spans="1:13" x14ac:dyDescent="0.25">
      <c r="A410" t="s">
        <v>36</v>
      </c>
      <c r="B410" t="s">
        <v>11</v>
      </c>
      <c r="C410" t="s">
        <v>19</v>
      </c>
      <c r="D410">
        <v>-106.23</v>
      </c>
      <c r="E410" t="b" cm="1">
        <f t="array" ref="E410">SUMPRODUCT(--ISNUMBER(SEARCH({"GAS","Oil","ARCO"}, A410)))&gt;0</f>
        <v>0</v>
      </c>
      <c r="F410" t="b" cm="1">
        <f t="array" ref="F410">SUMPRODUCT(--ISNUMBER(SEARCH({"PAK","Safe","Save","Costco","Food"},A410)))&gt;0</f>
        <v>0</v>
      </c>
      <c r="G410" t="b" cm="1">
        <f t="array" ref="G410">SUMPRODUCT(--ISNUMBER(SEARCH({"KOHLS","Macy","Gap","Clothing"}, A410)))&gt;0</f>
        <v>0</v>
      </c>
      <c r="H410" t="b" cm="1">
        <f t="array" ref="H410">SUMPRODUCT(--ISNUMBER(SEARCH({"Century","Steam","Gamepod","Entertainment"},A410)))&gt;0</f>
        <v>0</v>
      </c>
      <c r="I410" t="b" cm="1">
        <f t="array" ref="I410">SUMPRODUCT(--ISNUMBER(SEARCH({"ROBINHOOD","AMERITRADE"}, A410)))&gt;0</f>
        <v>0</v>
      </c>
      <c r="J410" t="b" cm="1">
        <f t="array" ref="J410">SUMPRODUCT(--ISNUMBER(SEARCH({"O'REILLY","Auto"}, A410)))&gt;0</f>
        <v>0</v>
      </c>
      <c r="K410" t="b" cm="1">
        <f t="array" ref="K410">SUMPRODUCT(--ISNUMBER(SEARCH({"Home","Outdoor","Superdry","AMZN","Target","Wal-Mart","WITHDRWL SAN LEANDRO","Misc"}, A410)))&gt;0</f>
        <v>1</v>
      </c>
      <c r="L410" t="str">
        <f t="shared" si="12"/>
        <v>FALSE</v>
      </c>
      <c r="M410" t="str">
        <f t="shared" si="13"/>
        <v>Miscellaneous</v>
      </c>
    </row>
    <row r="411" spans="1:13" x14ac:dyDescent="0.25">
      <c r="A411" t="s">
        <v>25</v>
      </c>
      <c r="B411" t="s">
        <v>12</v>
      </c>
      <c r="C411" t="s">
        <v>19</v>
      </c>
      <c r="D411">
        <v>-9.99</v>
      </c>
      <c r="E411" t="b" cm="1">
        <f t="array" ref="E411">SUMPRODUCT(--ISNUMBER(SEARCH({"GAS","Oil","ARCO"}, A411)))&gt;0</f>
        <v>0</v>
      </c>
      <c r="F411" t="b" cm="1">
        <f t="array" ref="F411">SUMPRODUCT(--ISNUMBER(SEARCH({"PAK","Safe","Save","Costco","Food"},A411)))&gt;0</f>
        <v>0</v>
      </c>
      <c r="G411" t="b" cm="1">
        <f t="array" ref="G411">SUMPRODUCT(--ISNUMBER(SEARCH({"KOHLS","Macy","Gap","Clothing"}, A411)))&gt;0</f>
        <v>0</v>
      </c>
      <c r="H411" t="b" cm="1">
        <f t="array" ref="H411">SUMPRODUCT(--ISNUMBER(SEARCH({"Century","Steam","Gamepod","Entertainment"},A411)))&gt;0</f>
        <v>1</v>
      </c>
      <c r="I411" t="b" cm="1">
        <f t="array" ref="I411">SUMPRODUCT(--ISNUMBER(SEARCH({"ROBINHOOD","AMERITRADE"}, A411)))&gt;0</f>
        <v>0</v>
      </c>
      <c r="J411" t="b" cm="1">
        <f t="array" ref="J411">SUMPRODUCT(--ISNUMBER(SEARCH({"O'REILLY","Auto"}, A411)))&gt;0</f>
        <v>0</v>
      </c>
      <c r="K411" t="b" cm="1">
        <f t="array" ref="K411">SUMPRODUCT(--ISNUMBER(SEARCH({"Home","Outdoor","Superdry","AMZN","Target","Wal-Mart","WITHDRWL SAN LEANDRO","Misc"}, A411)))&gt;0</f>
        <v>0</v>
      </c>
      <c r="L411" t="str">
        <f t="shared" si="12"/>
        <v>FALSE</v>
      </c>
      <c r="M411" t="str">
        <f t="shared" si="13"/>
        <v>Entertainment</v>
      </c>
    </row>
    <row r="412" spans="1:13" x14ac:dyDescent="0.25">
      <c r="A412" t="s">
        <v>26</v>
      </c>
      <c r="B412" t="s">
        <v>12</v>
      </c>
      <c r="C412" t="s">
        <v>19</v>
      </c>
      <c r="D412">
        <v>-6.08</v>
      </c>
      <c r="E412" t="b" cm="1">
        <f t="array" ref="E412">SUMPRODUCT(--ISNUMBER(SEARCH({"GAS","Oil","ARCO"}, A412)))&gt;0</f>
        <v>0</v>
      </c>
      <c r="F412" t="b" cm="1">
        <f t="array" ref="F412">SUMPRODUCT(--ISNUMBER(SEARCH({"PAK","Safe","Save","Costco","Food"},A412)))&gt;0</f>
        <v>1</v>
      </c>
      <c r="G412" t="b" cm="1">
        <f t="array" ref="G412">SUMPRODUCT(--ISNUMBER(SEARCH({"KOHLS","Macy","Gap","Clothing"}, A412)))&gt;0</f>
        <v>0</v>
      </c>
      <c r="H412" t="b" cm="1">
        <f t="array" ref="H412">SUMPRODUCT(--ISNUMBER(SEARCH({"Century","Steam","Gamepod","Entertainment"},A412)))&gt;0</f>
        <v>0</v>
      </c>
      <c r="I412" t="b" cm="1">
        <f t="array" ref="I412">SUMPRODUCT(--ISNUMBER(SEARCH({"ROBINHOOD","AMERITRADE"}, A412)))&gt;0</f>
        <v>0</v>
      </c>
      <c r="J412" t="b" cm="1">
        <f t="array" ref="J412">SUMPRODUCT(--ISNUMBER(SEARCH({"O'REILLY","Auto"}, A412)))&gt;0</f>
        <v>0</v>
      </c>
      <c r="K412" t="b" cm="1">
        <f t="array" ref="K412">SUMPRODUCT(--ISNUMBER(SEARCH({"Home","Outdoor","Superdry","AMZN","Target","Wal-Mart","WITHDRWL SAN LEANDRO","Misc"}, A412)))&gt;0</f>
        <v>0</v>
      </c>
      <c r="L412" t="str">
        <f t="shared" si="12"/>
        <v>FALSE</v>
      </c>
      <c r="M412" t="str">
        <f t="shared" si="13"/>
        <v>Food</v>
      </c>
    </row>
    <row r="413" spans="1:13" x14ac:dyDescent="0.25">
      <c r="A413" t="s">
        <v>29</v>
      </c>
      <c r="B413" t="s">
        <v>12</v>
      </c>
      <c r="C413" t="s">
        <v>19</v>
      </c>
      <c r="D413">
        <v>-18.62</v>
      </c>
      <c r="E413" t="b" cm="1">
        <f t="array" ref="E413">SUMPRODUCT(--ISNUMBER(SEARCH({"GAS","Oil","ARCO"}, A413)))&gt;0</f>
        <v>0</v>
      </c>
      <c r="F413" t="b" cm="1">
        <f t="array" ref="F413">SUMPRODUCT(--ISNUMBER(SEARCH({"PAK","Safe","Save","Costco","Food"},A413)))&gt;0</f>
        <v>0</v>
      </c>
      <c r="G413" t="b" cm="1">
        <f t="array" ref="G413">SUMPRODUCT(--ISNUMBER(SEARCH({"KOHLS","Macy","Gap","Clothing"}, A413)))&gt;0</f>
        <v>0</v>
      </c>
      <c r="H413" t="b" cm="1">
        <f t="array" ref="H413">SUMPRODUCT(--ISNUMBER(SEARCH({"Century","Steam","Gamepod","Entertainment"},A413)))&gt;0</f>
        <v>0</v>
      </c>
      <c r="I413" t="b" cm="1">
        <f t="array" ref="I413">SUMPRODUCT(--ISNUMBER(SEARCH({"ROBINHOOD","AMERITRADE"}, A413)))&gt;0</f>
        <v>0</v>
      </c>
      <c r="J413" t="b" cm="1">
        <f t="array" ref="J413">SUMPRODUCT(--ISNUMBER(SEARCH({"O'REILLY","Auto"}, A413)))&gt;0</f>
        <v>0</v>
      </c>
      <c r="K413" t="b" cm="1">
        <f t="array" ref="K413">SUMPRODUCT(--ISNUMBER(SEARCH({"Home","Outdoor","Superdry","AMZN","Target","Wal-Mart","WITHDRWL SAN LEANDRO","Misc"}, A413)))&gt;0</f>
        <v>0</v>
      </c>
      <c r="L413" t="str">
        <f t="shared" si="12"/>
        <v>FALSE</v>
      </c>
      <c r="M413" t="str">
        <f t="shared" si="13"/>
        <v>Other</v>
      </c>
    </row>
    <row r="414" spans="1:13" x14ac:dyDescent="0.25">
      <c r="A414" t="s">
        <v>29</v>
      </c>
      <c r="B414" t="s">
        <v>12</v>
      </c>
      <c r="C414" t="s">
        <v>19</v>
      </c>
      <c r="D414">
        <v>-32.96</v>
      </c>
      <c r="E414" t="b" cm="1">
        <f t="array" ref="E414">SUMPRODUCT(--ISNUMBER(SEARCH({"GAS","Oil","ARCO"}, A414)))&gt;0</f>
        <v>0</v>
      </c>
      <c r="F414" t="b" cm="1">
        <f t="array" ref="F414">SUMPRODUCT(--ISNUMBER(SEARCH({"PAK","Safe","Save","Costco","Food"},A414)))&gt;0</f>
        <v>0</v>
      </c>
      <c r="G414" t="b" cm="1">
        <f t="array" ref="G414">SUMPRODUCT(--ISNUMBER(SEARCH({"KOHLS","Macy","Gap","Clothing"}, A414)))&gt;0</f>
        <v>0</v>
      </c>
      <c r="H414" t="b" cm="1">
        <f t="array" ref="H414">SUMPRODUCT(--ISNUMBER(SEARCH({"Century","Steam","Gamepod","Entertainment"},A414)))&gt;0</f>
        <v>0</v>
      </c>
      <c r="I414" t="b" cm="1">
        <f t="array" ref="I414">SUMPRODUCT(--ISNUMBER(SEARCH({"ROBINHOOD","AMERITRADE"}, A414)))&gt;0</f>
        <v>0</v>
      </c>
      <c r="J414" t="b" cm="1">
        <f t="array" ref="J414">SUMPRODUCT(--ISNUMBER(SEARCH({"O'REILLY","Auto"}, A414)))&gt;0</f>
        <v>0</v>
      </c>
      <c r="K414" t="b" cm="1">
        <f t="array" ref="K414">SUMPRODUCT(--ISNUMBER(SEARCH({"Home","Outdoor","Superdry","AMZN","Target","Wal-Mart","WITHDRWL SAN LEANDRO","Misc"}, A414)))&gt;0</f>
        <v>0</v>
      </c>
      <c r="L414" t="str">
        <f t="shared" si="12"/>
        <v>FALSE</v>
      </c>
      <c r="M414" t="str">
        <f t="shared" si="13"/>
        <v>Other</v>
      </c>
    </row>
    <row r="415" spans="1:13" x14ac:dyDescent="0.25">
      <c r="A415" t="s">
        <v>36</v>
      </c>
      <c r="B415" t="s">
        <v>12</v>
      </c>
      <c r="C415" t="s">
        <v>19</v>
      </c>
      <c r="D415">
        <v>-300</v>
      </c>
      <c r="E415" t="b" cm="1">
        <f t="array" ref="E415">SUMPRODUCT(--ISNUMBER(SEARCH({"GAS","Oil","ARCO"}, A415)))&gt;0</f>
        <v>0</v>
      </c>
      <c r="F415" t="b" cm="1">
        <f t="array" ref="F415">SUMPRODUCT(--ISNUMBER(SEARCH({"PAK","Safe","Save","Costco","Food"},A415)))&gt;0</f>
        <v>0</v>
      </c>
      <c r="G415" t="b" cm="1">
        <f t="array" ref="G415">SUMPRODUCT(--ISNUMBER(SEARCH({"KOHLS","Macy","Gap","Clothing"}, A415)))&gt;0</f>
        <v>0</v>
      </c>
      <c r="H415" t="b" cm="1">
        <f t="array" ref="H415">SUMPRODUCT(--ISNUMBER(SEARCH({"Century","Steam","Gamepod","Entertainment"},A415)))&gt;0</f>
        <v>0</v>
      </c>
      <c r="I415" t="b" cm="1">
        <f t="array" ref="I415">SUMPRODUCT(--ISNUMBER(SEARCH({"ROBINHOOD","AMERITRADE"}, A415)))&gt;0</f>
        <v>0</v>
      </c>
      <c r="J415" t="b" cm="1">
        <f t="array" ref="J415">SUMPRODUCT(--ISNUMBER(SEARCH({"O'REILLY","Auto"}, A415)))&gt;0</f>
        <v>0</v>
      </c>
      <c r="K415" t="b" cm="1">
        <f t="array" ref="K415">SUMPRODUCT(--ISNUMBER(SEARCH({"Home","Outdoor","Superdry","AMZN","Target","Wal-Mart","WITHDRWL SAN LEANDRO","Misc"}, A415)))&gt;0</f>
        <v>1</v>
      </c>
      <c r="L415" t="str">
        <f t="shared" si="12"/>
        <v>FALSE</v>
      </c>
      <c r="M415" t="str">
        <f t="shared" si="13"/>
        <v>Miscellaneous</v>
      </c>
    </row>
    <row r="416" spans="1:13" x14ac:dyDescent="0.25">
      <c r="A416" t="s">
        <v>36</v>
      </c>
      <c r="B416" t="s">
        <v>12</v>
      </c>
      <c r="C416" t="s">
        <v>19</v>
      </c>
      <c r="D416">
        <v>-259.12</v>
      </c>
      <c r="E416" t="b" cm="1">
        <f t="array" ref="E416">SUMPRODUCT(--ISNUMBER(SEARCH({"GAS","Oil","ARCO"}, A416)))&gt;0</f>
        <v>0</v>
      </c>
      <c r="F416" t="b" cm="1">
        <f t="array" ref="F416">SUMPRODUCT(--ISNUMBER(SEARCH({"PAK","Safe","Save","Costco","Food"},A416)))&gt;0</f>
        <v>0</v>
      </c>
      <c r="G416" t="b" cm="1">
        <f t="array" ref="G416">SUMPRODUCT(--ISNUMBER(SEARCH({"KOHLS","Macy","Gap","Clothing"}, A416)))&gt;0</f>
        <v>0</v>
      </c>
      <c r="H416" t="b" cm="1">
        <f t="array" ref="H416">SUMPRODUCT(--ISNUMBER(SEARCH({"Century","Steam","Gamepod","Entertainment"},A416)))&gt;0</f>
        <v>0</v>
      </c>
      <c r="I416" t="b" cm="1">
        <f t="array" ref="I416">SUMPRODUCT(--ISNUMBER(SEARCH({"ROBINHOOD","AMERITRADE"}, A416)))&gt;0</f>
        <v>0</v>
      </c>
      <c r="J416" t="b" cm="1">
        <f t="array" ref="J416">SUMPRODUCT(--ISNUMBER(SEARCH({"O'REILLY","Auto"}, A416)))&gt;0</f>
        <v>0</v>
      </c>
      <c r="K416" t="b" cm="1">
        <f t="array" ref="K416">SUMPRODUCT(--ISNUMBER(SEARCH({"Home","Outdoor","Superdry","AMZN","Target","Wal-Mart","WITHDRWL SAN LEANDRO","Misc"}, A416)))&gt;0</f>
        <v>1</v>
      </c>
      <c r="L416" t="str">
        <f t="shared" si="12"/>
        <v>FALSE</v>
      </c>
      <c r="M416" t="str">
        <f t="shared" si="13"/>
        <v>Miscellaneous</v>
      </c>
    </row>
    <row r="417" spans="1:13" x14ac:dyDescent="0.25">
      <c r="A417" t="s">
        <v>36</v>
      </c>
      <c r="B417" t="s">
        <v>12</v>
      </c>
      <c r="C417" t="s">
        <v>19</v>
      </c>
      <c r="D417">
        <v>-36.53</v>
      </c>
      <c r="E417" t="b" cm="1">
        <f t="array" ref="E417">SUMPRODUCT(--ISNUMBER(SEARCH({"GAS","Oil","ARCO"}, A417)))&gt;0</f>
        <v>0</v>
      </c>
      <c r="F417" t="b" cm="1">
        <f t="array" ref="F417">SUMPRODUCT(--ISNUMBER(SEARCH({"PAK","Safe","Save","Costco","Food"},A417)))&gt;0</f>
        <v>0</v>
      </c>
      <c r="G417" t="b" cm="1">
        <f t="array" ref="G417">SUMPRODUCT(--ISNUMBER(SEARCH({"KOHLS","Macy","Gap","Clothing"}, A417)))&gt;0</f>
        <v>0</v>
      </c>
      <c r="H417" t="b" cm="1">
        <f t="array" ref="H417">SUMPRODUCT(--ISNUMBER(SEARCH({"Century","Steam","Gamepod","Entertainment"},A417)))&gt;0</f>
        <v>0</v>
      </c>
      <c r="I417" t="b" cm="1">
        <f t="array" ref="I417">SUMPRODUCT(--ISNUMBER(SEARCH({"ROBINHOOD","AMERITRADE"}, A417)))&gt;0</f>
        <v>0</v>
      </c>
      <c r="J417" t="b" cm="1">
        <f t="array" ref="J417">SUMPRODUCT(--ISNUMBER(SEARCH({"O'REILLY","Auto"}, A417)))&gt;0</f>
        <v>0</v>
      </c>
      <c r="K417" t="b" cm="1">
        <f t="array" ref="K417">SUMPRODUCT(--ISNUMBER(SEARCH({"Home","Outdoor","Superdry","AMZN","Target","Wal-Mart","WITHDRWL SAN LEANDRO","Misc"}, A417)))&gt;0</f>
        <v>1</v>
      </c>
      <c r="L417" t="str">
        <f t="shared" si="12"/>
        <v>FALSE</v>
      </c>
      <c r="M417" t="str">
        <f t="shared" si="13"/>
        <v>Miscellaneous</v>
      </c>
    </row>
    <row r="418" spans="1:13" x14ac:dyDescent="0.25">
      <c r="A418" t="s">
        <v>36</v>
      </c>
      <c r="B418" t="s">
        <v>12</v>
      </c>
      <c r="C418" t="s">
        <v>19</v>
      </c>
      <c r="D418">
        <v>-51.93</v>
      </c>
      <c r="E418" t="b" cm="1">
        <f t="array" ref="E418">SUMPRODUCT(--ISNUMBER(SEARCH({"GAS","Oil","ARCO"}, A418)))&gt;0</f>
        <v>0</v>
      </c>
      <c r="F418" t="b" cm="1">
        <f t="array" ref="F418">SUMPRODUCT(--ISNUMBER(SEARCH({"PAK","Safe","Save","Costco","Food"},A418)))&gt;0</f>
        <v>0</v>
      </c>
      <c r="G418" t="b" cm="1">
        <f t="array" ref="G418">SUMPRODUCT(--ISNUMBER(SEARCH({"KOHLS","Macy","Gap","Clothing"}, A418)))&gt;0</f>
        <v>0</v>
      </c>
      <c r="H418" t="b" cm="1">
        <f t="array" ref="H418">SUMPRODUCT(--ISNUMBER(SEARCH({"Century","Steam","Gamepod","Entertainment"},A418)))&gt;0</f>
        <v>0</v>
      </c>
      <c r="I418" t="b" cm="1">
        <f t="array" ref="I418">SUMPRODUCT(--ISNUMBER(SEARCH({"ROBINHOOD","AMERITRADE"}, A418)))&gt;0</f>
        <v>0</v>
      </c>
      <c r="J418" t="b" cm="1">
        <f t="array" ref="J418">SUMPRODUCT(--ISNUMBER(SEARCH({"O'REILLY","Auto"}, A418)))&gt;0</f>
        <v>0</v>
      </c>
      <c r="K418" t="b" cm="1">
        <f t="array" ref="K418">SUMPRODUCT(--ISNUMBER(SEARCH({"Home","Outdoor","Superdry","AMZN","Target","Wal-Mart","WITHDRWL SAN LEANDRO","Misc"}, A418)))&gt;0</f>
        <v>1</v>
      </c>
      <c r="L418" t="str">
        <f t="shared" si="12"/>
        <v>FALSE</v>
      </c>
      <c r="M418" t="str">
        <f t="shared" si="13"/>
        <v>Miscellaneous</v>
      </c>
    </row>
    <row r="419" spans="1:13" x14ac:dyDescent="0.25">
      <c r="A419" t="s">
        <v>35</v>
      </c>
      <c r="B419" t="s">
        <v>12</v>
      </c>
      <c r="C419" t="s">
        <v>19</v>
      </c>
      <c r="D419">
        <v>-29.65</v>
      </c>
      <c r="E419" t="b" cm="1">
        <f t="array" ref="E419">SUMPRODUCT(--ISNUMBER(SEARCH({"GAS","Oil","ARCO"}, A419)))&gt;0</f>
        <v>0</v>
      </c>
      <c r="F419" t="b" cm="1">
        <f t="array" ref="F419">SUMPRODUCT(--ISNUMBER(SEARCH({"PAK","Safe","Save","Costco","Food"},A419)))&gt;0</f>
        <v>0</v>
      </c>
      <c r="G419" t="b" cm="1">
        <f t="array" ref="G419">SUMPRODUCT(--ISNUMBER(SEARCH({"KOHLS","Macy","Gap","Clothing"}, A419)))&gt;0</f>
        <v>0</v>
      </c>
      <c r="H419" t="b" cm="1">
        <f t="array" ref="H419">SUMPRODUCT(--ISNUMBER(SEARCH({"Century","Steam","Gamepod","Entertainment"},A419)))&gt;0</f>
        <v>0</v>
      </c>
      <c r="I419" t="b" cm="1">
        <f t="array" ref="I419">SUMPRODUCT(--ISNUMBER(SEARCH({"ROBINHOOD","AMERITRADE"}, A419)))&gt;0</f>
        <v>0</v>
      </c>
      <c r="J419" t="b" cm="1">
        <f t="array" ref="J419">SUMPRODUCT(--ISNUMBER(SEARCH({"O'REILLY","Auto"}, A419)))&gt;0</f>
        <v>1</v>
      </c>
      <c r="K419" t="b" cm="1">
        <f t="array" ref="K419">SUMPRODUCT(--ISNUMBER(SEARCH({"Home","Outdoor","Superdry","AMZN","Target","Wal-Mart","WITHDRWL SAN LEANDRO","Misc"}, A419)))&gt;0</f>
        <v>0</v>
      </c>
      <c r="L419" t="str">
        <f t="shared" si="12"/>
        <v>FALSE</v>
      </c>
      <c r="M419" t="str">
        <f t="shared" si="13"/>
        <v>Car Maintenance</v>
      </c>
    </row>
    <row r="420" spans="1:13" x14ac:dyDescent="0.25">
      <c r="A420" t="s">
        <v>27</v>
      </c>
      <c r="B420" t="s">
        <v>12</v>
      </c>
      <c r="C420" t="s">
        <v>19</v>
      </c>
      <c r="D420" s="5">
        <v>-1.89</v>
      </c>
      <c r="E420" t="b" cm="1">
        <f t="array" ref="E420">SUMPRODUCT(--ISNUMBER(SEARCH({"GAS","Oil","ARCO"}, A420)))&gt;0</f>
        <v>1</v>
      </c>
      <c r="F420" t="b" cm="1">
        <f t="array" ref="F420">SUMPRODUCT(--ISNUMBER(SEARCH({"PAK","Safe","Save","Costco","Food"},A420)))&gt;0</f>
        <v>0</v>
      </c>
      <c r="G420" t="b" cm="1">
        <f t="array" ref="G420">SUMPRODUCT(--ISNUMBER(SEARCH({"KOHLS","Macy","Gap","Clothing"}, A420)))&gt;0</f>
        <v>0</v>
      </c>
      <c r="H420" t="b" cm="1">
        <f t="array" ref="H420">SUMPRODUCT(--ISNUMBER(SEARCH({"Century","Steam","Gamepod","Entertainment"},A420)))&gt;0</f>
        <v>0</v>
      </c>
      <c r="I420" t="b" cm="1">
        <f t="array" ref="I420">SUMPRODUCT(--ISNUMBER(SEARCH({"ROBINHOOD","AMERITRADE"}, A420)))&gt;0</f>
        <v>0</v>
      </c>
      <c r="J420" t="b" cm="1">
        <f t="array" ref="J420">SUMPRODUCT(--ISNUMBER(SEARCH({"O'REILLY","Auto"}, A420)))&gt;0</f>
        <v>0</v>
      </c>
      <c r="K420" t="b" cm="1">
        <f t="array" ref="K420">SUMPRODUCT(--ISNUMBER(SEARCH({"Home","Outdoor","Superdry","AMZN","Target","Wal-Mart","WITHDRWL SAN LEANDRO","Misc"}, A420)))&gt;0</f>
        <v>0</v>
      </c>
      <c r="L420" t="str">
        <f t="shared" si="12"/>
        <v>FALSE</v>
      </c>
      <c r="M420" t="str">
        <f t="shared" si="13"/>
        <v>Gas</v>
      </c>
    </row>
    <row r="421" spans="1:13" x14ac:dyDescent="0.25">
      <c r="A421" t="s">
        <v>25</v>
      </c>
      <c r="B421" t="s">
        <v>12</v>
      </c>
      <c r="C421" t="s">
        <v>19</v>
      </c>
      <c r="D421">
        <v>-17.239999999999998</v>
      </c>
      <c r="E421" t="b" cm="1">
        <f t="array" ref="E421">SUMPRODUCT(--ISNUMBER(SEARCH({"GAS","Oil","ARCO"}, A421)))&gt;0</f>
        <v>0</v>
      </c>
      <c r="F421" t="b" cm="1">
        <f t="array" ref="F421">SUMPRODUCT(--ISNUMBER(SEARCH({"PAK","Safe","Save","Costco","Food"},A421)))&gt;0</f>
        <v>0</v>
      </c>
      <c r="G421" t="b" cm="1">
        <f t="array" ref="G421">SUMPRODUCT(--ISNUMBER(SEARCH({"KOHLS","Macy","Gap","Clothing"}, A421)))&gt;0</f>
        <v>0</v>
      </c>
      <c r="H421" t="b" cm="1">
        <f t="array" ref="H421">SUMPRODUCT(--ISNUMBER(SEARCH({"Century","Steam","Gamepod","Entertainment"},A421)))&gt;0</f>
        <v>1</v>
      </c>
      <c r="I421" t="b" cm="1">
        <f t="array" ref="I421">SUMPRODUCT(--ISNUMBER(SEARCH({"ROBINHOOD","AMERITRADE"}, A421)))&gt;0</f>
        <v>0</v>
      </c>
      <c r="J421" t="b" cm="1">
        <f t="array" ref="J421">SUMPRODUCT(--ISNUMBER(SEARCH({"O'REILLY","Auto"}, A421)))&gt;0</f>
        <v>0</v>
      </c>
      <c r="K421" t="b" cm="1">
        <f t="array" ref="K421">SUMPRODUCT(--ISNUMBER(SEARCH({"Home","Outdoor","Superdry","AMZN","Target","Wal-Mart","WITHDRWL SAN LEANDRO","Misc"}, A421)))&gt;0</f>
        <v>0</v>
      </c>
      <c r="L421" t="str">
        <f t="shared" si="12"/>
        <v>FALSE</v>
      </c>
      <c r="M421" t="str">
        <f t="shared" si="13"/>
        <v>Entertainment</v>
      </c>
    </row>
    <row r="422" spans="1:13" x14ac:dyDescent="0.25">
      <c r="A422" t="s">
        <v>26</v>
      </c>
      <c r="B422" t="s">
        <v>12</v>
      </c>
      <c r="C422" t="s">
        <v>19</v>
      </c>
      <c r="D422">
        <v>-31.65</v>
      </c>
      <c r="E422" t="b" cm="1">
        <f t="array" ref="E422">SUMPRODUCT(--ISNUMBER(SEARCH({"GAS","Oil","ARCO"}, A422)))&gt;0</f>
        <v>0</v>
      </c>
      <c r="F422" t="b" cm="1">
        <f t="array" ref="F422">SUMPRODUCT(--ISNUMBER(SEARCH({"PAK","Safe","Save","Costco","Food"},A422)))&gt;0</f>
        <v>1</v>
      </c>
      <c r="G422" t="b" cm="1">
        <f t="array" ref="G422">SUMPRODUCT(--ISNUMBER(SEARCH({"KOHLS","Macy","Gap","Clothing"}, A422)))&gt;0</f>
        <v>0</v>
      </c>
      <c r="H422" t="b" cm="1">
        <f t="array" ref="H422">SUMPRODUCT(--ISNUMBER(SEARCH({"Century","Steam","Gamepod","Entertainment"},A422)))&gt;0</f>
        <v>0</v>
      </c>
      <c r="I422" t="b" cm="1">
        <f t="array" ref="I422">SUMPRODUCT(--ISNUMBER(SEARCH({"ROBINHOOD","AMERITRADE"}, A422)))&gt;0</f>
        <v>0</v>
      </c>
      <c r="J422" t="b" cm="1">
        <f t="array" ref="J422">SUMPRODUCT(--ISNUMBER(SEARCH({"O'REILLY","Auto"}, A422)))&gt;0</f>
        <v>0</v>
      </c>
      <c r="K422" t="b" cm="1">
        <f t="array" ref="K422">SUMPRODUCT(--ISNUMBER(SEARCH({"Home","Outdoor","Superdry","AMZN","Target","Wal-Mart","WITHDRWL SAN LEANDRO","Misc"}, A422)))&gt;0</f>
        <v>0</v>
      </c>
      <c r="L422" t="str">
        <f t="shared" si="12"/>
        <v>FALSE</v>
      </c>
      <c r="M422" t="str">
        <f t="shared" si="13"/>
        <v>Food</v>
      </c>
    </row>
    <row r="423" spans="1:13" x14ac:dyDescent="0.25">
      <c r="A423" t="s">
        <v>36</v>
      </c>
      <c r="B423" t="s">
        <v>12</v>
      </c>
      <c r="C423" t="s">
        <v>19</v>
      </c>
      <c r="D423">
        <v>-88.54</v>
      </c>
      <c r="E423" t="b" cm="1">
        <f t="array" ref="E423">SUMPRODUCT(--ISNUMBER(SEARCH({"GAS","Oil","ARCO"}, A423)))&gt;0</f>
        <v>0</v>
      </c>
      <c r="F423" t="b" cm="1">
        <f t="array" ref="F423">SUMPRODUCT(--ISNUMBER(SEARCH({"PAK","Safe","Save","Costco","Food"},A423)))&gt;0</f>
        <v>0</v>
      </c>
      <c r="G423" t="b" cm="1">
        <f t="array" ref="G423">SUMPRODUCT(--ISNUMBER(SEARCH({"KOHLS","Macy","Gap","Clothing"}, A423)))&gt;0</f>
        <v>0</v>
      </c>
      <c r="H423" t="b" cm="1">
        <f t="array" ref="H423">SUMPRODUCT(--ISNUMBER(SEARCH({"Century","Steam","Gamepod","Entertainment"},A423)))&gt;0</f>
        <v>0</v>
      </c>
      <c r="I423" t="b" cm="1">
        <f t="array" ref="I423">SUMPRODUCT(--ISNUMBER(SEARCH({"ROBINHOOD","AMERITRADE"}, A423)))&gt;0</f>
        <v>0</v>
      </c>
      <c r="J423" t="b" cm="1">
        <f t="array" ref="J423">SUMPRODUCT(--ISNUMBER(SEARCH({"O'REILLY","Auto"}, A423)))&gt;0</f>
        <v>0</v>
      </c>
      <c r="K423" t="b" cm="1">
        <f t="array" ref="K423">SUMPRODUCT(--ISNUMBER(SEARCH({"Home","Outdoor","Superdry","AMZN","Target","Wal-Mart","WITHDRWL SAN LEANDRO","Misc"}, A423)))&gt;0</f>
        <v>1</v>
      </c>
      <c r="L423" t="str">
        <f t="shared" si="12"/>
        <v>FALSE</v>
      </c>
      <c r="M423" t="str">
        <f t="shared" si="13"/>
        <v>Miscellaneous</v>
      </c>
    </row>
    <row r="424" spans="1:13" x14ac:dyDescent="0.25">
      <c r="A424" t="s">
        <v>36</v>
      </c>
      <c r="B424" t="s">
        <v>12</v>
      </c>
      <c r="C424" t="s">
        <v>19</v>
      </c>
      <c r="D424">
        <v>-8.3000000000000007</v>
      </c>
      <c r="E424" t="b" cm="1">
        <f t="array" ref="E424">SUMPRODUCT(--ISNUMBER(SEARCH({"GAS","Oil","ARCO"}, A424)))&gt;0</f>
        <v>0</v>
      </c>
      <c r="F424" t="b" cm="1">
        <f t="array" ref="F424">SUMPRODUCT(--ISNUMBER(SEARCH({"PAK","Safe","Save","Costco","Food"},A424)))&gt;0</f>
        <v>0</v>
      </c>
      <c r="G424" t="b" cm="1">
        <f t="array" ref="G424">SUMPRODUCT(--ISNUMBER(SEARCH({"KOHLS","Macy","Gap","Clothing"}, A424)))&gt;0</f>
        <v>0</v>
      </c>
      <c r="H424" t="b" cm="1">
        <f t="array" ref="H424">SUMPRODUCT(--ISNUMBER(SEARCH({"Century","Steam","Gamepod","Entertainment"},A424)))&gt;0</f>
        <v>0</v>
      </c>
      <c r="I424" t="b" cm="1">
        <f t="array" ref="I424">SUMPRODUCT(--ISNUMBER(SEARCH({"ROBINHOOD","AMERITRADE"}, A424)))&gt;0</f>
        <v>0</v>
      </c>
      <c r="J424" t="b" cm="1">
        <f t="array" ref="J424">SUMPRODUCT(--ISNUMBER(SEARCH({"O'REILLY","Auto"}, A424)))&gt;0</f>
        <v>0</v>
      </c>
      <c r="K424" t="b" cm="1">
        <f t="array" ref="K424">SUMPRODUCT(--ISNUMBER(SEARCH({"Home","Outdoor","Superdry","AMZN","Target","Wal-Mart","WITHDRWL SAN LEANDRO","Misc"}, A424)))&gt;0</f>
        <v>1</v>
      </c>
      <c r="L424" t="str">
        <f t="shared" si="12"/>
        <v>FALSE</v>
      </c>
      <c r="M424" t="str">
        <f t="shared" si="13"/>
        <v>Miscellaneous</v>
      </c>
    </row>
    <row r="425" spans="1:13" x14ac:dyDescent="0.25">
      <c r="A425" t="s">
        <v>26</v>
      </c>
      <c r="B425" t="s">
        <v>12</v>
      </c>
      <c r="C425" t="s">
        <v>19</v>
      </c>
      <c r="D425">
        <v>-27.95</v>
      </c>
      <c r="E425" t="b" cm="1">
        <f t="array" ref="E425">SUMPRODUCT(--ISNUMBER(SEARCH({"GAS","Oil","ARCO"}, A425)))&gt;0</f>
        <v>0</v>
      </c>
      <c r="F425" t="b" cm="1">
        <f t="array" ref="F425">SUMPRODUCT(--ISNUMBER(SEARCH({"PAK","Safe","Save","Costco","Food"},A425)))&gt;0</f>
        <v>1</v>
      </c>
      <c r="G425" t="b" cm="1">
        <f t="array" ref="G425">SUMPRODUCT(--ISNUMBER(SEARCH({"KOHLS","Macy","Gap","Clothing"}, A425)))&gt;0</f>
        <v>0</v>
      </c>
      <c r="H425" t="b" cm="1">
        <f t="array" ref="H425">SUMPRODUCT(--ISNUMBER(SEARCH({"Century","Steam","Gamepod","Entertainment"},A425)))&gt;0</f>
        <v>0</v>
      </c>
      <c r="I425" t="b" cm="1">
        <f t="array" ref="I425">SUMPRODUCT(--ISNUMBER(SEARCH({"ROBINHOOD","AMERITRADE"}, A425)))&gt;0</f>
        <v>0</v>
      </c>
      <c r="J425" t="b" cm="1">
        <f t="array" ref="J425">SUMPRODUCT(--ISNUMBER(SEARCH({"O'REILLY","Auto"}, A425)))&gt;0</f>
        <v>0</v>
      </c>
      <c r="K425" t="b" cm="1">
        <f t="array" ref="K425">SUMPRODUCT(--ISNUMBER(SEARCH({"Home","Outdoor","Superdry","AMZN","Target","Wal-Mart","WITHDRWL SAN LEANDRO","Misc"}, A425)))&gt;0</f>
        <v>0</v>
      </c>
      <c r="L425" t="str">
        <f t="shared" si="12"/>
        <v>FALSE</v>
      </c>
      <c r="M425" t="str">
        <f t="shared" si="13"/>
        <v>Food</v>
      </c>
    </row>
    <row r="426" spans="1:13" x14ac:dyDescent="0.25">
      <c r="A426" t="s">
        <v>36</v>
      </c>
      <c r="B426" t="s">
        <v>12</v>
      </c>
      <c r="C426" t="s">
        <v>19</v>
      </c>
      <c r="D426">
        <v>-100</v>
      </c>
      <c r="E426" t="b" cm="1">
        <f t="array" ref="E426">SUMPRODUCT(--ISNUMBER(SEARCH({"GAS","Oil","ARCO"}, A426)))&gt;0</f>
        <v>0</v>
      </c>
      <c r="F426" t="b" cm="1">
        <f t="array" ref="F426">SUMPRODUCT(--ISNUMBER(SEARCH({"PAK","Safe","Save","Costco","Food"},A426)))&gt;0</f>
        <v>0</v>
      </c>
      <c r="G426" t="b" cm="1">
        <f t="array" ref="G426">SUMPRODUCT(--ISNUMBER(SEARCH({"KOHLS","Macy","Gap","Clothing"}, A426)))&gt;0</f>
        <v>0</v>
      </c>
      <c r="H426" t="b" cm="1">
        <f t="array" ref="H426">SUMPRODUCT(--ISNUMBER(SEARCH({"Century","Steam","Gamepod","Entertainment"},A426)))&gt;0</f>
        <v>0</v>
      </c>
      <c r="I426" t="b" cm="1">
        <f t="array" ref="I426">SUMPRODUCT(--ISNUMBER(SEARCH({"ROBINHOOD","AMERITRADE"}, A426)))&gt;0</f>
        <v>0</v>
      </c>
      <c r="J426" t="b" cm="1">
        <f t="array" ref="J426">SUMPRODUCT(--ISNUMBER(SEARCH({"O'REILLY","Auto"}, A426)))&gt;0</f>
        <v>0</v>
      </c>
      <c r="K426" t="b" cm="1">
        <f t="array" ref="K426">SUMPRODUCT(--ISNUMBER(SEARCH({"Home","Outdoor","Superdry","AMZN","Target","Wal-Mart","WITHDRWL SAN LEANDRO","Misc"}, A426)))&gt;0</f>
        <v>1</v>
      </c>
      <c r="L426" t="str">
        <f t="shared" si="12"/>
        <v>FALSE</v>
      </c>
      <c r="M426" t="str">
        <f t="shared" si="13"/>
        <v>Miscellaneous</v>
      </c>
    </row>
    <row r="427" spans="1:13" x14ac:dyDescent="0.25">
      <c r="A427" t="s">
        <v>26</v>
      </c>
      <c r="B427" t="s">
        <v>12</v>
      </c>
      <c r="C427" t="s">
        <v>19</v>
      </c>
      <c r="D427">
        <v>-28.67</v>
      </c>
      <c r="E427" t="b" cm="1">
        <f t="array" ref="E427">SUMPRODUCT(--ISNUMBER(SEARCH({"GAS","Oil","ARCO"}, A427)))&gt;0</f>
        <v>0</v>
      </c>
      <c r="F427" t="b" cm="1">
        <f t="array" ref="F427">SUMPRODUCT(--ISNUMBER(SEARCH({"PAK","Safe","Save","Costco","Food"},A427)))&gt;0</f>
        <v>1</v>
      </c>
      <c r="G427" t="b" cm="1">
        <f t="array" ref="G427">SUMPRODUCT(--ISNUMBER(SEARCH({"KOHLS","Macy","Gap","Clothing"}, A427)))&gt;0</f>
        <v>0</v>
      </c>
      <c r="H427" t="b" cm="1">
        <f t="array" ref="H427">SUMPRODUCT(--ISNUMBER(SEARCH({"Century","Steam","Gamepod","Entertainment"},A427)))&gt;0</f>
        <v>0</v>
      </c>
      <c r="I427" t="b" cm="1">
        <f t="array" ref="I427">SUMPRODUCT(--ISNUMBER(SEARCH({"ROBINHOOD","AMERITRADE"}, A427)))&gt;0</f>
        <v>0</v>
      </c>
      <c r="J427" t="b" cm="1">
        <f t="array" ref="J427">SUMPRODUCT(--ISNUMBER(SEARCH({"O'REILLY","Auto"}, A427)))&gt;0</f>
        <v>0</v>
      </c>
      <c r="K427" t="b" cm="1">
        <f t="array" ref="K427">SUMPRODUCT(--ISNUMBER(SEARCH({"Home","Outdoor","Superdry","AMZN","Target","Wal-Mart","WITHDRWL SAN LEANDRO","Misc"}, A427)))&gt;0</f>
        <v>0</v>
      </c>
      <c r="L427" t="str">
        <f t="shared" si="12"/>
        <v>FALSE</v>
      </c>
      <c r="M427" t="str">
        <f t="shared" si="13"/>
        <v>Food</v>
      </c>
    </row>
    <row r="428" spans="1:13" x14ac:dyDescent="0.25">
      <c r="A428" t="s">
        <v>36</v>
      </c>
      <c r="B428" t="s">
        <v>12</v>
      </c>
      <c r="C428" t="s">
        <v>19</v>
      </c>
      <c r="D428">
        <v>-12.97</v>
      </c>
      <c r="E428" t="b" cm="1">
        <f t="array" ref="E428">SUMPRODUCT(--ISNUMBER(SEARCH({"GAS","Oil","ARCO"}, A428)))&gt;0</f>
        <v>0</v>
      </c>
      <c r="F428" t="b" cm="1">
        <f t="array" ref="F428">SUMPRODUCT(--ISNUMBER(SEARCH({"PAK","Safe","Save","Costco","Food"},A428)))&gt;0</f>
        <v>0</v>
      </c>
      <c r="G428" t="b" cm="1">
        <f t="array" ref="G428">SUMPRODUCT(--ISNUMBER(SEARCH({"KOHLS","Macy","Gap","Clothing"}, A428)))&gt;0</f>
        <v>0</v>
      </c>
      <c r="H428" t="b" cm="1">
        <f t="array" ref="H428">SUMPRODUCT(--ISNUMBER(SEARCH({"Century","Steam","Gamepod","Entertainment"},A428)))&gt;0</f>
        <v>0</v>
      </c>
      <c r="I428" t="b" cm="1">
        <f t="array" ref="I428">SUMPRODUCT(--ISNUMBER(SEARCH({"ROBINHOOD","AMERITRADE"}, A428)))&gt;0</f>
        <v>0</v>
      </c>
      <c r="J428" t="b" cm="1">
        <f t="array" ref="J428">SUMPRODUCT(--ISNUMBER(SEARCH({"O'REILLY","Auto"}, A428)))&gt;0</f>
        <v>0</v>
      </c>
      <c r="K428" t="b" cm="1">
        <f t="array" ref="K428">SUMPRODUCT(--ISNUMBER(SEARCH({"Home","Outdoor","Superdry","AMZN","Target","Wal-Mart","WITHDRWL SAN LEANDRO","Misc"}, A428)))&gt;0</f>
        <v>1</v>
      </c>
      <c r="L428" t="str">
        <f t="shared" si="12"/>
        <v>FALSE</v>
      </c>
      <c r="M428" t="str">
        <f t="shared" si="13"/>
        <v>Miscellaneous</v>
      </c>
    </row>
    <row r="429" spans="1:13" x14ac:dyDescent="0.25">
      <c r="A429" t="s">
        <v>36</v>
      </c>
      <c r="B429" t="s">
        <v>12</v>
      </c>
      <c r="C429" t="s">
        <v>19</v>
      </c>
      <c r="D429">
        <v>-4.8</v>
      </c>
      <c r="E429" t="b" cm="1">
        <f t="array" ref="E429">SUMPRODUCT(--ISNUMBER(SEARCH({"GAS","Oil","ARCO"}, A429)))&gt;0</f>
        <v>0</v>
      </c>
      <c r="F429" t="b" cm="1">
        <f t="array" ref="F429">SUMPRODUCT(--ISNUMBER(SEARCH({"PAK","Safe","Save","Costco","Food"},A429)))&gt;0</f>
        <v>0</v>
      </c>
      <c r="G429" t="b" cm="1">
        <f t="array" ref="G429">SUMPRODUCT(--ISNUMBER(SEARCH({"KOHLS","Macy","Gap","Clothing"}, A429)))&gt;0</f>
        <v>0</v>
      </c>
      <c r="H429" t="b" cm="1">
        <f t="array" ref="H429">SUMPRODUCT(--ISNUMBER(SEARCH({"Century","Steam","Gamepod","Entertainment"},A429)))&gt;0</f>
        <v>0</v>
      </c>
      <c r="I429" t="b" cm="1">
        <f t="array" ref="I429">SUMPRODUCT(--ISNUMBER(SEARCH({"ROBINHOOD","AMERITRADE"}, A429)))&gt;0</f>
        <v>0</v>
      </c>
      <c r="J429" t="b" cm="1">
        <f t="array" ref="J429">SUMPRODUCT(--ISNUMBER(SEARCH({"O'REILLY","Auto"}, A429)))&gt;0</f>
        <v>0</v>
      </c>
      <c r="K429" t="b" cm="1">
        <f t="array" ref="K429">SUMPRODUCT(--ISNUMBER(SEARCH({"Home","Outdoor","Superdry","AMZN","Target","Wal-Mart","WITHDRWL SAN LEANDRO","Misc"}, A429)))&gt;0</f>
        <v>1</v>
      </c>
      <c r="L429" t="str">
        <f t="shared" si="12"/>
        <v>FALSE</v>
      </c>
      <c r="M429" t="str">
        <f t="shared" si="13"/>
        <v>Miscellaneous</v>
      </c>
    </row>
    <row r="430" spans="1:13" x14ac:dyDescent="0.25">
      <c r="A430" t="s">
        <v>29</v>
      </c>
      <c r="B430" t="s">
        <v>12</v>
      </c>
      <c r="C430" t="s">
        <v>19</v>
      </c>
      <c r="D430">
        <v>-5.19</v>
      </c>
      <c r="E430" t="b" cm="1">
        <f t="array" ref="E430">SUMPRODUCT(--ISNUMBER(SEARCH({"GAS","Oil","ARCO"}, A430)))&gt;0</f>
        <v>0</v>
      </c>
      <c r="F430" t="b" cm="1">
        <f t="array" ref="F430">SUMPRODUCT(--ISNUMBER(SEARCH({"PAK","Safe","Save","Costco","Food"},A430)))&gt;0</f>
        <v>0</v>
      </c>
      <c r="G430" t="b" cm="1">
        <f t="array" ref="G430">SUMPRODUCT(--ISNUMBER(SEARCH({"KOHLS","Macy","Gap","Clothing"}, A430)))&gt;0</f>
        <v>0</v>
      </c>
      <c r="H430" t="b" cm="1">
        <f t="array" ref="H430">SUMPRODUCT(--ISNUMBER(SEARCH({"Century","Steam","Gamepod","Entertainment"},A430)))&gt;0</f>
        <v>0</v>
      </c>
      <c r="I430" t="b" cm="1">
        <f t="array" ref="I430">SUMPRODUCT(--ISNUMBER(SEARCH({"ROBINHOOD","AMERITRADE"}, A430)))&gt;0</f>
        <v>0</v>
      </c>
      <c r="J430" t="b" cm="1">
        <f t="array" ref="J430">SUMPRODUCT(--ISNUMBER(SEARCH({"O'REILLY","Auto"}, A430)))&gt;0</f>
        <v>0</v>
      </c>
      <c r="K430" t="b" cm="1">
        <f t="array" ref="K430">SUMPRODUCT(--ISNUMBER(SEARCH({"Home","Outdoor","Superdry","AMZN","Target","Wal-Mart","WITHDRWL SAN LEANDRO","Misc"}, A430)))&gt;0</f>
        <v>0</v>
      </c>
      <c r="L430" t="str">
        <f t="shared" si="12"/>
        <v>FALSE</v>
      </c>
      <c r="M430" t="str">
        <f t="shared" si="13"/>
        <v>Other</v>
      </c>
    </row>
    <row r="431" spans="1:13" x14ac:dyDescent="0.25">
      <c r="A431" t="s">
        <v>36</v>
      </c>
      <c r="B431" t="s">
        <v>12</v>
      </c>
      <c r="C431" t="s">
        <v>19</v>
      </c>
      <c r="D431">
        <v>-26.59</v>
      </c>
      <c r="E431" t="b" cm="1">
        <f t="array" ref="E431">SUMPRODUCT(--ISNUMBER(SEARCH({"GAS","Oil","ARCO"}, A431)))&gt;0</f>
        <v>0</v>
      </c>
      <c r="F431" t="b" cm="1">
        <f t="array" ref="F431">SUMPRODUCT(--ISNUMBER(SEARCH({"PAK","Safe","Save","Costco","Food"},A431)))&gt;0</f>
        <v>0</v>
      </c>
      <c r="G431" t="b" cm="1">
        <f t="array" ref="G431">SUMPRODUCT(--ISNUMBER(SEARCH({"KOHLS","Macy","Gap","Clothing"}, A431)))&gt;0</f>
        <v>0</v>
      </c>
      <c r="H431" t="b" cm="1">
        <f t="array" ref="H431">SUMPRODUCT(--ISNUMBER(SEARCH({"Century","Steam","Gamepod","Entertainment"},A431)))&gt;0</f>
        <v>0</v>
      </c>
      <c r="I431" t="b" cm="1">
        <f t="array" ref="I431">SUMPRODUCT(--ISNUMBER(SEARCH({"ROBINHOOD","AMERITRADE"}, A431)))&gt;0</f>
        <v>0</v>
      </c>
      <c r="J431" t="b" cm="1">
        <f t="array" ref="J431">SUMPRODUCT(--ISNUMBER(SEARCH({"O'REILLY","Auto"}, A431)))&gt;0</f>
        <v>0</v>
      </c>
      <c r="K431" t="b" cm="1">
        <f t="array" ref="K431">SUMPRODUCT(--ISNUMBER(SEARCH({"Home","Outdoor","Superdry","AMZN","Target","Wal-Mart","WITHDRWL SAN LEANDRO","Misc"}, A431)))&gt;0</f>
        <v>1</v>
      </c>
      <c r="L431" t="str">
        <f t="shared" si="12"/>
        <v>FALSE</v>
      </c>
      <c r="M431" t="str">
        <f t="shared" si="13"/>
        <v>Miscellaneous</v>
      </c>
    </row>
    <row r="432" spans="1:13" x14ac:dyDescent="0.25">
      <c r="A432" t="s">
        <v>29</v>
      </c>
      <c r="B432" t="s">
        <v>12</v>
      </c>
      <c r="C432" t="s">
        <v>19</v>
      </c>
      <c r="D432">
        <v>-17.27</v>
      </c>
      <c r="E432" t="b" cm="1">
        <f t="array" ref="E432">SUMPRODUCT(--ISNUMBER(SEARCH({"GAS","Oil","ARCO"}, A432)))&gt;0</f>
        <v>0</v>
      </c>
      <c r="F432" t="b" cm="1">
        <f t="array" ref="F432">SUMPRODUCT(--ISNUMBER(SEARCH({"PAK","Safe","Save","Costco","Food"},A432)))&gt;0</f>
        <v>0</v>
      </c>
      <c r="G432" t="b" cm="1">
        <f t="array" ref="G432">SUMPRODUCT(--ISNUMBER(SEARCH({"KOHLS","Macy","Gap","Clothing"}, A432)))&gt;0</f>
        <v>0</v>
      </c>
      <c r="H432" t="b" cm="1">
        <f t="array" ref="H432">SUMPRODUCT(--ISNUMBER(SEARCH({"Century","Steam","Gamepod","Entertainment"},A432)))&gt;0</f>
        <v>0</v>
      </c>
      <c r="I432" t="b" cm="1">
        <f t="array" ref="I432">SUMPRODUCT(--ISNUMBER(SEARCH({"ROBINHOOD","AMERITRADE"}, A432)))&gt;0</f>
        <v>0</v>
      </c>
      <c r="J432" t="b" cm="1">
        <f t="array" ref="J432">SUMPRODUCT(--ISNUMBER(SEARCH({"O'REILLY","Auto"}, A432)))&gt;0</f>
        <v>0</v>
      </c>
      <c r="K432" t="b" cm="1">
        <f t="array" ref="K432">SUMPRODUCT(--ISNUMBER(SEARCH({"Home","Outdoor","Superdry","AMZN","Target","Wal-Mart","WITHDRWL SAN LEANDRO","Misc"}, A432)))&gt;0</f>
        <v>0</v>
      </c>
      <c r="L432" t="str">
        <f t="shared" si="12"/>
        <v>FALSE</v>
      </c>
      <c r="M432" t="str">
        <f t="shared" si="13"/>
        <v>Other</v>
      </c>
    </row>
    <row r="433" spans="1:13" x14ac:dyDescent="0.25">
      <c r="A433" t="s">
        <v>36</v>
      </c>
      <c r="B433" t="s">
        <v>12</v>
      </c>
      <c r="C433" t="s">
        <v>19</v>
      </c>
      <c r="D433">
        <v>-359.32</v>
      </c>
      <c r="E433" t="b" cm="1">
        <f t="array" ref="E433">SUMPRODUCT(--ISNUMBER(SEARCH({"GAS","Oil","ARCO"}, A433)))&gt;0</f>
        <v>0</v>
      </c>
      <c r="F433" t="b" cm="1">
        <f t="array" ref="F433">SUMPRODUCT(--ISNUMBER(SEARCH({"PAK","Safe","Save","Costco","Food"},A433)))&gt;0</f>
        <v>0</v>
      </c>
      <c r="G433" t="b" cm="1">
        <f t="array" ref="G433">SUMPRODUCT(--ISNUMBER(SEARCH({"KOHLS","Macy","Gap","Clothing"}, A433)))&gt;0</f>
        <v>0</v>
      </c>
      <c r="H433" t="b" cm="1">
        <f t="array" ref="H433">SUMPRODUCT(--ISNUMBER(SEARCH({"Century","Steam","Gamepod","Entertainment"},A433)))&gt;0</f>
        <v>0</v>
      </c>
      <c r="I433" t="b" cm="1">
        <f t="array" ref="I433">SUMPRODUCT(--ISNUMBER(SEARCH({"ROBINHOOD","AMERITRADE"}, A433)))&gt;0</f>
        <v>0</v>
      </c>
      <c r="J433" t="b" cm="1">
        <f t="array" ref="J433">SUMPRODUCT(--ISNUMBER(SEARCH({"O'REILLY","Auto"}, A433)))&gt;0</f>
        <v>0</v>
      </c>
      <c r="K433" t="b" cm="1">
        <f t="array" ref="K433">SUMPRODUCT(--ISNUMBER(SEARCH({"Home","Outdoor","Superdry","AMZN","Target","Wal-Mart","WITHDRWL SAN LEANDRO","Misc"}, A433)))&gt;0</f>
        <v>1</v>
      </c>
      <c r="L433" t="str">
        <f t="shared" si="12"/>
        <v>FALSE</v>
      </c>
      <c r="M433" t="str">
        <f t="shared" si="13"/>
        <v>Miscellaneous</v>
      </c>
    </row>
    <row r="434" spans="1:13" x14ac:dyDescent="0.25">
      <c r="A434" t="s">
        <v>29</v>
      </c>
      <c r="B434" t="s">
        <v>12</v>
      </c>
      <c r="C434" t="s">
        <v>19</v>
      </c>
      <c r="D434">
        <v>-94</v>
      </c>
      <c r="E434" t="b" cm="1">
        <f t="array" ref="E434">SUMPRODUCT(--ISNUMBER(SEARCH({"GAS","Oil","ARCO"}, A434)))&gt;0</f>
        <v>0</v>
      </c>
      <c r="F434" t="b" cm="1">
        <f t="array" ref="F434">SUMPRODUCT(--ISNUMBER(SEARCH({"PAK","Safe","Save","Costco","Food"},A434)))&gt;0</f>
        <v>0</v>
      </c>
      <c r="G434" t="b" cm="1">
        <f t="array" ref="G434">SUMPRODUCT(--ISNUMBER(SEARCH({"KOHLS","Macy","Gap","Clothing"}, A434)))&gt;0</f>
        <v>0</v>
      </c>
      <c r="H434" t="b" cm="1">
        <f t="array" ref="H434">SUMPRODUCT(--ISNUMBER(SEARCH({"Century","Steam","Gamepod","Entertainment"},A434)))&gt;0</f>
        <v>0</v>
      </c>
      <c r="I434" t="b" cm="1">
        <f t="array" ref="I434">SUMPRODUCT(--ISNUMBER(SEARCH({"ROBINHOOD","AMERITRADE"}, A434)))&gt;0</f>
        <v>0</v>
      </c>
      <c r="J434" t="b" cm="1">
        <f t="array" ref="J434">SUMPRODUCT(--ISNUMBER(SEARCH({"O'REILLY","Auto"}, A434)))&gt;0</f>
        <v>0</v>
      </c>
      <c r="K434" t="b" cm="1">
        <f t="array" ref="K434">SUMPRODUCT(--ISNUMBER(SEARCH({"Home","Outdoor","Superdry","AMZN","Target","Wal-Mart","WITHDRWL SAN LEANDRO","Misc"}, A434)))&gt;0</f>
        <v>0</v>
      </c>
      <c r="L434" t="str">
        <f t="shared" si="12"/>
        <v>FALSE</v>
      </c>
      <c r="M434" t="str">
        <f t="shared" si="13"/>
        <v>Other</v>
      </c>
    </row>
    <row r="435" spans="1:13" x14ac:dyDescent="0.25">
      <c r="A435" t="s">
        <v>29</v>
      </c>
      <c r="B435" t="s">
        <v>12</v>
      </c>
      <c r="C435" t="s">
        <v>19</v>
      </c>
      <c r="D435">
        <v>-5.19</v>
      </c>
      <c r="E435" t="b" cm="1">
        <f t="array" ref="E435">SUMPRODUCT(--ISNUMBER(SEARCH({"GAS","Oil","ARCO"}, A435)))&gt;0</f>
        <v>0</v>
      </c>
      <c r="F435" t="b" cm="1">
        <f t="array" ref="F435">SUMPRODUCT(--ISNUMBER(SEARCH({"PAK","Safe","Save","Costco","Food"},A435)))&gt;0</f>
        <v>0</v>
      </c>
      <c r="G435" t="b" cm="1">
        <f t="array" ref="G435">SUMPRODUCT(--ISNUMBER(SEARCH({"KOHLS","Macy","Gap","Clothing"}, A435)))&gt;0</f>
        <v>0</v>
      </c>
      <c r="H435" t="b" cm="1">
        <f t="array" ref="H435">SUMPRODUCT(--ISNUMBER(SEARCH({"Century","Steam","Gamepod","Entertainment"},A435)))&gt;0</f>
        <v>0</v>
      </c>
      <c r="I435" t="b" cm="1">
        <f t="array" ref="I435">SUMPRODUCT(--ISNUMBER(SEARCH({"ROBINHOOD","AMERITRADE"}, A435)))&gt;0</f>
        <v>0</v>
      </c>
      <c r="J435" t="b" cm="1">
        <f t="array" ref="J435">SUMPRODUCT(--ISNUMBER(SEARCH({"O'REILLY","Auto"}, A435)))&gt;0</f>
        <v>0</v>
      </c>
      <c r="K435" t="b" cm="1">
        <f t="array" ref="K435">SUMPRODUCT(--ISNUMBER(SEARCH({"Home","Outdoor","Superdry","AMZN","Target","Wal-Mart","WITHDRWL SAN LEANDRO","Misc"}, A435)))&gt;0</f>
        <v>0</v>
      </c>
      <c r="L435" t="str">
        <f t="shared" si="12"/>
        <v>FALSE</v>
      </c>
      <c r="M435" t="str">
        <f t="shared" si="13"/>
        <v>Other</v>
      </c>
    </row>
    <row r="436" spans="1:13" x14ac:dyDescent="0.25">
      <c r="A436" t="s">
        <v>26</v>
      </c>
      <c r="B436" t="s">
        <v>12</v>
      </c>
      <c r="C436" t="s">
        <v>19</v>
      </c>
      <c r="D436">
        <v>-55.88</v>
      </c>
      <c r="E436" t="b" cm="1">
        <f t="array" ref="E436">SUMPRODUCT(--ISNUMBER(SEARCH({"GAS","Oil","ARCO"}, A436)))&gt;0</f>
        <v>0</v>
      </c>
      <c r="F436" t="b" cm="1">
        <f t="array" ref="F436">SUMPRODUCT(--ISNUMBER(SEARCH({"PAK","Safe","Save","Costco","Food"},A436)))&gt;0</f>
        <v>1</v>
      </c>
      <c r="G436" t="b" cm="1">
        <f t="array" ref="G436">SUMPRODUCT(--ISNUMBER(SEARCH({"KOHLS","Macy","Gap","Clothing"}, A436)))&gt;0</f>
        <v>0</v>
      </c>
      <c r="H436" t="b" cm="1">
        <f t="array" ref="H436">SUMPRODUCT(--ISNUMBER(SEARCH({"Century","Steam","Gamepod","Entertainment"},A436)))&gt;0</f>
        <v>0</v>
      </c>
      <c r="I436" t="b" cm="1">
        <f t="array" ref="I436">SUMPRODUCT(--ISNUMBER(SEARCH({"ROBINHOOD","AMERITRADE"}, A436)))&gt;0</f>
        <v>0</v>
      </c>
      <c r="J436" t="b" cm="1">
        <f t="array" ref="J436">SUMPRODUCT(--ISNUMBER(SEARCH({"O'REILLY","Auto"}, A436)))&gt;0</f>
        <v>0</v>
      </c>
      <c r="K436" t="b" cm="1">
        <f t="array" ref="K436">SUMPRODUCT(--ISNUMBER(SEARCH({"Home","Outdoor","Superdry","AMZN","Target","Wal-Mart","WITHDRWL SAN LEANDRO","Misc"}, A436)))&gt;0</f>
        <v>0</v>
      </c>
      <c r="L436" t="str">
        <f t="shared" si="12"/>
        <v>FALSE</v>
      </c>
      <c r="M436" t="str">
        <f t="shared" si="13"/>
        <v>Food</v>
      </c>
    </row>
    <row r="437" spans="1:13" x14ac:dyDescent="0.25">
      <c r="A437" t="s">
        <v>29</v>
      </c>
      <c r="B437" t="s">
        <v>12</v>
      </c>
      <c r="C437" t="s">
        <v>19</v>
      </c>
      <c r="D437">
        <v>-2.5</v>
      </c>
      <c r="E437" t="b" cm="1">
        <f t="array" ref="E437">SUMPRODUCT(--ISNUMBER(SEARCH({"GAS","Oil","ARCO"}, A437)))&gt;0</f>
        <v>0</v>
      </c>
      <c r="F437" t="b" cm="1">
        <f t="array" ref="F437">SUMPRODUCT(--ISNUMBER(SEARCH({"PAK","Safe","Save","Costco","Food"},A437)))&gt;0</f>
        <v>0</v>
      </c>
      <c r="G437" t="b" cm="1">
        <f t="array" ref="G437">SUMPRODUCT(--ISNUMBER(SEARCH({"KOHLS","Macy","Gap","Clothing"}, A437)))&gt;0</f>
        <v>0</v>
      </c>
      <c r="H437" t="b" cm="1">
        <f t="array" ref="H437">SUMPRODUCT(--ISNUMBER(SEARCH({"Century","Steam","Gamepod","Entertainment"},A437)))&gt;0</f>
        <v>0</v>
      </c>
      <c r="I437" t="b" cm="1">
        <f t="array" ref="I437">SUMPRODUCT(--ISNUMBER(SEARCH({"ROBINHOOD","AMERITRADE"}, A437)))&gt;0</f>
        <v>0</v>
      </c>
      <c r="J437" t="b" cm="1">
        <f t="array" ref="J437">SUMPRODUCT(--ISNUMBER(SEARCH({"O'REILLY","Auto"}, A437)))&gt;0</f>
        <v>0</v>
      </c>
      <c r="K437" t="b" cm="1">
        <f t="array" ref="K437">SUMPRODUCT(--ISNUMBER(SEARCH({"Home","Outdoor","Superdry","AMZN","Target","Wal-Mart","WITHDRWL SAN LEANDRO","Misc"}, A437)))&gt;0</f>
        <v>0</v>
      </c>
      <c r="L437" t="str">
        <f t="shared" si="12"/>
        <v>FALSE</v>
      </c>
      <c r="M437" t="str">
        <f t="shared" si="13"/>
        <v>Other</v>
      </c>
    </row>
    <row r="438" spans="1:13" x14ac:dyDescent="0.25">
      <c r="A438" t="s">
        <v>29</v>
      </c>
      <c r="B438" t="s">
        <v>12</v>
      </c>
      <c r="C438" t="s">
        <v>19</v>
      </c>
      <c r="D438">
        <v>-100</v>
      </c>
      <c r="E438" t="b" cm="1">
        <f t="array" ref="E438">SUMPRODUCT(--ISNUMBER(SEARCH({"GAS","Oil","ARCO"}, A438)))&gt;0</f>
        <v>0</v>
      </c>
      <c r="F438" t="b" cm="1">
        <f t="array" ref="F438">SUMPRODUCT(--ISNUMBER(SEARCH({"PAK","Safe","Save","Costco","Food"},A438)))&gt;0</f>
        <v>0</v>
      </c>
      <c r="G438" t="b" cm="1">
        <f t="array" ref="G438">SUMPRODUCT(--ISNUMBER(SEARCH({"KOHLS","Macy","Gap","Clothing"}, A438)))&gt;0</f>
        <v>0</v>
      </c>
      <c r="H438" t="b" cm="1">
        <f t="array" ref="H438">SUMPRODUCT(--ISNUMBER(SEARCH({"Century","Steam","Gamepod","Entertainment"},A438)))&gt;0</f>
        <v>0</v>
      </c>
      <c r="I438" t="b" cm="1">
        <f t="array" ref="I438">SUMPRODUCT(--ISNUMBER(SEARCH({"ROBINHOOD","AMERITRADE"}, A438)))&gt;0</f>
        <v>0</v>
      </c>
      <c r="J438" t="b" cm="1">
        <f t="array" ref="J438">SUMPRODUCT(--ISNUMBER(SEARCH({"O'REILLY","Auto"}, A438)))&gt;0</f>
        <v>0</v>
      </c>
      <c r="K438" t="b" cm="1">
        <f t="array" ref="K438">SUMPRODUCT(--ISNUMBER(SEARCH({"Home","Outdoor","Superdry","AMZN","Target","Wal-Mart","WITHDRWL SAN LEANDRO","Misc"}, A438)))&gt;0</f>
        <v>0</v>
      </c>
      <c r="L438" t="str">
        <f t="shared" si="12"/>
        <v>FALSE</v>
      </c>
      <c r="M438" t="str">
        <f t="shared" si="13"/>
        <v>Other</v>
      </c>
    </row>
    <row r="439" spans="1:13" x14ac:dyDescent="0.25">
      <c r="A439" t="s">
        <v>29</v>
      </c>
      <c r="B439" t="s">
        <v>12</v>
      </c>
      <c r="C439" t="s">
        <v>19</v>
      </c>
      <c r="D439">
        <v>-3.1</v>
      </c>
      <c r="E439" t="b" cm="1">
        <f t="array" ref="E439">SUMPRODUCT(--ISNUMBER(SEARCH({"GAS","Oil","ARCO"}, A439)))&gt;0</f>
        <v>0</v>
      </c>
      <c r="F439" t="b" cm="1">
        <f t="array" ref="F439">SUMPRODUCT(--ISNUMBER(SEARCH({"PAK","Safe","Save","Costco","Food"},A439)))&gt;0</f>
        <v>0</v>
      </c>
      <c r="G439" t="b" cm="1">
        <f t="array" ref="G439">SUMPRODUCT(--ISNUMBER(SEARCH({"KOHLS","Macy","Gap","Clothing"}, A439)))&gt;0</f>
        <v>0</v>
      </c>
      <c r="H439" t="b" cm="1">
        <f t="array" ref="H439">SUMPRODUCT(--ISNUMBER(SEARCH({"Century","Steam","Gamepod","Entertainment"},A439)))&gt;0</f>
        <v>0</v>
      </c>
      <c r="I439" t="b" cm="1">
        <f t="array" ref="I439">SUMPRODUCT(--ISNUMBER(SEARCH({"ROBINHOOD","AMERITRADE"}, A439)))&gt;0</f>
        <v>0</v>
      </c>
      <c r="J439" t="b" cm="1">
        <f t="array" ref="J439">SUMPRODUCT(--ISNUMBER(SEARCH({"O'REILLY","Auto"}, A439)))&gt;0</f>
        <v>0</v>
      </c>
      <c r="K439" t="b" cm="1">
        <f t="array" ref="K439">SUMPRODUCT(--ISNUMBER(SEARCH({"Home","Outdoor","Superdry","AMZN","Target","Wal-Mart","WITHDRWL SAN LEANDRO","Misc"}, A439)))&gt;0</f>
        <v>0</v>
      </c>
      <c r="L439" t="str">
        <f t="shared" si="12"/>
        <v>FALSE</v>
      </c>
      <c r="M439" t="str">
        <f t="shared" si="13"/>
        <v>Other</v>
      </c>
    </row>
    <row r="440" spans="1:13" x14ac:dyDescent="0.25">
      <c r="A440" t="s">
        <v>29</v>
      </c>
      <c r="B440" t="s">
        <v>12</v>
      </c>
      <c r="C440" t="s">
        <v>19</v>
      </c>
      <c r="D440">
        <v>-65</v>
      </c>
      <c r="E440" t="b" cm="1">
        <f t="array" ref="E440">SUMPRODUCT(--ISNUMBER(SEARCH({"GAS","Oil","ARCO"}, A440)))&gt;0</f>
        <v>0</v>
      </c>
      <c r="F440" t="b" cm="1">
        <f t="array" ref="F440">SUMPRODUCT(--ISNUMBER(SEARCH({"PAK","Safe","Save","Costco","Food"},A440)))&gt;0</f>
        <v>0</v>
      </c>
      <c r="G440" t="b" cm="1">
        <f t="array" ref="G440">SUMPRODUCT(--ISNUMBER(SEARCH({"KOHLS","Macy","Gap","Clothing"}, A440)))&gt;0</f>
        <v>0</v>
      </c>
      <c r="H440" t="b" cm="1">
        <f t="array" ref="H440">SUMPRODUCT(--ISNUMBER(SEARCH({"Century","Steam","Gamepod","Entertainment"},A440)))&gt;0</f>
        <v>0</v>
      </c>
      <c r="I440" t="b" cm="1">
        <f t="array" ref="I440">SUMPRODUCT(--ISNUMBER(SEARCH({"ROBINHOOD","AMERITRADE"}, A440)))&gt;0</f>
        <v>0</v>
      </c>
      <c r="J440" t="b" cm="1">
        <f t="array" ref="J440">SUMPRODUCT(--ISNUMBER(SEARCH({"O'REILLY","Auto"}, A440)))&gt;0</f>
        <v>0</v>
      </c>
      <c r="K440" t="b" cm="1">
        <f t="array" ref="K440">SUMPRODUCT(--ISNUMBER(SEARCH({"Home","Outdoor","Superdry","AMZN","Target","Wal-Mart","WITHDRWL SAN LEANDRO","Misc"}, A440)))&gt;0</f>
        <v>0</v>
      </c>
      <c r="L440" t="str">
        <f t="shared" si="12"/>
        <v>FALSE</v>
      </c>
      <c r="M440" t="str">
        <f t="shared" si="13"/>
        <v>Other</v>
      </c>
    </row>
    <row r="441" spans="1:13" x14ac:dyDescent="0.25">
      <c r="A441" t="s">
        <v>29</v>
      </c>
      <c r="B441" t="s">
        <v>12</v>
      </c>
      <c r="C441" t="s">
        <v>19</v>
      </c>
      <c r="D441">
        <v>-24.23</v>
      </c>
      <c r="E441" t="b" cm="1">
        <f t="array" ref="E441">SUMPRODUCT(--ISNUMBER(SEARCH({"GAS","Oil","ARCO"}, A441)))&gt;0</f>
        <v>0</v>
      </c>
      <c r="F441" t="b" cm="1">
        <f t="array" ref="F441">SUMPRODUCT(--ISNUMBER(SEARCH({"PAK","Safe","Save","Costco","Food"},A441)))&gt;0</f>
        <v>0</v>
      </c>
      <c r="G441" t="b" cm="1">
        <f t="array" ref="G441">SUMPRODUCT(--ISNUMBER(SEARCH({"KOHLS","Macy","Gap","Clothing"}, A441)))&gt;0</f>
        <v>0</v>
      </c>
      <c r="H441" t="b" cm="1">
        <f t="array" ref="H441">SUMPRODUCT(--ISNUMBER(SEARCH({"Century","Steam","Gamepod","Entertainment"},A441)))&gt;0</f>
        <v>0</v>
      </c>
      <c r="I441" t="b" cm="1">
        <f t="array" ref="I441">SUMPRODUCT(--ISNUMBER(SEARCH({"ROBINHOOD","AMERITRADE"}, A441)))&gt;0</f>
        <v>0</v>
      </c>
      <c r="J441" t="b" cm="1">
        <f t="array" ref="J441">SUMPRODUCT(--ISNUMBER(SEARCH({"O'REILLY","Auto"}, A441)))&gt;0</f>
        <v>0</v>
      </c>
      <c r="K441" t="b" cm="1">
        <f t="array" ref="K441">SUMPRODUCT(--ISNUMBER(SEARCH({"Home","Outdoor","Superdry","AMZN","Target","Wal-Mart","WITHDRWL SAN LEANDRO","Misc"}, A441)))&gt;0</f>
        <v>0</v>
      </c>
      <c r="L441" t="str">
        <f t="shared" si="12"/>
        <v>FALSE</v>
      </c>
      <c r="M441" t="str">
        <f t="shared" si="13"/>
        <v>Other</v>
      </c>
    </row>
    <row r="442" spans="1:13" x14ac:dyDescent="0.25">
      <c r="A442" t="s">
        <v>29</v>
      </c>
      <c r="B442" t="s">
        <v>12</v>
      </c>
      <c r="C442" t="s">
        <v>19</v>
      </c>
      <c r="D442">
        <v>-17.73</v>
      </c>
      <c r="E442" t="b" cm="1">
        <f t="array" ref="E442">SUMPRODUCT(--ISNUMBER(SEARCH({"GAS","Oil","ARCO"}, A442)))&gt;0</f>
        <v>0</v>
      </c>
      <c r="F442" t="b" cm="1">
        <f t="array" ref="F442">SUMPRODUCT(--ISNUMBER(SEARCH({"PAK","Safe","Save","Costco","Food"},A442)))&gt;0</f>
        <v>0</v>
      </c>
      <c r="G442" t="b" cm="1">
        <f t="array" ref="G442">SUMPRODUCT(--ISNUMBER(SEARCH({"KOHLS","Macy","Gap","Clothing"}, A442)))&gt;0</f>
        <v>0</v>
      </c>
      <c r="H442" t="b" cm="1">
        <f t="array" ref="H442">SUMPRODUCT(--ISNUMBER(SEARCH({"Century","Steam","Gamepod","Entertainment"},A442)))&gt;0</f>
        <v>0</v>
      </c>
      <c r="I442" t="b" cm="1">
        <f t="array" ref="I442">SUMPRODUCT(--ISNUMBER(SEARCH({"ROBINHOOD","AMERITRADE"}, A442)))&gt;0</f>
        <v>0</v>
      </c>
      <c r="J442" t="b" cm="1">
        <f t="array" ref="J442">SUMPRODUCT(--ISNUMBER(SEARCH({"O'REILLY","Auto"}, A442)))&gt;0</f>
        <v>0</v>
      </c>
      <c r="K442" t="b" cm="1">
        <f t="array" ref="K442">SUMPRODUCT(--ISNUMBER(SEARCH({"Home","Outdoor","Superdry","AMZN","Target","Wal-Mart","WITHDRWL SAN LEANDRO","Misc"}, A442)))&gt;0</f>
        <v>0</v>
      </c>
      <c r="L442" t="str">
        <f t="shared" si="12"/>
        <v>FALSE</v>
      </c>
      <c r="M442" t="str">
        <f t="shared" si="13"/>
        <v>Other</v>
      </c>
    </row>
    <row r="443" spans="1:13" x14ac:dyDescent="0.25">
      <c r="A443" t="s">
        <v>29</v>
      </c>
      <c r="B443" t="s">
        <v>12</v>
      </c>
      <c r="C443" t="s">
        <v>19</v>
      </c>
      <c r="D443">
        <v>-13.67</v>
      </c>
      <c r="E443" t="b" cm="1">
        <f t="array" ref="E443">SUMPRODUCT(--ISNUMBER(SEARCH({"GAS","Oil","ARCO"}, A443)))&gt;0</f>
        <v>0</v>
      </c>
      <c r="F443" t="b" cm="1">
        <f t="array" ref="F443">SUMPRODUCT(--ISNUMBER(SEARCH({"PAK","Safe","Save","Costco","Food"},A443)))&gt;0</f>
        <v>0</v>
      </c>
      <c r="G443" t="b" cm="1">
        <f t="array" ref="G443">SUMPRODUCT(--ISNUMBER(SEARCH({"KOHLS","Macy","Gap","Clothing"}, A443)))&gt;0</f>
        <v>0</v>
      </c>
      <c r="H443" t="b" cm="1">
        <f t="array" ref="H443">SUMPRODUCT(--ISNUMBER(SEARCH({"Century","Steam","Gamepod","Entertainment"},A443)))&gt;0</f>
        <v>0</v>
      </c>
      <c r="I443" t="b" cm="1">
        <f t="array" ref="I443">SUMPRODUCT(--ISNUMBER(SEARCH({"ROBINHOOD","AMERITRADE"}, A443)))&gt;0</f>
        <v>0</v>
      </c>
      <c r="J443" t="b" cm="1">
        <f t="array" ref="J443">SUMPRODUCT(--ISNUMBER(SEARCH({"O'REILLY","Auto"}, A443)))&gt;0</f>
        <v>0</v>
      </c>
      <c r="K443" t="b" cm="1">
        <f t="array" ref="K443">SUMPRODUCT(--ISNUMBER(SEARCH({"Home","Outdoor","Superdry","AMZN","Target","Wal-Mart","WITHDRWL SAN LEANDRO","Misc"}, A443)))&gt;0</f>
        <v>0</v>
      </c>
      <c r="L443" t="str">
        <f t="shared" si="12"/>
        <v>FALSE</v>
      </c>
      <c r="M443" t="str">
        <f t="shared" si="13"/>
        <v>Other</v>
      </c>
    </row>
    <row r="444" spans="1:13" x14ac:dyDescent="0.25">
      <c r="A444" t="s">
        <v>29</v>
      </c>
      <c r="B444" t="s">
        <v>12</v>
      </c>
      <c r="C444" t="s">
        <v>19</v>
      </c>
      <c r="D444">
        <v>-15</v>
      </c>
      <c r="E444" t="b" cm="1">
        <f t="array" ref="E444">SUMPRODUCT(--ISNUMBER(SEARCH({"GAS","Oil","ARCO"}, A444)))&gt;0</f>
        <v>0</v>
      </c>
      <c r="F444" t="b" cm="1">
        <f t="array" ref="F444">SUMPRODUCT(--ISNUMBER(SEARCH({"PAK","Safe","Save","Costco","Food"},A444)))&gt;0</f>
        <v>0</v>
      </c>
      <c r="G444" t="b" cm="1">
        <f t="array" ref="G444">SUMPRODUCT(--ISNUMBER(SEARCH({"KOHLS","Macy","Gap","Clothing"}, A444)))&gt;0</f>
        <v>0</v>
      </c>
      <c r="H444" t="b" cm="1">
        <f t="array" ref="H444">SUMPRODUCT(--ISNUMBER(SEARCH({"Century","Steam","Gamepod","Entertainment"},A444)))&gt;0</f>
        <v>0</v>
      </c>
      <c r="I444" t="b" cm="1">
        <f t="array" ref="I444">SUMPRODUCT(--ISNUMBER(SEARCH({"ROBINHOOD","AMERITRADE"}, A444)))&gt;0</f>
        <v>0</v>
      </c>
      <c r="J444" t="b" cm="1">
        <f t="array" ref="J444">SUMPRODUCT(--ISNUMBER(SEARCH({"O'REILLY","Auto"}, A444)))&gt;0</f>
        <v>0</v>
      </c>
      <c r="K444" t="b" cm="1">
        <f t="array" ref="K444">SUMPRODUCT(--ISNUMBER(SEARCH({"Home","Outdoor","Superdry","AMZN","Target","Wal-Mart","WITHDRWL SAN LEANDRO","Misc"}, A444)))&gt;0</f>
        <v>0</v>
      </c>
      <c r="L444" t="str">
        <f t="shared" si="12"/>
        <v>FALSE</v>
      </c>
      <c r="M444" t="str">
        <f t="shared" si="13"/>
        <v>Other</v>
      </c>
    </row>
    <row r="445" spans="1:13" x14ac:dyDescent="0.25">
      <c r="A445" t="s">
        <v>26</v>
      </c>
      <c r="B445" t="s">
        <v>13</v>
      </c>
      <c r="C445" t="s">
        <v>19</v>
      </c>
      <c r="D445">
        <v>-15.22</v>
      </c>
      <c r="E445" t="b" cm="1">
        <f t="array" ref="E445">SUMPRODUCT(--ISNUMBER(SEARCH({"GAS","Oil","ARCO"}, A445)))&gt;0</f>
        <v>0</v>
      </c>
      <c r="F445" t="b" cm="1">
        <f t="array" ref="F445">SUMPRODUCT(--ISNUMBER(SEARCH({"PAK","Safe","Save","Costco","Food"},A445)))&gt;0</f>
        <v>1</v>
      </c>
      <c r="G445" t="b" cm="1">
        <f t="array" ref="G445">SUMPRODUCT(--ISNUMBER(SEARCH({"KOHLS","Macy","Gap","Clothing"}, A445)))&gt;0</f>
        <v>0</v>
      </c>
      <c r="H445" t="b" cm="1">
        <f t="array" ref="H445">SUMPRODUCT(--ISNUMBER(SEARCH({"Century","Steam","Gamepod","Entertainment"},A445)))&gt;0</f>
        <v>0</v>
      </c>
      <c r="I445" t="b" cm="1">
        <f t="array" ref="I445">SUMPRODUCT(--ISNUMBER(SEARCH({"ROBINHOOD","AMERITRADE"}, A445)))&gt;0</f>
        <v>0</v>
      </c>
      <c r="J445" t="b" cm="1">
        <f t="array" ref="J445">SUMPRODUCT(--ISNUMBER(SEARCH({"O'REILLY","Auto"}, A445)))&gt;0</f>
        <v>0</v>
      </c>
      <c r="K445" t="b" cm="1">
        <f t="array" ref="K445">SUMPRODUCT(--ISNUMBER(SEARCH({"Home","Outdoor","Superdry","AMZN","Target","Wal-Mart","WITHDRWL SAN LEANDRO","Misc"}, A445)))&gt;0</f>
        <v>0</v>
      </c>
      <c r="L445" t="str">
        <f t="shared" si="12"/>
        <v>FALSE</v>
      </c>
      <c r="M445" t="str">
        <f t="shared" si="13"/>
        <v>Food</v>
      </c>
    </row>
    <row r="446" spans="1:13" x14ac:dyDescent="0.25">
      <c r="A446" t="s">
        <v>29</v>
      </c>
      <c r="B446" t="s">
        <v>13</v>
      </c>
      <c r="C446" t="s">
        <v>19</v>
      </c>
      <c r="D446">
        <v>-13.4</v>
      </c>
      <c r="E446" t="b" cm="1">
        <f t="array" ref="E446">SUMPRODUCT(--ISNUMBER(SEARCH({"GAS","Oil","ARCO"}, A446)))&gt;0</f>
        <v>0</v>
      </c>
      <c r="F446" t="b" cm="1">
        <f t="array" ref="F446">SUMPRODUCT(--ISNUMBER(SEARCH({"PAK","Safe","Save","Costco","Food"},A446)))&gt;0</f>
        <v>0</v>
      </c>
      <c r="G446" t="b" cm="1">
        <f t="array" ref="G446">SUMPRODUCT(--ISNUMBER(SEARCH({"KOHLS","Macy","Gap","Clothing"}, A446)))&gt;0</f>
        <v>0</v>
      </c>
      <c r="H446" t="b" cm="1">
        <f t="array" ref="H446">SUMPRODUCT(--ISNUMBER(SEARCH({"Century","Steam","Gamepod","Entertainment"},A446)))&gt;0</f>
        <v>0</v>
      </c>
      <c r="I446" t="b" cm="1">
        <f t="array" ref="I446">SUMPRODUCT(--ISNUMBER(SEARCH({"ROBINHOOD","AMERITRADE"}, A446)))&gt;0</f>
        <v>0</v>
      </c>
      <c r="J446" t="b" cm="1">
        <f t="array" ref="J446">SUMPRODUCT(--ISNUMBER(SEARCH({"O'REILLY","Auto"}, A446)))&gt;0</f>
        <v>0</v>
      </c>
      <c r="K446" t="b" cm="1">
        <f t="array" ref="K446">SUMPRODUCT(--ISNUMBER(SEARCH({"Home","Outdoor","Superdry","AMZN","Target","Wal-Mart","WITHDRWL SAN LEANDRO","Misc"}, A446)))&gt;0</f>
        <v>0</v>
      </c>
      <c r="L446" t="str">
        <f t="shared" si="12"/>
        <v>FALSE</v>
      </c>
      <c r="M446" t="str">
        <f t="shared" si="13"/>
        <v>Other</v>
      </c>
    </row>
    <row r="447" spans="1:13" x14ac:dyDescent="0.25">
      <c r="A447" t="s">
        <v>29</v>
      </c>
      <c r="B447" t="s">
        <v>13</v>
      </c>
      <c r="C447" t="s">
        <v>19</v>
      </c>
      <c r="D447">
        <v>-25.95</v>
      </c>
      <c r="E447" t="b" cm="1">
        <f t="array" ref="E447">SUMPRODUCT(--ISNUMBER(SEARCH({"GAS","Oil","ARCO"}, A447)))&gt;0</f>
        <v>0</v>
      </c>
      <c r="F447" t="b" cm="1">
        <f t="array" ref="F447">SUMPRODUCT(--ISNUMBER(SEARCH({"PAK","Safe","Save","Costco","Food"},A447)))&gt;0</f>
        <v>0</v>
      </c>
      <c r="G447" t="b" cm="1">
        <f t="array" ref="G447">SUMPRODUCT(--ISNUMBER(SEARCH({"KOHLS","Macy","Gap","Clothing"}, A447)))&gt;0</f>
        <v>0</v>
      </c>
      <c r="H447" t="b" cm="1">
        <f t="array" ref="H447">SUMPRODUCT(--ISNUMBER(SEARCH({"Century","Steam","Gamepod","Entertainment"},A447)))&gt;0</f>
        <v>0</v>
      </c>
      <c r="I447" t="b" cm="1">
        <f t="array" ref="I447">SUMPRODUCT(--ISNUMBER(SEARCH({"ROBINHOOD","AMERITRADE"}, A447)))&gt;0</f>
        <v>0</v>
      </c>
      <c r="J447" t="b" cm="1">
        <f t="array" ref="J447">SUMPRODUCT(--ISNUMBER(SEARCH({"O'REILLY","Auto"}, A447)))&gt;0</f>
        <v>0</v>
      </c>
      <c r="K447" t="b" cm="1">
        <f t="array" ref="K447">SUMPRODUCT(--ISNUMBER(SEARCH({"Home","Outdoor","Superdry","AMZN","Target","Wal-Mart","WITHDRWL SAN LEANDRO","Misc"}, A447)))&gt;0</f>
        <v>0</v>
      </c>
      <c r="L447" t="str">
        <f t="shared" si="12"/>
        <v>FALSE</v>
      </c>
      <c r="M447" t="str">
        <f t="shared" si="13"/>
        <v>Other</v>
      </c>
    </row>
    <row r="448" spans="1:13" x14ac:dyDescent="0.25">
      <c r="A448" t="s">
        <v>36</v>
      </c>
      <c r="B448" t="s">
        <v>13</v>
      </c>
      <c r="C448" t="s">
        <v>19</v>
      </c>
      <c r="D448">
        <v>-51.49</v>
      </c>
      <c r="E448" t="b" cm="1">
        <f t="array" ref="E448">SUMPRODUCT(--ISNUMBER(SEARCH({"GAS","Oil","ARCO"}, A448)))&gt;0</f>
        <v>0</v>
      </c>
      <c r="F448" t="b" cm="1">
        <f t="array" ref="F448">SUMPRODUCT(--ISNUMBER(SEARCH({"PAK","Safe","Save","Costco","Food"},A448)))&gt;0</f>
        <v>0</v>
      </c>
      <c r="G448" t="b" cm="1">
        <f t="array" ref="G448">SUMPRODUCT(--ISNUMBER(SEARCH({"KOHLS","Macy","Gap","Clothing"}, A448)))&gt;0</f>
        <v>0</v>
      </c>
      <c r="H448" t="b" cm="1">
        <f t="array" ref="H448">SUMPRODUCT(--ISNUMBER(SEARCH({"Century","Steam","Gamepod","Entertainment"},A448)))&gt;0</f>
        <v>0</v>
      </c>
      <c r="I448" t="b" cm="1">
        <f t="array" ref="I448">SUMPRODUCT(--ISNUMBER(SEARCH({"ROBINHOOD","AMERITRADE"}, A448)))&gt;0</f>
        <v>0</v>
      </c>
      <c r="J448" t="b" cm="1">
        <f t="array" ref="J448">SUMPRODUCT(--ISNUMBER(SEARCH({"O'REILLY","Auto"}, A448)))&gt;0</f>
        <v>0</v>
      </c>
      <c r="K448" t="b" cm="1">
        <f t="array" ref="K448">SUMPRODUCT(--ISNUMBER(SEARCH({"Home","Outdoor","Superdry","AMZN","Target","Wal-Mart","WITHDRWL SAN LEANDRO","Misc"}, A448)))&gt;0</f>
        <v>1</v>
      </c>
      <c r="L448" t="str">
        <f t="shared" si="12"/>
        <v>FALSE</v>
      </c>
      <c r="M448" t="str">
        <f t="shared" si="13"/>
        <v>Miscellaneous</v>
      </c>
    </row>
    <row r="449" spans="1:13" x14ac:dyDescent="0.25">
      <c r="A449" t="s">
        <v>35</v>
      </c>
      <c r="B449" t="s">
        <v>13</v>
      </c>
      <c r="C449" t="s">
        <v>19</v>
      </c>
      <c r="D449">
        <v>-27.22</v>
      </c>
      <c r="E449" t="b" cm="1">
        <f t="array" ref="E449">SUMPRODUCT(--ISNUMBER(SEARCH({"GAS","Oil","ARCO"}, A449)))&gt;0</f>
        <v>0</v>
      </c>
      <c r="F449" t="b" cm="1">
        <f t="array" ref="F449">SUMPRODUCT(--ISNUMBER(SEARCH({"PAK","Safe","Save","Costco","Food"},A449)))&gt;0</f>
        <v>0</v>
      </c>
      <c r="G449" t="b" cm="1">
        <f t="array" ref="G449">SUMPRODUCT(--ISNUMBER(SEARCH({"KOHLS","Macy","Gap","Clothing"}, A449)))&gt;0</f>
        <v>0</v>
      </c>
      <c r="H449" t="b" cm="1">
        <f t="array" ref="H449">SUMPRODUCT(--ISNUMBER(SEARCH({"Century","Steam","Gamepod","Entertainment"},A449)))&gt;0</f>
        <v>0</v>
      </c>
      <c r="I449" t="b" cm="1">
        <f t="array" ref="I449">SUMPRODUCT(--ISNUMBER(SEARCH({"ROBINHOOD","AMERITRADE"}, A449)))&gt;0</f>
        <v>0</v>
      </c>
      <c r="J449" t="b" cm="1">
        <f t="array" ref="J449">SUMPRODUCT(--ISNUMBER(SEARCH({"O'REILLY","Auto"}, A449)))&gt;0</f>
        <v>1</v>
      </c>
      <c r="K449" t="b" cm="1">
        <f t="array" ref="K449">SUMPRODUCT(--ISNUMBER(SEARCH({"Home","Outdoor","Superdry","AMZN","Target","Wal-Mart","WITHDRWL SAN LEANDRO","Misc"}, A449)))&gt;0</f>
        <v>0</v>
      </c>
      <c r="L449" t="str">
        <f t="shared" si="12"/>
        <v>FALSE</v>
      </c>
      <c r="M449" t="str">
        <f t="shared" si="13"/>
        <v>Car Maintenance</v>
      </c>
    </row>
    <row r="450" spans="1:13" x14ac:dyDescent="0.25">
      <c r="A450" t="s">
        <v>36</v>
      </c>
      <c r="B450" t="s">
        <v>13</v>
      </c>
      <c r="C450" t="s">
        <v>19</v>
      </c>
      <c r="D450">
        <v>-17.71</v>
      </c>
      <c r="E450" t="b" cm="1">
        <f t="array" ref="E450">SUMPRODUCT(--ISNUMBER(SEARCH({"GAS","Oil","ARCO"}, A450)))&gt;0</f>
        <v>0</v>
      </c>
      <c r="F450" t="b" cm="1">
        <f t="array" ref="F450">SUMPRODUCT(--ISNUMBER(SEARCH({"PAK","Safe","Save","Costco","Food"},A450)))&gt;0</f>
        <v>0</v>
      </c>
      <c r="G450" t="b" cm="1">
        <f t="array" ref="G450">SUMPRODUCT(--ISNUMBER(SEARCH({"KOHLS","Macy","Gap","Clothing"}, A450)))&gt;0</f>
        <v>0</v>
      </c>
      <c r="H450" t="b" cm="1">
        <f t="array" ref="H450">SUMPRODUCT(--ISNUMBER(SEARCH({"Century","Steam","Gamepod","Entertainment"},A450)))&gt;0</f>
        <v>0</v>
      </c>
      <c r="I450" t="b" cm="1">
        <f t="array" ref="I450">SUMPRODUCT(--ISNUMBER(SEARCH({"ROBINHOOD","AMERITRADE"}, A450)))&gt;0</f>
        <v>0</v>
      </c>
      <c r="J450" t="b" cm="1">
        <f t="array" ref="J450">SUMPRODUCT(--ISNUMBER(SEARCH({"O'REILLY","Auto"}, A450)))&gt;0</f>
        <v>0</v>
      </c>
      <c r="K450" t="b" cm="1">
        <f t="array" ref="K450">SUMPRODUCT(--ISNUMBER(SEARCH({"Home","Outdoor","Superdry","AMZN","Target","Wal-Mart","WITHDRWL SAN LEANDRO","Misc"}, A450)))&gt;0</f>
        <v>1</v>
      </c>
      <c r="L450" t="str">
        <f t="shared" ref="L450:L513" si="14">IF(D450&gt;0, "TRUE", "FALSE")</f>
        <v>FALSE</v>
      </c>
      <c r="M450" t="str">
        <f t="shared" ref="M450:M513" si="15">IF(E450=TRUE, "Gas", IF(F450=TRUE, "Food", IF(G450=TRUE, "Clothing", IF(H450=TRUE, "Entertainment", IF(I450=TRUE, "Investment", IF(J450=TRUE, "Car Maintenance", IF(K450=TRUE, "Miscellaneous", IF(L450="TRUE", "Deposit", "Other"))))))))</f>
        <v>Miscellaneous</v>
      </c>
    </row>
    <row r="451" spans="1:13" x14ac:dyDescent="0.25">
      <c r="A451" t="s">
        <v>36</v>
      </c>
      <c r="B451" t="s">
        <v>13</v>
      </c>
      <c r="C451" t="s">
        <v>19</v>
      </c>
      <c r="D451">
        <v>-46.07</v>
      </c>
      <c r="E451" t="b" cm="1">
        <f t="array" ref="E451">SUMPRODUCT(--ISNUMBER(SEARCH({"GAS","Oil","ARCO"}, A451)))&gt;0</f>
        <v>0</v>
      </c>
      <c r="F451" t="b" cm="1">
        <f t="array" ref="F451">SUMPRODUCT(--ISNUMBER(SEARCH({"PAK","Safe","Save","Costco","Food"},A451)))&gt;0</f>
        <v>0</v>
      </c>
      <c r="G451" t="b" cm="1">
        <f t="array" ref="G451">SUMPRODUCT(--ISNUMBER(SEARCH({"KOHLS","Macy","Gap","Clothing"}, A451)))&gt;0</f>
        <v>0</v>
      </c>
      <c r="H451" t="b" cm="1">
        <f t="array" ref="H451">SUMPRODUCT(--ISNUMBER(SEARCH({"Century","Steam","Gamepod","Entertainment"},A451)))&gt;0</f>
        <v>0</v>
      </c>
      <c r="I451" t="b" cm="1">
        <f t="array" ref="I451">SUMPRODUCT(--ISNUMBER(SEARCH({"ROBINHOOD","AMERITRADE"}, A451)))&gt;0</f>
        <v>0</v>
      </c>
      <c r="J451" t="b" cm="1">
        <f t="array" ref="J451">SUMPRODUCT(--ISNUMBER(SEARCH({"O'REILLY","Auto"}, A451)))&gt;0</f>
        <v>0</v>
      </c>
      <c r="K451" t="b" cm="1">
        <f t="array" ref="K451">SUMPRODUCT(--ISNUMBER(SEARCH({"Home","Outdoor","Superdry","AMZN","Target","Wal-Mart","WITHDRWL SAN LEANDRO","Misc"}, A451)))&gt;0</f>
        <v>1</v>
      </c>
      <c r="L451" t="str">
        <f t="shared" si="14"/>
        <v>FALSE</v>
      </c>
      <c r="M451" t="str">
        <f t="shared" si="15"/>
        <v>Miscellaneous</v>
      </c>
    </row>
    <row r="452" spans="1:13" x14ac:dyDescent="0.25">
      <c r="A452" t="s">
        <v>29</v>
      </c>
      <c r="B452" t="s">
        <v>13</v>
      </c>
      <c r="C452" t="s">
        <v>19</v>
      </c>
      <c r="D452">
        <v>-3.99</v>
      </c>
      <c r="E452" t="b" cm="1">
        <f t="array" ref="E452">SUMPRODUCT(--ISNUMBER(SEARCH({"GAS","Oil","ARCO"}, A452)))&gt;0</f>
        <v>0</v>
      </c>
      <c r="F452" t="b" cm="1">
        <f t="array" ref="F452">SUMPRODUCT(--ISNUMBER(SEARCH({"PAK","Safe","Save","Costco","Food"},A452)))&gt;0</f>
        <v>0</v>
      </c>
      <c r="G452" t="b" cm="1">
        <f t="array" ref="G452">SUMPRODUCT(--ISNUMBER(SEARCH({"KOHLS","Macy","Gap","Clothing"}, A452)))&gt;0</f>
        <v>0</v>
      </c>
      <c r="H452" t="b" cm="1">
        <f t="array" ref="H452">SUMPRODUCT(--ISNUMBER(SEARCH({"Century","Steam","Gamepod","Entertainment"},A452)))&gt;0</f>
        <v>0</v>
      </c>
      <c r="I452" t="b" cm="1">
        <f t="array" ref="I452">SUMPRODUCT(--ISNUMBER(SEARCH({"ROBINHOOD","AMERITRADE"}, A452)))&gt;0</f>
        <v>0</v>
      </c>
      <c r="J452" t="b" cm="1">
        <f t="array" ref="J452">SUMPRODUCT(--ISNUMBER(SEARCH({"O'REILLY","Auto"}, A452)))&gt;0</f>
        <v>0</v>
      </c>
      <c r="K452" t="b" cm="1">
        <f t="array" ref="K452">SUMPRODUCT(--ISNUMBER(SEARCH({"Home","Outdoor","Superdry","AMZN","Target","Wal-Mart","WITHDRWL SAN LEANDRO","Misc"}, A452)))&gt;0</f>
        <v>0</v>
      </c>
      <c r="L452" t="str">
        <f t="shared" si="14"/>
        <v>FALSE</v>
      </c>
      <c r="M452" t="str">
        <f t="shared" si="15"/>
        <v>Other</v>
      </c>
    </row>
    <row r="453" spans="1:13" x14ac:dyDescent="0.25">
      <c r="A453" t="s">
        <v>29</v>
      </c>
      <c r="B453" t="s">
        <v>13</v>
      </c>
      <c r="C453" t="s">
        <v>19</v>
      </c>
      <c r="D453">
        <v>-18.170000000000002</v>
      </c>
      <c r="E453" t="b" cm="1">
        <f t="array" ref="E453">SUMPRODUCT(--ISNUMBER(SEARCH({"GAS","Oil","ARCO"}, A453)))&gt;0</f>
        <v>0</v>
      </c>
      <c r="F453" t="b" cm="1">
        <f t="array" ref="F453">SUMPRODUCT(--ISNUMBER(SEARCH({"PAK","Safe","Save","Costco","Food"},A453)))&gt;0</f>
        <v>0</v>
      </c>
      <c r="G453" t="b" cm="1">
        <f t="array" ref="G453">SUMPRODUCT(--ISNUMBER(SEARCH({"KOHLS","Macy","Gap","Clothing"}, A453)))&gt;0</f>
        <v>0</v>
      </c>
      <c r="H453" t="b" cm="1">
        <f t="array" ref="H453">SUMPRODUCT(--ISNUMBER(SEARCH({"Century","Steam","Gamepod","Entertainment"},A453)))&gt;0</f>
        <v>0</v>
      </c>
      <c r="I453" t="b" cm="1">
        <f t="array" ref="I453">SUMPRODUCT(--ISNUMBER(SEARCH({"ROBINHOOD","AMERITRADE"}, A453)))&gt;0</f>
        <v>0</v>
      </c>
      <c r="J453" t="b" cm="1">
        <f t="array" ref="J453">SUMPRODUCT(--ISNUMBER(SEARCH({"O'REILLY","Auto"}, A453)))&gt;0</f>
        <v>0</v>
      </c>
      <c r="K453" t="b" cm="1">
        <f t="array" ref="K453">SUMPRODUCT(--ISNUMBER(SEARCH({"Home","Outdoor","Superdry","AMZN","Target","Wal-Mart","WITHDRWL SAN LEANDRO","Misc"}, A453)))&gt;0</f>
        <v>0</v>
      </c>
      <c r="L453" t="str">
        <f t="shared" si="14"/>
        <v>FALSE</v>
      </c>
      <c r="M453" t="str">
        <f t="shared" si="15"/>
        <v>Other</v>
      </c>
    </row>
    <row r="454" spans="1:13" x14ac:dyDescent="0.25">
      <c r="A454" t="s">
        <v>36</v>
      </c>
      <c r="B454" t="s">
        <v>13</v>
      </c>
      <c r="C454" t="s">
        <v>19</v>
      </c>
      <c r="D454">
        <v>-8.3000000000000007</v>
      </c>
      <c r="E454" t="b" cm="1">
        <f t="array" ref="E454">SUMPRODUCT(--ISNUMBER(SEARCH({"GAS","Oil","ARCO"}, A454)))&gt;0</f>
        <v>0</v>
      </c>
      <c r="F454" t="b" cm="1">
        <f t="array" ref="F454">SUMPRODUCT(--ISNUMBER(SEARCH({"PAK","Safe","Save","Costco","Food"},A454)))&gt;0</f>
        <v>0</v>
      </c>
      <c r="G454" t="b" cm="1">
        <f t="array" ref="G454">SUMPRODUCT(--ISNUMBER(SEARCH({"KOHLS","Macy","Gap","Clothing"}, A454)))&gt;0</f>
        <v>0</v>
      </c>
      <c r="H454" t="b" cm="1">
        <f t="array" ref="H454">SUMPRODUCT(--ISNUMBER(SEARCH({"Century","Steam","Gamepod","Entertainment"},A454)))&gt;0</f>
        <v>0</v>
      </c>
      <c r="I454" t="b" cm="1">
        <f t="array" ref="I454">SUMPRODUCT(--ISNUMBER(SEARCH({"ROBINHOOD","AMERITRADE"}, A454)))&gt;0</f>
        <v>0</v>
      </c>
      <c r="J454" t="b" cm="1">
        <f t="array" ref="J454">SUMPRODUCT(--ISNUMBER(SEARCH({"O'REILLY","Auto"}, A454)))&gt;0</f>
        <v>0</v>
      </c>
      <c r="K454" t="b" cm="1">
        <f t="array" ref="K454">SUMPRODUCT(--ISNUMBER(SEARCH({"Home","Outdoor","Superdry","AMZN","Target","Wal-Mart","WITHDRWL SAN LEANDRO","Misc"}, A454)))&gt;0</f>
        <v>1</v>
      </c>
      <c r="L454" t="str">
        <f t="shared" si="14"/>
        <v>FALSE</v>
      </c>
      <c r="M454" t="str">
        <f t="shared" si="15"/>
        <v>Miscellaneous</v>
      </c>
    </row>
    <row r="455" spans="1:13" x14ac:dyDescent="0.25">
      <c r="A455" t="s">
        <v>26</v>
      </c>
      <c r="B455" t="s">
        <v>13</v>
      </c>
      <c r="C455" t="s">
        <v>19</v>
      </c>
      <c r="D455">
        <v>-39.520000000000003</v>
      </c>
      <c r="E455" t="b" cm="1">
        <f t="array" ref="E455">SUMPRODUCT(--ISNUMBER(SEARCH({"GAS","Oil","ARCO"}, A455)))&gt;0</f>
        <v>0</v>
      </c>
      <c r="F455" t="b" cm="1">
        <f t="array" ref="F455">SUMPRODUCT(--ISNUMBER(SEARCH({"PAK","Safe","Save","Costco","Food"},A455)))&gt;0</f>
        <v>1</v>
      </c>
      <c r="G455" t="b" cm="1">
        <f t="array" ref="G455">SUMPRODUCT(--ISNUMBER(SEARCH({"KOHLS","Macy","Gap","Clothing"}, A455)))&gt;0</f>
        <v>0</v>
      </c>
      <c r="H455" t="b" cm="1">
        <f t="array" ref="H455">SUMPRODUCT(--ISNUMBER(SEARCH({"Century","Steam","Gamepod","Entertainment"},A455)))&gt;0</f>
        <v>0</v>
      </c>
      <c r="I455" t="b" cm="1">
        <f t="array" ref="I455">SUMPRODUCT(--ISNUMBER(SEARCH({"ROBINHOOD","AMERITRADE"}, A455)))&gt;0</f>
        <v>0</v>
      </c>
      <c r="J455" t="b" cm="1">
        <f t="array" ref="J455">SUMPRODUCT(--ISNUMBER(SEARCH({"O'REILLY","Auto"}, A455)))&gt;0</f>
        <v>0</v>
      </c>
      <c r="K455" t="b" cm="1">
        <f t="array" ref="K455">SUMPRODUCT(--ISNUMBER(SEARCH({"Home","Outdoor","Superdry","AMZN","Target","Wal-Mart","WITHDRWL SAN LEANDRO","Misc"}, A455)))&gt;0</f>
        <v>0</v>
      </c>
      <c r="L455" t="str">
        <f t="shared" si="14"/>
        <v>FALSE</v>
      </c>
      <c r="M455" t="str">
        <f t="shared" si="15"/>
        <v>Food</v>
      </c>
    </row>
    <row r="456" spans="1:13" x14ac:dyDescent="0.25">
      <c r="A456" t="s">
        <v>26</v>
      </c>
      <c r="B456" t="s">
        <v>13</v>
      </c>
      <c r="C456" t="s">
        <v>19</v>
      </c>
      <c r="D456">
        <v>-6.39</v>
      </c>
      <c r="E456" t="b" cm="1">
        <f t="array" ref="E456">SUMPRODUCT(--ISNUMBER(SEARCH({"GAS","Oil","ARCO"}, A456)))&gt;0</f>
        <v>0</v>
      </c>
      <c r="F456" t="b" cm="1">
        <f t="array" ref="F456">SUMPRODUCT(--ISNUMBER(SEARCH({"PAK","Safe","Save","Costco","Food"},A456)))&gt;0</f>
        <v>1</v>
      </c>
      <c r="G456" t="b" cm="1">
        <f t="array" ref="G456">SUMPRODUCT(--ISNUMBER(SEARCH({"KOHLS","Macy","Gap","Clothing"}, A456)))&gt;0</f>
        <v>0</v>
      </c>
      <c r="H456" t="b" cm="1">
        <f t="array" ref="H456">SUMPRODUCT(--ISNUMBER(SEARCH({"Century","Steam","Gamepod","Entertainment"},A456)))&gt;0</f>
        <v>0</v>
      </c>
      <c r="I456" t="b" cm="1">
        <f t="array" ref="I456">SUMPRODUCT(--ISNUMBER(SEARCH({"ROBINHOOD","AMERITRADE"}, A456)))&gt;0</f>
        <v>0</v>
      </c>
      <c r="J456" t="b" cm="1">
        <f t="array" ref="J456">SUMPRODUCT(--ISNUMBER(SEARCH({"O'REILLY","Auto"}, A456)))&gt;0</f>
        <v>0</v>
      </c>
      <c r="K456" t="b" cm="1">
        <f t="array" ref="K456">SUMPRODUCT(--ISNUMBER(SEARCH({"Home","Outdoor","Superdry","AMZN","Target","Wal-Mart","WITHDRWL SAN LEANDRO","Misc"}, A456)))&gt;0</f>
        <v>0</v>
      </c>
      <c r="L456" t="str">
        <f t="shared" si="14"/>
        <v>FALSE</v>
      </c>
      <c r="M456" t="str">
        <f t="shared" si="15"/>
        <v>Food</v>
      </c>
    </row>
    <row r="457" spans="1:13" x14ac:dyDescent="0.25">
      <c r="A457" t="s">
        <v>29</v>
      </c>
      <c r="B457" t="s">
        <v>13</v>
      </c>
      <c r="C457" t="s">
        <v>19</v>
      </c>
      <c r="D457">
        <v>-2.7</v>
      </c>
      <c r="E457" t="b" cm="1">
        <f t="array" ref="E457">SUMPRODUCT(--ISNUMBER(SEARCH({"GAS","Oil","ARCO"}, A457)))&gt;0</f>
        <v>0</v>
      </c>
      <c r="F457" t="b" cm="1">
        <f t="array" ref="F457">SUMPRODUCT(--ISNUMBER(SEARCH({"PAK","Safe","Save","Costco","Food"},A457)))&gt;0</f>
        <v>0</v>
      </c>
      <c r="G457" t="b" cm="1">
        <f t="array" ref="G457">SUMPRODUCT(--ISNUMBER(SEARCH({"KOHLS","Macy","Gap","Clothing"}, A457)))&gt;0</f>
        <v>0</v>
      </c>
      <c r="H457" t="b" cm="1">
        <f t="array" ref="H457">SUMPRODUCT(--ISNUMBER(SEARCH({"Century","Steam","Gamepod","Entertainment"},A457)))&gt;0</f>
        <v>0</v>
      </c>
      <c r="I457" t="b" cm="1">
        <f t="array" ref="I457">SUMPRODUCT(--ISNUMBER(SEARCH({"ROBINHOOD","AMERITRADE"}, A457)))&gt;0</f>
        <v>0</v>
      </c>
      <c r="J457" t="b" cm="1">
        <f t="array" ref="J457">SUMPRODUCT(--ISNUMBER(SEARCH({"O'REILLY","Auto"}, A457)))&gt;0</f>
        <v>0</v>
      </c>
      <c r="K457" t="b" cm="1">
        <f t="array" ref="K457">SUMPRODUCT(--ISNUMBER(SEARCH({"Home","Outdoor","Superdry","AMZN","Target","Wal-Mart","WITHDRWL SAN LEANDRO","Misc"}, A457)))&gt;0</f>
        <v>0</v>
      </c>
      <c r="L457" t="str">
        <f t="shared" si="14"/>
        <v>FALSE</v>
      </c>
      <c r="M457" t="str">
        <f t="shared" si="15"/>
        <v>Other</v>
      </c>
    </row>
    <row r="458" spans="1:13" x14ac:dyDescent="0.25">
      <c r="A458" t="s">
        <v>29</v>
      </c>
      <c r="B458" t="s">
        <v>13</v>
      </c>
      <c r="C458" t="s">
        <v>19</v>
      </c>
      <c r="D458">
        <v>-2.09</v>
      </c>
      <c r="E458" t="b" cm="1">
        <f t="array" ref="E458">SUMPRODUCT(--ISNUMBER(SEARCH({"GAS","Oil","ARCO"}, A458)))&gt;0</f>
        <v>0</v>
      </c>
      <c r="F458" t="b" cm="1">
        <f t="array" ref="F458">SUMPRODUCT(--ISNUMBER(SEARCH({"PAK","Safe","Save","Costco","Food"},A458)))&gt;0</f>
        <v>0</v>
      </c>
      <c r="G458" t="b" cm="1">
        <f t="array" ref="G458">SUMPRODUCT(--ISNUMBER(SEARCH({"KOHLS","Macy","Gap","Clothing"}, A458)))&gt;0</f>
        <v>0</v>
      </c>
      <c r="H458" t="b" cm="1">
        <f t="array" ref="H458">SUMPRODUCT(--ISNUMBER(SEARCH({"Century","Steam","Gamepod","Entertainment"},A458)))&gt;0</f>
        <v>0</v>
      </c>
      <c r="I458" t="b" cm="1">
        <f t="array" ref="I458">SUMPRODUCT(--ISNUMBER(SEARCH({"ROBINHOOD","AMERITRADE"}, A458)))&gt;0</f>
        <v>0</v>
      </c>
      <c r="J458" t="b" cm="1">
        <f t="array" ref="J458">SUMPRODUCT(--ISNUMBER(SEARCH({"O'REILLY","Auto"}, A458)))&gt;0</f>
        <v>0</v>
      </c>
      <c r="K458" t="b" cm="1">
        <f t="array" ref="K458">SUMPRODUCT(--ISNUMBER(SEARCH({"Home","Outdoor","Superdry","AMZN","Target","Wal-Mart","WITHDRWL SAN LEANDRO","Misc"}, A458)))&gt;0</f>
        <v>0</v>
      </c>
      <c r="L458" t="str">
        <f t="shared" si="14"/>
        <v>FALSE</v>
      </c>
      <c r="M458" t="str">
        <f t="shared" si="15"/>
        <v>Other</v>
      </c>
    </row>
    <row r="459" spans="1:13" x14ac:dyDescent="0.25">
      <c r="A459" t="s">
        <v>26</v>
      </c>
      <c r="B459" t="s">
        <v>13</v>
      </c>
      <c r="C459" t="s">
        <v>19</v>
      </c>
      <c r="D459">
        <v>-9.73</v>
      </c>
      <c r="E459" t="b" cm="1">
        <f t="array" ref="E459">SUMPRODUCT(--ISNUMBER(SEARCH({"GAS","Oil","ARCO"}, A459)))&gt;0</f>
        <v>0</v>
      </c>
      <c r="F459" t="b" cm="1">
        <f t="array" ref="F459">SUMPRODUCT(--ISNUMBER(SEARCH({"PAK","Safe","Save","Costco","Food"},A459)))&gt;0</f>
        <v>1</v>
      </c>
      <c r="G459" t="b" cm="1">
        <f t="array" ref="G459">SUMPRODUCT(--ISNUMBER(SEARCH({"KOHLS","Macy","Gap","Clothing"}, A459)))&gt;0</f>
        <v>0</v>
      </c>
      <c r="H459" t="b" cm="1">
        <f t="array" ref="H459">SUMPRODUCT(--ISNUMBER(SEARCH({"Century","Steam","Gamepod","Entertainment"},A459)))&gt;0</f>
        <v>0</v>
      </c>
      <c r="I459" t="b" cm="1">
        <f t="array" ref="I459">SUMPRODUCT(--ISNUMBER(SEARCH({"ROBINHOOD","AMERITRADE"}, A459)))&gt;0</f>
        <v>0</v>
      </c>
      <c r="J459" t="b" cm="1">
        <f t="array" ref="J459">SUMPRODUCT(--ISNUMBER(SEARCH({"O'REILLY","Auto"}, A459)))&gt;0</f>
        <v>0</v>
      </c>
      <c r="K459" t="b" cm="1">
        <f t="array" ref="K459">SUMPRODUCT(--ISNUMBER(SEARCH({"Home","Outdoor","Superdry","AMZN","Target","Wal-Mart","WITHDRWL SAN LEANDRO","Misc"}, A459)))&gt;0</f>
        <v>0</v>
      </c>
      <c r="L459" t="str">
        <f t="shared" si="14"/>
        <v>FALSE</v>
      </c>
      <c r="M459" t="str">
        <f t="shared" si="15"/>
        <v>Food</v>
      </c>
    </row>
    <row r="460" spans="1:13" x14ac:dyDescent="0.25">
      <c r="A460" t="s">
        <v>29</v>
      </c>
      <c r="B460" t="s">
        <v>13</v>
      </c>
      <c r="C460" t="s">
        <v>19</v>
      </c>
      <c r="D460">
        <v>-16.23</v>
      </c>
      <c r="E460" t="b" cm="1">
        <f t="array" ref="E460">SUMPRODUCT(--ISNUMBER(SEARCH({"GAS","Oil","ARCO"}, A460)))&gt;0</f>
        <v>0</v>
      </c>
      <c r="F460" t="b" cm="1">
        <f t="array" ref="F460">SUMPRODUCT(--ISNUMBER(SEARCH({"PAK","Safe","Save","Costco","Food"},A460)))&gt;0</f>
        <v>0</v>
      </c>
      <c r="G460" t="b" cm="1">
        <f t="array" ref="G460">SUMPRODUCT(--ISNUMBER(SEARCH({"KOHLS","Macy","Gap","Clothing"}, A460)))&gt;0</f>
        <v>0</v>
      </c>
      <c r="H460" t="b" cm="1">
        <f t="array" ref="H460">SUMPRODUCT(--ISNUMBER(SEARCH({"Century","Steam","Gamepod","Entertainment"},A460)))&gt;0</f>
        <v>0</v>
      </c>
      <c r="I460" t="b" cm="1">
        <f t="array" ref="I460">SUMPRODUCT(--ISNUMBER(SEARCH({"ROBINHOOD","AMERITRADE"}, A460)))&gt;0</f>
        <v>0</v>
      </c>
      <c r="J460" t="b" cm="1">
        <f t="array" ref="J460">SUMPRODUCT(--ISNUMBER(SEARCH({"O'REILLY","Auto"}, A460)))&gt;0</f>
        <v>0</v>
      </c>
      <c r="K460" t="b" cm="1">
        <f t="array" ref="K460">SUMPRODUCT(--ISNUMBER(SEARCH({"Home","Outdoor","Superdry","AMZN","Target","Wal-Mart","WITHDRWL SAN LEANDRO","Misc"}, A460)))&gt;0</f>
        <v>0</v>
      </c>
      <c r="L460" t="str">
        <f t="shared" si="14"/>
        <v>FALSE</v>
      </c>
      <c r="M460" t="str">
        <f t="shared" si="15"/>
        <v>Other</v>
      </c>
    </row>
    <row r="461" spans="1:13" x14ac:dyDescent="0.25">
      <c r="A461" t="s">
        <v>29</v>
      </c>
      <c r="B461" t="s">
        <v>13</v>
      </c>
      <c r="C461" t="s">
        <v>19</v>
      </c>
      <c r="D461">
        <v>-5.19</v>
      </c>
      <c r="E461" t="b" cm="1">
        <f t="array" ref="E461">SUMPRODUCT(--ISNUMBER(SEARCH({"GAS","Oil","ARCO"}, A461)))&gt;0</f>
        <v>0</v>
      </c>
      <c r="F461" t="b" cm="1">
        <f t="array" ref="F461">SUMPRODUCT(--ISNUMBER(SEARCH({"PAK","Safe","Save","Costco","Food"},A461)))&gt;0</f>
        <v>0</v>
      </c>
      <c r="G461" t="b" cm="1">
        <f t="array" ref="G461">SUMPRODUCT(--ISNUMBER(SEARCH({"KOHLS","Macy","Gap","Clothing"}, A461)))&gt;0</f>
        <v>0</v>
      </c>
      <c r="H461" t="b" cm="1">
        <f t="array" ref="H461">SUMPRODUCT(--ISNUMBER(SEARCH({"Century","Steam","Gamepod","Entertainment"},A461)))&gt;0</f>
        <v>0</v>
      </c>
      <c r="I461" t="b" cm="1">
        <f t="array" ref="I461">SUMPRODUCT(--ISNUMBER(SEARCH({"ROBINHOOD","AMERITRADE"}, A461)))&gt;0</f>
        <v>0</v>
      </c>
      <c r="J461" t="b" cm="1">
        <f t="array" ref="J461">SUMPRODUCT(--ISNUMBER(SEARCH({"O'REILLY","Auto"}, A461)))&gt;0</f>
        <v>0</v>
      </c>
      <c r="K461" t="b" cm="1">
        <f t="array" ref="K461">SUMPRODUCT(--ISNUMBER(SEARCH({"Home","Outdoor","Superdry","AMZN","Target","Wal-Mart","WITHDRWL SAN LEANDRO","Misc"}, A461)))&gt;0</f>
        <v>0</v>
      </c>
      <c r="L461" t="str">
        <f t="shared" si="14"/>
        <v>FALSE</v>
      </c>
      <c r="M461" t="str">
        <f t="shared" si="15"/>
        <v>Other</v>
      </c>
    </row>
    <row r="462" spans="1:13" x14ac:dyDescent="0.25">
      <c r="A462" t="s">
        <v>27</v>
      </c>
      <c r="B462" t="s">
        <v>13</v>
      </c>
      <c r="C462" t="s">
        <v>19</v>
      </c>
      <c r="D462" s="5">
        <v>-100</v>
      </c>
      <c r="E462" t="b" cm="1">
        <f t="array" ref="E462">SUMPRODUCT(--ISNUMBER(SEARCH({"GAS","Oil","ARCO"}, A462)))&gt;0</f>
        <v>1</v>
      </c>
      <c r="F462" t="b" cm="1">
        <f t="array" ref="F462">SUMPRODUCT(--ISNUMBER(SEARCH({"PAK","Safe","Save","Costco","Food"},A462)))&gt;0</f>
        <v>0</v>
      </c>
      <c r="G462" t="b" cm="1">
        <f t="array" ref="G462">SUMPRODUCT(--ISNUMBER(SEARCH({"KOHLS","Macy","Gap","Clothing"}, A462)))&gt;0</f>
        <v>0</v>
      </c>
      <c r="H462" t="b" cm="1">
        <f t="array" ref="H462">SUMPRODUCT(--ISNUMBER(SEARCH({"Century","Steam","Gamepod","Entertainment"},A462)))&gt;0</f>
        <v>0</v>
      </c>
      <c r="I462" t="b" cm="1">
        <f t="array" ref="I462">SUMPRODUCT(--ISNUMBER(SEARCH({"ROBINHOOD","AMERITRADE"}, A462)))&gt;0</f>
        <v>0</v>
      </c>
      <c r="J462" t="b" cm="1">
        <f t="array" ref="J462">SUMPRODUCT(--ISNUMBER(SEARCH({"O'REILLY","Auto"}, A462)))&gt;0</f>
        <v>0</v>
      </c>
      <c r="K462" t="b" cm="1">
        <f t="array" ref="K462">SUMPRODUCT(--ISNUMBER(SEARCH({"Home","Outdoor","Superdry","AMZN","Target","Wal-Mart","WITHDRWL SAN LEANDRO","Misc"}, A462)))&gt;0</f>
        <v>0</v>
      </c>
      <c r="L462" t="str">
        <f t="shared" si="14"/>
        <v>FALSE</v>
      </c>
      <c r="M462" t="str">
        <f t="shared" si="15"/>
        <v>Gas</v>
      </c>
    </row>
    <row r="463" spans="1:13" x14ac:dyDescent="0.25">
      <c r="A463" t="s">
        <v>27</v>
      </c>
      <c r="B463" t="s">
        <v>13</v>
      </c>
      <c r="C463" t="s">
        <v>19</v>
      </c>
      <c r="D463" s="5">
        <v>-90.1</v>
      </c>
      <c r="E463" t="b" cm="1">
        <f t="array" ref="E463">SUMPRODUCT(--ISNUMBER(SEARCH({"GAS","Oil","ARCO"}, A463)))&gt;0</f>
        <v>1</v>
      </c>
      <c r="F463" t="b" cm="1">
        <f t="array" ref="F463">SUMPRODUCT(--ISNUMBER(SEARCH({"PAK","Safe","Save","Costco","Food"},A463)))&gt;0</f>
        <v>0</v>
      </c>
      <c r="G463" t="b" cm="1">
        <f t="array" ref="G463">SUMPRODUCT(--ISNUMBER(SEARCH({"KOHLS","Macy","Gap","Clothing"}, A463)))&gt;0</f>
        <v>0</v>
      </c>
      <c r="H463" t="b" cm="1">
        <f t="array" ref="H463">SUMPRODUCT(--ISNUMBER(SEARCH({"Century","Steam","Gamepod","Entertainment"},A463)))&gt;0</f>
        <v>0</v>
      </c>
      <c r="I463" t="b" cm="1">
        <f t="array" ref="I463">SUMPRODUCT(--ISNUMBER(SEARCH({"ROBINHOOD","AMERITRADE"}, A463)))&gt;0</f>
        <v>0</v>
      </c>
      <c r="J463" t="b" cm="1">
        <f t="array" ref="J463">SUMPRODUCT(--ISNUMBER(SEARCH({"O'REILLY","Auto"}, A463)))&gt;0</f>
        <v>0</v>
      </c>
      <c r="K463" t="b" cm="1">
        <f t="array" ref="K463">SUMPRODUCT(--ISNUMBER(SEARCH({"Home","Outdoor","Superdry","AMZN","Target","Wal-Mart","WITHDRWL SAN LEANDRO","Misc"}, A463)))&gt;0</f>
        <v>0</v>
      </c>
      <c r="L463" t="str">
        <f t="shared" si="14"/>
        <v>FALSE</v>
      </c>
      <c r="M463" t="str">
        <f t="shared" si="15"/>
        <v>Gas</v>
      </c>
    </row>
    <row r="464" spans="1:13" x14ac:dyDescent="0.25">
      <c r="A464" t="s">
        <v>29</v>
      </c>
      <c r="B464" t="s">
        <v>13</v>
      </c>
      <c r="C464" t="s">
        <v>19</v>
      </c>
      <c r="D464">
        <v>-72.17</v>
      </c>
      <c r="E464" t="b" cm="1">
        <f t="array" ref="E464">SUMPRODUCT(--ISNUMBER(SEARCH({"GAS","Oil","ARCO"}, A464)))&gt;0</f>
        <v>0</v>
      </c>
      <c r="F464" t="b" cm="1">
        <f t="array" ref="F464">SUMPRODUCT(--ISNUMBER(SEARCH({"PAK","Safe","Save","Costco","Food"},A464)))&gt;0</f>
        <v>0</v>
      </c>
      <c r="G464" t="b" cm="1">
        <f t="array" ref="G464">SUMPRODUCT(--ISNUMBER(SEARCH({"KOHLS","Macy","Gap","Clothing"}, A464)))&gt;0</f>
        <v>0</v>
      </c>
      <c r="H464" t="b" cm="1">
        <f t="array" ref="H464">SUMPRODUCT(--ISNUMBER(SEARCH({"Century","Steam","Gamepod","Entertainment"},A464)))&gt;0</f>
        <v>0</v>
      </c>
      <c r="I464" t="b" cm="1">
        <f t="array" ref="I464">SUMPRODUCT(--ISNUMBER(SEARCH({"ROBINHOOD","AMERITRADE"}, A464)))&gt;0</f>
        <v>0</v>
      </c>
      <c r="J464" t="b" cm="1">
        <f t="array" ref="J464">SUMPRODUCT(--ISNUMBER(SEARCH({"O'REILLY","Auto"}, A464)))&gt;0</f>
        <v>0</v>
      </c>
      <c r="K464" t="b" cm="1">
        <f t="array" ref="K464">SUMPRODUCT(--ISNUMBER(SEARCH({"Home","Outdoor","Superdry","AMZN","Target","Wal-Mart","WITHDRWL SAN LEANDRO","Misc"}, A464)))&gt;0</f>
        <v>0</v>
      </c>
      <c r="L464" t="str">
        <f t="shared" si="14"/>
        <v>FALSE</v>
      </c>
      <c r="M464" t="str">
        <f t="shared" si="15"/>
        <v>Other</v>
      </c>
    </row>
    <row r="465" spans="1:13" x14ac:dyDescent="0.25">
      <c r="A465" t="s">
        <v>29</v>
      </c>
      <c r="B465" t="s">
        <v>13</v>
      </c>
      <c r="C465" t="s">
        <v>19</v>
      </c>
      <c r="D465">
        <v>-61.63</v>
      </c>
      <c r="E465" t="b" cm="1">
        <f t="array" ref="E465">SUMPRODUCT(--ISNUMBER(SEARCH({"GAS","Oil","ARCO"}, A465)))&gt;0</f>
        <v>0</v>
      </c>
      <c r="F465" t="b" cm="1">
        <f t="array" ref="F465">SUMPRODUCT(--ISNUMBER(SEARCH({"PAK","Safe","Save","Costco","Food"},A465)))&gt;0</f>
        <v>0</v>
      </c>
      <c r="G465" t="b" cm="1">
        <f t="array" ref="G465">SUMPRODUCT(--ISNUMBER(SEARCH({"KOHLS","Macy","Gap","Clothing"}, A465)))&gt;0</f>
        <v>0</v>
      </c>
      <c r="H465" t="b" cm="1">
        <f t="array" ref="H465">SUMPRODUCT(--ISNUMBER(SEARCH({"Century","Steam","Gamepod","Entertainment"},A465)))&gt;0</f>
        <v>0</v>
      </c>
      <c r="I465" t="b" cm="1">
        <f t="array" ref="I465">SUMPRODUCT(--ISNUMBER(SEARCH({"ROBINHOOD","AMERITRADE"}, A465)))&gt;0</f>
        <v>0</v>
      </c>
      <c r="J465" t="b" cm="1">
        <f t="array" ref="J465">SUMPRODUCT(--ISNUMBER(SEARCH({"O'REILLY","Auto"}, A465)))&gt;0</f>
        <v>0</v>
      </c>
      <c r="K465" t="b" cm="1">
        <f t="array" ref="K465">SUMPRODUCT(--ISNUMBER(SEARCH({"Home","Outdoor","Superdry","AMZN","Target","Wal-Mart","WITHDRWL SAN LEANDRO","Misc"}, A465)))&gt;0</f>
        <v>0</v>
      </c>
      <c r="L465" t="str">
        <f t="shared" si="14"/>
        <v>FALSE</v>
      </c>
      <c r="M465" t="str">
        <f t="shared" si="15"/>
        <v>Other</v>
      </c>
    </row>
    <row r="466" spans="1:13" x14ac:dyDescent="0.25">
      <c r="A466" t="s">
        <v>27</v>
      </c>
      <c r="B466" t="s">
        <v>13</v>
      </c>
      <c r="C466" t="s">
        <v>19</v>
      </c>
      <c r="D466" s="5">
        <v>-100</v>
      </c>
      <c r="E466" t="b" cm="1">
        <f t="array" ref="E466">SUMPRODUCT(--ISNUMBER(SEARCH({"GAS","Oil","ARCO"}, A466)))&gt;0</f>
        <v>1</v>
      </c>
      <c r="F466" t="b" cm="1">
        <f t="array" ref="F466">SUMPRODUCT(--ISNUMBER(SEARCH({"PAK","Safe","Save","Costco","Food"},A466)))&gt;0</f>
        <v>0</v>
      </c>
      <c r="G466" t="b" cm="1">
        <f t="array" ref="G466">SUMPRODUCT(--ISNUMBER(SEARCH({"KOHLS","Macy","Gap","Clothing"}, A466)))&gt;0</f>
        <v>0</v>
      </c>
      <c r="H466" t="b" cm="1">
        <f t="array" ref="H466">SUMPRODUCT(--ISNUMBER(SEARCH({"Century","Steam","Gamepod","Entertainment"},A466)))&gt;0</f>
        <v>0</v>
      </c>
      <c r="I466" t="b" cm="1">
        <f t="array" ref="I466">SUMPRODUCT(--ISNUMBER(SEARCH({"ROBINHOOD","AMERITRADE"}, A466)))&gt;0</f>
        <v>0</v>
      </c>
      <c r="J466" t="b" cm="1">
        <f t="array" ref="J466">SUMPRODUCT(--ISNUMBER(SEARCH({"O'REILLY","Auto"}, A466)))&gt;0</f>
        <v>0</v>
      </c>
      <c r="K466" t="b" cm="1">
        <f t="array" ref="K466">SUMPRODUCT(--ISNUMBER(SEARCH({"Home","Outdoor","Superdry","AMZN","Target","Wal-Mart","WITHDRWL SAN LEANDRO","Misc"}, A466)))&gt;0</f>
        <v>0</v>
      </c>
      <c r="L466" t="str">
        <f t="shared" si="14"/>
        <v>FALSE</v>
      </c>
      <c r="M466" t="str">
        <f t="shared" si="15"/>
        <v>Gas</v>
      </c>
    </row>
    <row r="467" spans="1:13" x14ac:dyDescent="0.25">
      <c r="A467" t="s">
        <v>32</v>
      </c>
      <c r="B467" t="s">
        <v>14</v>
      </c>
      <c r="C467" t="s">
        <v>19</v>
      </c>
      <c r="D467" s="6">
        <v>1000</v>
      </c>
      <c r="E467" t="b" cm="1">
        <f t="array" ref="E467">SUMPRODUCT(--ISNUMBER(SEARCH({"GAS","Oil","ARCO"}, A467)))&gt;0</f>
        <v>0</v>
      </c>
      <c r="F467" t="b" cm="1">
        <f t="array" ref="F467">SUMPRODUCT(--ISNUMBER(SEARCH({"PAK","Safe","Save","Costco","Food"},A467)))&gt;0</f>
        <v>0</v>
      </c>
      <c r="G467" t="b" cm="1">
        <f t="array" ref="G467">SUMPRODUCT(--ISNUMBER(SEARCH({"KOHLS","Macy","Gap","Clothing"}, A467)))&gt;0</f>
        <v>0</v>
      </c>
      <c r="H467" t="b" cm="1">
        <f t="array" ref="H467">SUMPRODUCT(--ISNUMBER(SEARCH({"Century","Steam","Gamepod","Entertainment"},A467)))&gt;0</f>
        <v>0</v>
      </c>
      <c r="I467" t="b" cm="1">
        <f t="array" ref="I467">SUMPRODUCT(--ISNUMBER(SEARCH({"ROBINHOOD","AMERITRADE"}, A467)))&gt;0</f>
        <v>0</v>
      </c>
      <c r="J467" t="b" cm="1">
        <f t="array" ref="J467">SUMPRODUCT(--ISNUMBER(SEARCH({"O'REILLY","Auto"}, A467)))&gt;0</f>
        <v>0</v>
      </c>
      <c r="K467" t="b" cm="1">
        <f t="array" ref="K467">SUMPRODUCT(--ISNUMBER(SEARCH({"Home","Outdoor","Superdry","AMZN","Target","Wal-Mart","WITHDRWL SAN LEANDRO","Misc"}, A467)))&gt;0</f>
        <v>0</v>
      </c>
      <c r="L467" t="str">
        <f t="shared" si="14"/>
        <v>TRUE</v>
      </c>
      <c r="M467" t="str">
        <f t="shared" si="15"/>
        <v>Deposit</v>
      </c>
    </row>
    <row r="468" spans="1:13" x14ac:dyDescent="0.25">
      <c r="A468" t="s">
        <v>29</v>
      </c>
      <c r="B468" t="s">
        <v>13</v>
      </c>
      <c r="C468" t="s">
        <v>19</v>
      </c>
      <c r="D468">
        <v>-17.72</v>
      </c>
      <c r="E468" t="b" cm="1">
        <f t="array" ref="E468">SUMPRODUCT(--ISNUMBER(SEARCH({"GAS","Oil","ARCO"}, A468)))&gt;0</f>
        <v>0</v>
      </c>
      <c r="F468" t="b" cm="1">
        <f t="array" ref="F468">SUMPRODUCT(--ISNUMBER(SEARCH({"PAK","Safe","Save","Costco","Food"},A468)))&gt;0</f>
        <v>0</v>
      </c>
      <c r="G468" t="b" cm="1">
        <f t="array" ref="G468">SUMPRODUCT(--ISNUMBER(SEARCH({"KOHLS","Macy","Gap","Clothing"}, A468)))&gt;0</f>
        <v>0</v>
      </c>
      <c r="H468" t="b" cm="1">
        <f t="array" ref="H468">SUMPRODUCT(--ISNUMBER(SEARCH({"Century","Steam","Gamepod","Entertainment"},A468)))&gt;0</f>
        <v>0</v>
      </c>
      <c r="I468" t="b" cm="1">
        <f t="array" ref="I468">SUMPRODUCT(--ISNUMBER(SEARCH({"ROBINHOOD","AMERITRADE"}, A468)))&gt;0</f>
        <v>0</v>
      </c>
      <c r="J468" t="b" cm="1">
        <f t="array" ref="J468">SUMPRODUCT(--ISNUMBER(SEARCH({"O'REILLY","Auto"}, A468)))&gt;0</f>
        <v>0</v>
      </c>
      <c r="K468" t="b" cm="1">
        <f t="array" ref="K468">SUMPRODUCT(--ISNUMBER(SEARCH({"Home","Outdoor","Superdry","AMZN","Target","Wal-Mart","WITHDRWL SAN LEANDRO","Misc"}, A468)))&gt;0</f>
        <v>0</v>
      </c>
      <c r="L468" t="str">
        <f t="shared" si="14"/>
        <v>FALSE</v>
      </c>
      <c r="M468" t="str">
        <f t="shared" si="15"/>
        <v>Other</v>
      </c>
    </row>
    <row r="469" spans="1:13" x14ac:dyDescent="0.25">
      <c r="A469" t="s">
        <v>26</v>
      </c>
      <c r="B469" t="s">
        <v>13</v>
      </c>
      <c r="C469" t="s">
        <v>19</v>
      </c>
      <c r="D469">
        <v>-33.65</v>
      </c>
      <c r="E469" t="b" cm="1">
        <f t="array" ref="E469">SUMPRODUCT(--ISNUMBER(SEARCH({"GAS","Oil","ARCO"}, A469)))&gt;0</f>
        <v>0</v>
      </c>
      <c r="F469" t="b" cm="1">
        <f t="array" ref="F469">SUMPRODUCT(--ISNUMBER(SEARCH({"PAK","Safe","Save","Costco","Food"},A469)))&gt;0</f>
        <v>1</v>
      </c>
      <c r="G469" t="b" cm="1">
        <f t="array" ref="G469">SUMPRODUCT(--ISNUMBER(SEARCH({"KOHLS","Macy","Gap","Clothing"}, A469)))&gt;0</f>
        <v>0</v>
      </c>
      <c r="H469" t="b" cm="1">
        <f t="array" ref="H469">SUMPRODUCT(--ISNUMBER(SEARCH({"Century","Steam","Gamepod","Entertainment"},A469)))&gt;0</f>
        <v>0</v>
      </c>
      <c r="I469" t="b" cm="1">
        <f t="array" ref="I469">SUMPRODUCT(--ISNUMBER(SEARCH({"ROBINHOOD","AMERITRADE"}, A469)))&gt;0</f>
        <v>0</v>
      </c>
      <c r="J469" t="b" cm="1">
        <f t="array" ref="J469">SUMPRODUCT(--ISNUMBER(SEARCH({"O'REILLY","Auto"}, A469)))&gt;0</f>
        <v>0</v>
      </c>
      <c r="K469" t="b" cm="1">
        <f t="array" ref="K469">SUMPRODUCT(--ISNUMBER(SEARCH({"Home","Outdoor","Superdry","AMZN","Target","Wal-Mart","WITHDRWL SAN LEANDRO","Misc"}, A469)))&gt;0</f>
        <v>0</v>
      </c>
      <c r="L469" t="str">
        <f t="shared" si="14"/>
        <v>FALSE</v>
      </c>
      <c r="M469" t="str">
        <f t="shared" si="15"/>
        <v>Food</v>
      </c>
    </row>
    <row r="470" spans="1:13" x14ac:dyDescent="0.25">
      <c r="A470" t="s">
        <v>29</v>
      </c>
      <c r="B470" t="s">
        <v>13</v>
      </c>
      <c r="C470" t="s">
        <v>19</v>
      </c>
      <c r="D470">
        <v>-61.48</v>
      </c>
      <c r="E470" t="b" cm="1">
        <f t="array" ref="E470">SUMPRODUCT(--ISNUMBER(SEARCH({"GAS","Oil","ARCO"}, A470)))&gt;0</f>
        <v>0</v>
      </c>
      <c r="F470" t="b" cm="1">
        <f t="array" ref="F470">SUMPRODUCT(--ISNUMBER(SEARCH({"PAK","Safe","Save","Costco","Food"},A470)))&gt;0</f>
        <v>0</v>
      </c>
      <c r="G470" t="b" cm="1">
        <f t="array" ref="G470">SUMPRODUCT(--ISNUMBER(SEARCH({"KOHLS","Macy","Gap","Clothing"}, A470)))&gt;0</f>
        <v>0</v>
      </c>
      <c r="H470" t="b" cm="1">
        <f t="array" ref="H470">SUMPRODUCT(--ISNUMBER(SEARCH({"Century","Steam","Gamepod","Entertainment"},A470)))&gt;0</f>
        <v>0</v>
      </c>
      <c r="I470" t="b" cm="1">
        <f t="array" ref="I470">SUMPRODUCT(--ISNUMBER(SEARCH({"ROBINHOOD","AMERITRADE"}, A470)))&gt;0</f>
        <v>0</v>
      </c>
      <c r="J470" t="b" cm="1">
        <f t="array" ref="J470">SUMPRODUCT(--ISNUMBER(SEARCH({"O'REILLY","Auto"}, A470)))&gt;0</f>
        <v>0</v>
      </c>
      <c r="K470" t="b" cm="1">
        <f t="array" ref="K470">SUMPRODUCT(--ISNUMBER(SEARCH({"Home","Outdoor","Superdry","AMZN","Target","Wal-Mart","WITHDRWL SAN LEANDRO","Misc"}, A470)))&gt;0</f>
        <v>0</v>
      </c>
      <c r="L470" t="str">
        <f t="shared" si="14"/>
        <v>FALSE</v>
      </c>
      <c r="M470" t="str">
        <f t="shared" si="15"/>
        <v>Other</v>
      </c>
    </row>
    <row r="471" spans="1:13" x14ac:dyDescent="0.25">
      <c r="A471" t="s">
        <v>26</v>
      </c>
      <c r="B471" t="s">
        <v>13</v>
      </c>
      <c r="C471" t="s">
        <v>19</v>
      </c>
      <c r="D471">
        <v>-17.22</v>
      </c>
      <c r="E471" t="b" cm="1">
        <f t="array" ref="E471">SUMPRODUCT(--ISNUMBER(SEARCH({"GAS","Oil","ARCO"}, A471)))&gt;0</f>
        <v>0</v>
      </c>
      <c r="F471" t="b" cm="1">
        <f t="array" ref="F471">SUMPRODUCT(--ISNUMBER(SEARCH({"PAK","Safe","Save","Costco","Food"},A471)))&gt;0</f>
        <v>1</v>
      </c>
      <c r="G471" t="b" cm="1">
        <f t="array" ref="G471">SUMPRODUCT(--ISNUMBER(SEARCH({"KOHLS","Macy","Gap","Clothing"}, A471)))&gt;0</f>
        <v>0</v>
      </c>
      <c r="H471" t="b" cm="1">
        <f t="array" ref="H471">SUMPRODUCT(--ISNUMBER(SEARCH({"Century","Steam","Gamepod","Entertainment"},A471)))&gt;0</f>
        <v>0</v>
      </c>
      <c r="I471" t="b" cm="1">
        <f t="array" ref="I471">SUMPRODUCT(--ISNUMBER(SEARCH({"ROBINHOOD","AMERITRADE"}, A471)))&gt;0</f>
        <v>0</v>
      </c>
      <c r="J471" t="b" cm="1">
        <f t="array" ref="J471">SUMPRODUCT(--ISNUMBER(SEARCH({"O'REILLY","Auto"}, A471)))&gt;0</f>
        <v>0</v>
      </c>
      <c r="K471" t="b" cm="1">
        <f t="array" ref="K471">SUMPRODUCT(--ISNUMBER(SEARCH({"Home","Outdoor","Superdry","AMZN","Target","Wal-Mart","WITHDRWL SAN LEANDRO","Misc"}, A471)))&gt;0</f>
        <v>0</v>
      </c>
      <c r="L471" t="str">
        <f t="shared" si="14"/>
        <v>FALSE</v>
      </c>
      <c r="M471" t="str">
        <f t="shared" si="15"/>
        <v>Food</v>
      </c>
    </row>
    <row r="472" spans="1:13" x14ac:dyDescent="0.25">
      <c r="A472" t="s">
        <v>29</v>
      </c>
      <c r="B472" t="s">
        <v>13</v>
      </c>
      <c r="C472" t="s">
        <v>19</v>
      </c>
      <c r="D472">
        <v>-11.9</v>
      </c>
      <c r="E472" t="b" cm="1">
        <f t="array" ref="E472">SUMPRODUCT(--ISNUMBER(SEARCH({"GAS","Oil","ARCO"}, A472)))&gt;0</f>
        <v>0</v>
      </c>
      <c r="F472" t="b" cm="1">
        <f t="array" ref="F472">SUMPRODUCT(--ISNUMBER(SEARCH({"PAK","Safe","Save","Costco","Food"},A472)))&gt;0</f>
        <v>0</v>
      </c>
      <c r="G472" t="b" cm="1">
        <f t="array" ref="G472">SUMPRODUCT(--ISNUMBER(SEARCH({"KOHLS","Macy","Gap","Clothing"}, A472)))&gt;0</f>
        <v>0</v>
      </c>
      <c r="H472" t="b" cm="1">
        <f t="array" ref="H472">SUMPRODUCT(--ISNUMBER(SEARCH({"Century","Steam","Gamepod","Entertainment"},A472)))&gt;0</f>
        <v>0</v>
      </c>
      <c r="I472" t="b" cm="1">
        <f t="array" ref="I472">SUMPRODUCT(--ISNUMBER(SEARCH({"ROBINHOOD","AMERITRADE"}, A472)))&gt;0</f>
        <v>0</v>
      </c>
      <c r="J472" t="b" cm="1">
        <f t="array" ref="J472">SUMPRODUCT(--ISNUMBER(SEARCH({"O'REILLY","Auto"}, A472)))&gt;0</f>
        <v>0</v>
      </c>
      <c r="K472" t="b" cm="1">
        <f t="array" ref="K472">SUMPRODUCT(--ISNUMBER(SEARCH({"Home","Outdoor","Superdry","AMZN","Target","Wal-Mart","WITHDRWL SAN LEANDRO","Misc"}, A472)))&gt;0</f>
        <v>0</v>
      </c>
      <c r="L472" t="str">
        <f t="shared" si="14"/>
        <v>FALSE</v>
      </c>
      <c r="M472" t="str">
        <f t="shared" si="15"/>
        <v>Other</v>
      </c>
    </row>
    <row r="473" spans="1:13" x14ac:dyDescent="0.25">
      <c r="A473" t="s">
        <v>29</v>
      </c>
      <c r="B473" t="s">
        <v>13</v>
      </c>
      <c r="C473" t="s">
        <v>19</v>
      </c>
      <c r="D473">
        <v>-38.880000000000003</v>
      </c>
      <c r="E473" t="b" cm="1">
        <f t="array" ref="E473">SUMPRODUCT(--ISNUMBER(SEARCH({"GAS","Oil","ARCO"}, A473)))&gt;0</f>
        <v>0</v>
      </c>
      <c r="F473" t="b" cm="1">
        <f t="array" ref="F473">SUMPRODUCT(--ISNUMBER(SEARCH({"PAK","Safe","Save","Costco","Food"},A473)))&gt;0</f>
        <v>0</v>
      </c>
      <c r="G473" t="b" cm="1">
        <f t="array" ref="G473">SUMPRODUCT(--ISNUMBER(SEARCH({"KOHLS","Macy","Gap","Clothing"}, A473)))&gt;0</f>
        <v>0</v>
      </c>
      <c r="H473" t="b" cm="1">
        <f t="array" ref="H473">SUMPRODUCT(--ISNUMBER(SEARCH({"Century","Steam","Gamepod","Entertainment"},A473)))&gt;0</f>
        <v>0</v>
      </c>
      <c r="I473" t="b" cm="1">
        <f t="array" ref="I473">SUMPRODUCT(--ISNUMBER(SEARCH({"ROBINHOOD","AMERITRADE"}, A473)))&gt;0</f>
        <v>0</v>
      </c>
      <c r="J473" t="b" cm="1">
        <f t="array" ref="J473">SUMPRODUCT(--ISNUMBER(SEARCH({"O'REILLY","Auto"}, A473)))&gt;0</f>
        <v>0</v>
      </c>
      <c r="K473" t="b" cm="1">
        <f t="array" ref="K473">SUMPRODUCT(--ISNUMBER(SEARCH({"Home","Outdoor","Superdry","AMZN","Target","Wal-Mart","WITHDRWL SAN LEANDRO","Misc"}, A473)))&gt;0</f>
        <v>0</v>
      </c>
      <c r="L473" t="str">
        <f t="shared" si="14"/>
        <v>FALSE</v>
      </c>
      <c r="M473" t="str">
        <f t="shared" si="15"/>
        <v>Other</v>
      </c>
    </row>
    <row r="474" spans="1:13" x14ac:dyDescent="0.25">
      <c r="A474" t="s">
        <v>29</v>
      </c>
      <c r="B474" t="s">
        <v>13</v>
      </c>
      <c r="C474" t="s">
        <v>19</v>
      </c>
      <c r="D474">
        <v>-18.170000000000002</v>
      </c>
      <c r="E474" t="b" cm="1">
        <f t="array" ref="E474">SUMPRODUCT(--ISNUMBER(SEARCH({"GAS","Oil","ARCO"}, A474)))&gt;0</f>
        <v>0</v>
      </c>
      <c r="F474" t="b" cm="1">
        <f t="array" ref="F474">SUMPRODUCT(--ISNUMBER(SEARCH({"PAK","Safe","Save","Costco","Food"},A474)))&gt;0</f>
        <v>0</v>
      </c>
      <c r="G474" t="b" cm="1">
        <f t="array" ref="G474">SUMPRODUCT(--ISNUMBER(SEARCH({"KOHLS","Macy","Gap","Clothing"}, A474)))&gt;0</f>
        <v>0</v>
      </c>
      <c r="H474" t="b" cm="1">
        <f t="array" ref="H474">SUMPRODUCT(--ISNUMBER(SEARCH({"Century","Steam","Gamepod","Entertainment"},A474)))&gt;0</f>
        <v>0</v>
      </c>
      <c r="I474" t="b" cm="1">
        <f t="array" ref="I474">SUMPRODUCT(--ISNUMBER(SEARCH({"ROBINHOOD","AMERITRADE"}, A474)))&gt;0</f>
        <v>0</v>
      </c>
      <c r="J474" t="b" cm="1">
        <f t="array" ref="J474">SUMPRODUCT(--ISNUMBER(SEARCH({"O'REILLY","Auto"}, A474)))&gt;0</f>
        <v>0</v>
      </c>
      <c r="K474" t="b" cm="1">
        <f t="array" ref="K474">SUMPRODUCT(--ISNUMBER(SEARCH({"Home","Outdoor","Superdry","AMZN","Target","Wal-Mart","WITHDRWL SAN LEANDRO","Misc"}, A474)))&gt;0</f>
        <v>0</v>
      </c>
      <c r="L474" t="str">
        <f t="shared" si="14"/>
        <v>FALSE</v>
      </c>
      <c r="M474" t="str">
        <f t="shared" si="15"/>
        <v>Other</v>
      </c>
    </row>
    <row r="475" spans="1:13" x14ac:dyDescent="0.25">
      <c r="A475" t="s">
        <v>26</v>
      </c>
      <c r="B475" t="s">
        <v>13</v>
      </c>
      <c r="C475" t="s">
        <v>19</v>
      </c>
      <c r="D475">
        <v>-9.34</v>
      </c>
      <c r="E475" t="b" cm="1">
        <f t="array" ref="E475">SUMPRODUCT(--ISNUMBER(SEARCH({"GAS","Oil","ARCO"}, A475)))&gt;0</f>
        <v>0</v>
      </c>
      <c r="F475" t="b" cm="1">
        <f t="array" ref="F475">SUMPRODUCT(--ISNUMBER(SEARCH({"PAK","Safe","Save","Costco","Food"},A475)))&gt;0</f>
        <v>1</v>
      </c>
      <c r="G475" t="b" cm="1">
        <f t="array" ref="G475">SUMPRODUCT(--ISNUMBER(SEARCH({"KOHLS","Macy","Gap","Clothing"}, A475)))&gt;0</f>
        <v>0</v>
      </c>
      <c r="H475" t="b" cm="1">
        <f t="array" ref="H475">SUMPRODUCT(--ISNUMBER(SEARCH({"Century","Steam","Gamepod","Entertainment"},A475)))&gt;0</f>
        <v>0</v>
      </c>
      <c r="I475" t="b" cm="1">
        <f t="array" ref="I475">SUMPRODUCT(--ISNUMBER(SEARCH({"ROBINHOOD","AMERITRADE"}, A475)))&gt;0</f>
        <v>0</v>
      </c>
      <c r="J475" t="b" cm="1">
        <f t="array" ref="J475">SUMPRODUCT(--ISNUMBER(SEARCH({"O'REILLY","Auto"}, A475)))&gt;0</f>
        <v>0</v>
      </c>
      <c r="K475" t="b" cm="1">
        <f t="array" ref="K475">SUMPRODUCT(--ISNUMBER(SEARCH({"Home","Outdoor","Superdry","AMZN","Target","Wal-Mart","WITHDRWL SAN LEANDRO","Misc"}, A475)))&gt;0</f>
        <v>0</v>
      </c>
      <c r="L475" t="str">
        <f t="shared" si="14"/>
        <v>FALSE</v>
      </c>
      <c r="M475" t="str">
        <f t="shared" si="15"/>
        <v>Food</v>
      </c>
    </row>
    <row r="476" spans="1:13" x14ac:dyDescent="0.25">
      <c r="A476" t="s">
        <v>26</v>
      </c>
      <c r="B476" t="s">
        <v>13</v>
      </c>
      <c r="C476" t="s">
        <v>19</v>
      </c>
      <c r="D476">
        <v>-14.07</v>
      </c>
      <c r="E476" t="b" cm="1">
        <f t="array" ref="E476">SUMPRODUCT(--ISNUMBER(SEARCH({"GAS","Oil","ARCO"}, A476)))&gt;0</f>
        <v>0</v>
      </c>
      <c r="F476" t="b" cm="1">
        <f t="array" ref="F476">SUMPRODUCT(--ISNUMBER(SEARCH({"PAK","Safe","Save","Costco","Food"},A476)))&gt;0</f>
        <v>1</v>
      </c>
      <c r="G476" t="b" cm="1">
        <f t="array" ref="G476">SUMPRODUCT(--ISNUMBER(SEARCH({"KOHLS","Macy","Gap","Clothing"}, A476)))&gt;0</f>
        <v>0</v>
      </c>
      <c r="H476" t="b" cm="1">
        <f t="array" ref="H476">SUMPRODUCT(--ISNUMBER(SEARCH({"Century","Steam","Gamepod","Entertainment"},A476)))&gt;0</f>
        <v>0</v>
      </c>
      <c r="I476" t="b" cm="1">
        <f t="array" ref="I476">SUMPRODUCT(--ISNUMBER(SEARCH({"ROBINHOOD","AMERITRADE"}, A476)))&gt;0</f>
        <v>0</v>
      </c>
      <c r="J476" t="b" cm="1">
        <f t="array" ref="J476">SUMPRODUCT(--ISNUMBER(SEARCH({"O'REILLY","Auto"}, A476)))&gt;0</f>
        <v>0</v>
      </c>
      <c r="K476" t="b" cm="1">
        <f t="array" ref="K476">SUMPRODUCT(--ISNUMBER(SEARCH({"Home","Outdoor","Superdry","AMZN","Target","Wal-Mart","WITHDRWL SAN LEANDRO","Misc"}, A476)))&gt;0</f>
        <v>0</v>
      </c>
      <c r="L476" t="str">
        <f t="shared" si="14"/>
        <v>FALSE</v>
      </c>
      <c r="M476" t="str">
        <f t="shared" si="15"/>
        <v>Food</v>
      </c>
    </row>
    <row r="477" spans="1:13" x14ac:dyDescent="0.25">
      <c r="A477" t="s">
        <v>29</v>
      </c>
      <c r="B477" t="s">
        <v>13</v>
      </c>
      <c r="C477" t="s">
        <v>19</v>
      </c>
      <c r="D477">
        <v>-5.19</v>
      </c>
      <c r="E477" t="b" cm="1">
        <f t="array" ref="E477">SUMPRODUCT(--ISNUMBER(SEARCH({"GAS","Oil","ARCO"}, A477)))&gt;0</f>
        <v>0</v>
      </c>
      <c r="F477" t="b" cm="1">
        <f t="array" ref="F477">SUMPRODUCT(--ISNUMBER(SEARCH({"PAK","Safe","Save","Costco","Food"},A477)))&gt;0</f>
        <v>0</v>
      </c>
      <c r="G477" t="b" cm="1">
        <f t="array" ref="G477">SUMPRODUCT(--ISNUMBER(SEARCH({"KOHLS","Macy","Gap","Clothing"}, A477)))&gt;0</f>
        <v>0</v>
      </c>
      <c r="H477" t="b" cm="1">
        <f t="array" ref="H477">SUMPRODUCT(--ISNUMBER(SEARCH({"Century","Steam","Gamepod","Entertainment"},A477)))&gt;0</f>
        <v>0</v>
      </c>
      <c r="I477" t="b" cm="1">
        <f t="array" ref="I477">SUMPRODUCT(--ISNUMBER(SEARCH({"ROBINHOOD","AMERITRADE"}, A477)))&gt;0</f>
        <v>0</v>
      </c>
      <c r="J477" t="b" cm="1">
        <f t="array" ref="J477">SUMPRODUCT(--ISNUMBER(SEARCH({"O'REILLY","Auto"}, A477)))&gt;0</f>
        <v>0</v>
      </c>
      <c r="K477" t="b" cm="1">
        <f t="array" ref="K477">SUMPRODUCT(--ISNUMBER(SEARCH({"Home","Outdoor","Superdry","AMZN","Target","Wal-Mart","WITHDRWL SAN LEANDRO","Misc"}, A477)))&gt;0</f>
        <v>0</v>
      </c>
      <c r="L477" t="str">
        <f t="shared" si="14"/>
        <v>FALSE</v>
      </c>
      <c r="M477" t="str">
        <f t="shared" si="15"/>
        <v>Other</v>
      </c>
    </row>
    <row r="478" spans="1:13" x14ac:dyDescent="0.25">
      <c r="A478" t="s">
        <v>29</v>
      </c>
      <c r="B478" t="s">
        <v>13</v>
      </c>
      <c r="C478" t="s">
        <v>19</v>
      </c>
      <c r="D478">
        <v>-5.07</v>
      </c>
      <c r="E478" t="b" cm="1">
        <f t="array" ref="E478">SUMPRODUCT(--ISNUMBER(SEARCH({"GAS","Oil","ARCO"}, A478)))&gt;0</f>
        <v>0</v>
      </c>
      <c r="F478" t="b" cm="1">
        <f t="array" ref="F478">SUMPRODUCT(--ISNUMBER(SEARCH({"PAK","Safe","Save","Costco","Food"},A478)))&gt;0</f>
        <v>0</v>
      </c>
      <c r="G478" t="b" cm="1">
        <f t="array" ref="G478">SUMPRODUCT(--ISNUMBER(SEARCH({"KOHLS","Macy","Gap","Clothing"}, A478)))&gt;0</f>
        <v>0</v>
      </c>
      <c r="H478" t="b" cm="1">
        <f t="array" ref="H478">SUMPRODUCT(--ISNUMBER(SEARCH({"Century","Steam","Gamepod","Entertainment"},A478)))&gt;0</f>
        <v>0</v>
      </c>
      <c r="I478" t="b" cm="1">
        <f t="array" ref="I478">SUMPRODUCT(--ISNUMBER(SEARCH({"ROBINHOOD","AMERITRADE"}, A478)))&gt;0</f>
        <v>0</v>
      </c>
      <c r="J478" t="b" cm="1">
        <f t="array" ref="J478">SUMPRODUCT(--ISNUMBER(SEARCH({"O'REILLY","Auto"}, A478)))&gt;0</f>
        <v>0</v>
      </c>
      <c r="K478" t="b" cm="1">
        <f t="array" ref="K478">SUMPRODUCT(--ISNUMBER(SEARCH({"Home","Outdoor","Superdry","AMZN","Target","Wal-Mart","WITHDRWL SAN LEANDRO","Misc"}, A478)))&gt;0</f>
        <v>0</v>
      </c>
      <c r="L478" t="str">
        <f t="shared" si="14"/>
        <v>FALSE</v>
      </c>
      <c r="M478" t="str">
        <f t="shared" si="15"/>
        <v>Other</v>
      </c>
    </row>
    <row r="479" spans="1:13" x14ac:dyDescent="0.25">
      <c r="A479" t="s">
        <v>29</v>
      </c>
      <c r="B479" t="s">
        <v>13</v>
      </c>
      <c r="C479" t="s">
        <v>19</v>
      </c>
      <c r="D479">
        <v>-9.67</v>
      </c>
      <c r="E479" t="b" cm="1">
        <f t="array" ref="E479">SUMPRODUCT(--ISNUMBER(SEARCH({"GAS","Oil","ARCO"}, A479)))&gt;0</f>
        <v>0</v>
      </c>
      <c r="F479" t="b" cm="1">
        <f t="array" ref="F479">SUMPRODUCT(--ISNUMBER(SEARCH({"PAK","Safe","Save","Costco","Food"},A479)))&gt;0</f>
        <v>0</v>
      </c>
      <c r="G479" t="b" cm="1">
        <f t="array" ref="G479">SUMPRODUCT(--ISNUMBER(SEARCH({"KOHLS","Macy","Gap","Clothing"}, A479)))&gt;0</f>
        <v>0</v>
      </c>
      <c r="H479" t="b" cm="1">
        <f t="array" ref="H479">SUMPRODUCT(--ISNUMBER(SEARCH({"Century","Steam","Gamepod","Entertainment"},A479)))&gt;0</f>
        <v>0</v>
      </c>
      <c r="I479" t="b" cm="1">
        <f t="array" ref="I479">SUMPRODUCT(--ISNUMBER(SEARCH({"ROBINHOOD","AMERITRADE"}, A479)))&gt;0</f>
        <v>0</v>
      </c>
      <c r="J479" t="b" cm="1">
        <f t="array" ref="J479">SUMPRODUCT(--ISNUMBER(SEARCH({"O'REILLY","Auto"}, A479)))&gt;0</f>
        <v>0</v>
      </c>
      <c r="K479" t="b" cm="1">
        <f t="array" ref="K479">SUMPRODUCT(--ISNUMBER(SEARCH({"Home","Outdoor","Superdry","AMZN","Target","Wal-Mart","WITHDRWL SAN LEANDRO","Misc"}, A479)))&gt;0</f>
        <v>0</v>
      </c>
      <c r="L479" t="str">
        <f t="shared" si="14"/>
        <v>FALSE</v>
      </c>
      <c r="M479" t="str">
        <f t="shared" si="15"/>
        <v>Other</v>
      </c>
    </row>
    <row r="480" spans="1:13" x14ac:dyDescent="0.25">
      <c r="A480" t="s">
        <v>36</v>
      </c>
      <c r="B480" t="s">
        <v>13</v>
      </c>
      <c r="C480" t="s">
        <v>19</v>
      </c>
      <c r="D480">
        <v>-18.75</v>
      </c>
      <c r="E480" t="b" cm="1">
        <f t="array" ref="E480">SUMPRODUCT(--ISNUMBER(SEARCH({"GAS","Oil","ARCO"}, A480)))&gt;0</f>
        <v>0</v>
      </c>
      <c r="F480" t="b" cm="1">
        <f t="array" ref="F480">SUMPRODUCT(--ISNUMBER(SEARCH({"PAK","Safe","Save","Costco","Food"},A480)))&gt;0</f>
        <v>0</v>
      </c>
      <c r="G480" t="b" cm="1">
        <f t="array" ref="G480">SUMPRODUCT(--ISNUMBER(SEARCH({"KOHLS","Macy","Gap","Clothing"}, A480)))&gt;0</f>
        <v>0</v>
      </c>
      <c r="H480" t="b" cm="1">
        <f t="array" ref="H480">SUMPRODUCT(--ISNUMBER(SEARCH({"Century","Steam","Gamepod","Entertainment"},A480)))&gt;0</f>
        <v>0</v>
      </c>
      <c r="I480" t="b" cm="1">
        <f t="array" ref="I480">SUMPRODUCT(--ISNUMBER(SEARCH({"ROBINHOOD","AMERITRADE"}, A480)))&gt;0</f>
        <v>0</v>
      </c>
      <c r="J480" t="b" cm="1">
        <f t="array" ref="J480">SUMPRODUCT(--ISNUMBER(SEARCH({"O'REILLY","Auto"}, A480)))&gt;0</f>
        <v>0</v>
      </c>
      <c r="K480" t="b" cm="1">
        <f t="array" ref="K480">SUMPRODUCT(--ISNUMBER(SEARCH({"Home","Outdoor","Superdry","AMZN","Target","Wal-Mart","WITHDRWL SAN LEANDRO","Misc"}, A480)))&gt;0</f>
        <v>1</v>
      </c>
      <c r="L480" t="str">
        <f t="shared" si="14"/>
        <v>FALSE</v>
      </c>
      <c r="M480" t="str">
        <f t="shared" si="15"/>
        <v>Miscellaneous</v>
      </c>
    </row>
    <row r="481" spans="1:13" x14ac:dyDescent="0.25">
      <c r="A481" t="s">
        <v>29</v>
      </c>
      <c r="B481" t="s">
        <v>13</v>
      </c>
      <c r="C481" t="s">
        <v>19</v>
      </c>
      <c r="D481">
        <v>-2.25</v>
      </c>
      <c r="E481" t="b" cm="1">
        <f t="array" ref="E481">SUMPRODUCT(--ISNUMBER(SEARCH({"GAS","Oil","ARCO"}, A481)))&gt;0</f>
        <v>0</v>
      </c>
      <c r="F481" t="b" cm="1">
        <f t="array" ref="F481">SUMPRODUCT(--ISNUMBER(SEARCH({"PAK","Safe","Save","Costco","Food"},A481)))&gt;0</f>
        <v>0</v>
      </c>
      <c r="G481" t="b" cm="1">
        <f t="array" ref="G481">SUMPRODUCT(--ISNUMBER(SEARCH({"KOHLS","Macy","Gap","Clothing"}, A481)))&gt;0</f>
        <v>0</v>
      </c>
      <c r="H481" t="b" cm="1">
        <f t="array" ref="H481">SUMPRODUCT(--ISNUMBER(SEARCH({"Century","Steam","Gamepod","Entertainment"},A481)))&gt;0</f>
        <v>0</v>
      </c>
      <c r="I481" t="b" cm="1">
        <f t="array" ref="I481">SUMPRODUCT(--ISNUMBER(SEARCH({"ROBINHOOD","AMERITRADE"}, A481)))&gt;0</f>
        <v>0</v>
      </c>
      <c r="J481" t="b" cm="1">
        <f t="array" ref="J481">SUMPRODUCT(--ISNUMBER(SEARCH({"O'REILLY","Auto"}, A481)))&gt;0</f>
        <v>0</v>
      </c>
      <c r="K481" t="b" cm="1">
        <f t="array" ref="K481">SUMPRODUCT(--ISNUMBER(SEARCH({"Home","Outdoor","Superdry","AMZN","Target","Wal-Mart","WITHDRWL SAN LEANDRO","Misc"}, A481)))&gt;0</f>
        <v>0</v>
      </c>
      <c r="L481" t="str">
        <f t="shared" si="14"/>
        <v>FALSE</v>
      </c>
      <c r="M481" t="str">
        <f t="shared" si="15"/>
        <v>Other</v>
      </c>
    </row>
    <row r="482" spans="1:13" x14ac:dyDescent="0.25">
      <c r="A482" t="s">
        <v>29</v>
      </c>
      <c r="B482" t="s">
        <v>13</v>
      </c>
      <c r="C482" t="s">
        <v>19</v>
      </c>
      <c r="D482">
        <v>-17.59</v>
      </c>
      <c r="E482" t="b" cm="1">
        <f t="array" ref="E482">SUMPRODUCT(--ISNUMBER(SEARCH({"GAS","Oil","ARCO"}, A482)))&gt;0</f>
        <v>0</v>
      </c>
      <c r="F482" t="b" cm="1">
        <f t="array" ref="F482">SUMPRODUCT(--ISNUMBER(SEARCH({"PAK","Safe","Save","Costco","Food"},A482)))&gt;0</f>
        <v>0</v>
      </c>
      <c r="G482" t="b" cm="1">
        <f t="array" ref="G482">SUMPRODUCT(--ISNUMBER(SEARCH({"KOHLS","Macy","Gap","Clothing"}, A482)))&gt;0</f>
        <v>0</v>
      </c>
      <c r="H482" t="b" cm="1">
        <f t="array" ref="H482">SUMPRODUCT(--ISNUMBER(SEARCH({"Century","Steam","Gamepod","Entertainment"},A482)))&gt;0</f>
        <v>0</v>
      </c>
      <c r="I482" t="b" cm="1">
        <f t="array" ref="I482">SUMPRODUCT(--ISNUMBER(SEARCH({"ROBINHOOD","AMERITRADE"}, A482)))&gt;0</f>
        <v>0</v>
      </c>
      <c r="J482" t="b" cm="1">
        <f t="array" ref="J482">SUMPRODUCT(--ISNUMBER(SEARCH({"O'REILLY","Auto"}, A482)))&gt;0</f>
        <v>0</v>
      </c>
      <c r="K482" t="b" cm="1">
        <f t="array" ref="K482">SUMPRODUCT(--ISNUMBER(SEARCH({"Home","Outdoor","Superdry","AMZN","Target","Wal-Mart","WITHDRWL SAN LEANDRO","Misc"}, A482)))&gt;0</f>
        <v>0</v>
      </c>
      <c r="L482" t="str">
        <f t="shared" si="14"/>
        <v>FALSE</v>
      </c>
      <c r="M482" t="str">
        <f t="shared" si="15"/>
        <v>Other</v>
      </c>
    </row>
    <row r="483" spans="1:13" x14ac:dyDescent="0.25">
      <c r="A483" t="s">
        <v>29</v>
      </c>
      <c r="B483" t="s">
        <v>13</v>
      </c>
      <c r="C483" t="s">
        <v>19</v>
      </c>
      <c r="D483">
        <v>-43.19</v>
      </c>
      <c r="E483" t="b" cm="1">
        <f t="array" ref="E483">SUMPRODUCT(--ISNUMBER(SEARCH({"GAS","Oil","ARCO"}, A483)))&gt;0</f>
        <v>0</v>
      </c>
      <c r="F483" t="b" cm="1">
        <f t="array" ref="F483">SUMPRODUCT(--ISNUMBER(SEARCH({"PAK","Safe","Save","Costco","Food"},A483)))&gt;0</f>
        <v>0</v>
      </c>
      <c r="G483" t="b" cm="1">
        <f t="array" ref="G483">SUMPRODUCT(--ISNUMBER(SEARCH({"KOHLS","Macy","Gap","Clothing"}, A483)))&gt;0</f>
        <v>0</v>
      </c>
      <c r="H483" t="b" cm="1">
        <f t="array" ref="H483">SUMPRODUCT(--ISNUMBER(SEARCH({"Century","Steam","Gamepod","Entertainment"},A483)))&gt;0</f>
        <v>0</v>
      </c>
      <c r="I483" t="b" cm="1">
        <f t="array" ref="I483">SUMPRODUCT(--ISNUMBER(SEARCH({"ROBINHOOD","AMERITRADE"}, A483)))&gt;0</f>
        <v>0</v>
      </c>
      <c r="J483" t="b" cm="1">
        <f t="array" ref="J483">SUMPRODUCT(--ISNUMBER(SEARCH({"O'REILLY","Auto"}, A483)))&gt;0</f>
        <v>0</v>
      </c>
      <c r="K483" t="b" cm="1">
        <f t="array" ref="K483">SUMPRODUCT(--ISNUMBER(SEARCH({"Home","Outdoor","Superdry","AMZN","Target","Wal-Mart","WITHDRWL SAN LEANDRO","Misc"}, A483)))&gt;0</f>
        <v>0</v>
      </c>
      <c r="L483" t="str">
        <f t="shared" si="14"/>
        <v>FALSE</v>
      </c>
      <c r="M483" t="str">
        <f t="shared" si="15"/>
        <v>Other</v>
      </c>
    </row>
    <row r="484" spans="1:13" x14ac:dyDescent="0.25">
      <c r="A484" t="s">
        <v>29</v>
      </c>
      <c r="B484" t="s">
        <v>13</v>
      </c>
      <c r="C484" t="s">
        <v>19</v>
      </c>
      <c r="D484">
        <v>-43.15</v>
      </c>
      <c r="E484" t="b" cm="1">
        <f t="array" ref="E484">SUMPRODUCT(--ISNUMBER(SEARCH({"GAS","Oil","ARCO"}, A484)))&gt;0</f>
        <v>0</v>
      </c>
      <c r="F484" t="b" cm="1">
        <f t="array" ref="F484">SUMPRODUCT(--ISNUMBER(SEARCH({"PAK","Safe","Save","Costco","Food"},A484)))&gt;0</f>
        <v>0</v>
      </c>
      <c r="G484" t="b" cm="1">
        <f t="array" ref="G484">SUMPRODUCT(--ISNUMBER(SEARCH({"KOHLS","Macy","Gap","Clothing"}, A484)))&gt;0</f>
        <v>0</v>
      </c>
      <c r="H484" t="b" cm="1">
        <f t="array" ref="H484">SUMPRODUCT(--ISNUMBER(SEARCH({"Century","Steam","Gamepod","Entertainment"},A484)))&gt;0</f>
        <v>0</v>
      </c>
      <c r="I484" t="b" cm="1">
        <f t="array" ref="I484">SUMPRODUCT(--ISNUMBER(SEARCH({"ROBINHOOD","AMERITRADE"}, A484)))&gt;0</f>
        <v>0</v>
      </c>
      <c r="J484" t="b" cm="1">
        <f t="array" ref="J484">SUMPRODUCT(--ISNUMBER(SEARCH({"O'REILLY","Auto"}, A484)))&gt;0</f>
        <v>0</v>
      </c>
      <c r="K484" t="b" cm="1">
        <f t="array" ref="K484">SUMPRODUCT(--ISNUMBER(SEARCH({"Home","Outdoor","Superdry","AMZN","Target","Wal-Mart","WITHDRWL SAN LEANDRO","Misc"}, A484)))&gt;0</f>
        <v>0</v>
      </c>
      <c r="L484" t="str">
        <f t="shared" si="14"/>
        <v>FALSE</v>
      </c>
      <c r="M484" t="str">
        <f t="shared" si="15"/>
        <v>Other</v>
      </c>
    </row>
    <row r="485" spans="1:13" x14ac:dyDescent="0.25">
      <c r="A485" t="s">
        <v>29</v>
      </c>
      <c r="B485" t="s">
        <v>13</v>
      </c>
      <c r="C485" t="s">
        <v>19</v>
      </c>
      <c r="D485">
        <v>-3.89</v>
      </c>
      <c r="E485" t="b" cm="1">
        <f t="array" ref="E485">SUMPRODUCT(--ISNUMBER(SEARCH({"GAS","Oil","ARCO"}, A485)))&gt;0</f>
        <v>0</v>
      </c>
      <c r="F485" t="b" cm="1">
        <f t="array" ref="F485">SUMPRODUCT(--ISNUMBER(SEARCH({"PAK","Safe","Save","Costco","Food"},A485)))&gt;0</f>
        <v>0</v>
      </c>
      <c r="G485" t="b" cm="1">
        <f t="array" ref="G485">SUMPRODUCT(--ISNUMBER(SEARCH({"KOHLS","Macy","Gap","Clothing"}, A485)))&gt;0</f>
        <v>0</v>
      </c>
      <c r="H485" t="b" cm="1">
        <f t="array" ref="H485">SUMPRODUCT(--ISNUMBER(SEARCH({"Century","Steam","Gamepod","Entertainment"},A485)))&gt;0</f>
        <v>0</v>
      </c>
      <c r="I485" t="b" cm="1">
        <f t="array" ref="I485">SUMPRODUCT(--ISNUMBER(SEARCH({"ROBINHOOD","AMERITRADE"}, A485)))&gt;0</f>
        <v>0</v>
      </c>
      <c r="J485" t="b" cm="1">
        <f t="array" ref="J485">SUMPRODUCT(--ISNUMBER(SEARCH({"O'REILLY","Auto"}, A485)))&gt;0</f>
        <v>0</v>
      </c>
      <c r="K485" t="b" cm="1">
        <f t="array" ref="K485">SUMPRODUCT(--ISNUMBER(SEARCH({"Home","Outdoor","Superdry","AMZN","Target","Wal-Mart","WITHDRWL SAN LEANDRO","Misc"}, A485)))&gt;0</f>
        <v>0</v>
      </c>
      <c r="L485" t="str">
        <f t="shared" si="14"/>
        <v>FALSE</v>
      </c>
      <c r="M485" t="str">
        <f t="shared" si="15"/>
        <v>Other</v>
      </c>
    </row>
    <row r="486" spans="1:13" x14ac:dyDescent="0.25">
      <c r="A486" t="s">
        <v>29</v>
      </c>
      <c r="B486" t="s">
        <v>13</v>
      </c>
      <c r="C486" t="s">
        <v>19</v>
      </c>
      <c r="D486">
        <v>-14.88</v>
      </c>
      <c r="E486" t="b" cm="1">
        <f t="array" ref="E486">SUMPRODUCT(--ISNUMBER(SEARCH({"GAS","Oil","ARCO"}, A486)))&gt;0</f>
        <v>0</v>
      </c>
      <c r="F486" t="b" cm="1">
        <f t="array" ref="F486">SUMPRODUCT(--ISNUMBER(SEARCH({"PAK","Safe","Save","Costco","Food"},A486)))&gt;0</f>
        <v>0</v>
      </c>
      <c r="G486" t="b" cm="1">
        <f t="array" ref="G486">SUMPRODUCT(--ISNUMBER(SEARCH({"KOHLS","Macy","Gap","Clothing"}, A486)))&gt;0</f>
        <v>0</v>
      </c>
      <c r="H486" t="b" cm="1">
        <f t="array" ref="H486">SUMPRODUCT(--ISNUMBER(SEARCH({"Century","Steam","Gamepod","Entertainment"},A486)))&gt;0</f>
        <v>0</v>
      </c>
      <c r="I486" t="b" cm="1">
        <f t="array" ref="I486">SUMPRODUCT(--ISNUMBER(SEARCH({"ROBINHOOD","AMERITRADE"}, A486)))&gt;0</f>
        <v>0</v>
      </c>
      <c r="J486" t="b" cm="1">
        <f t="array" ref="J486">SUMPRODUCT(--ISNUMBER(SEARCH({"O'REILLY","Auto"}, A486)))&gt;0</f>
        <v>0</v>
      </c>
      <c r="K486" t="b" cm="1">
        <f t="array" ref="K486">SUMPRODUCT(--ISNUMBER(SEARCH({"Home","Outdoor","Superdry","AMZN","Target","Wal-Mart","WITHDRWL SAN LEANDRO","Misc"}, A486)))&gt;0</f>
        <v>0</v>
      </c>
      <c r="L486" t="str">
        <f t="shared" si="14"/>
        <v>FALSE</v>
      </c>
      <c r="M486" t="str">
        <f t="shared" si="15"/>
        <v>Other</v>
      </c>
    </row>
    <row r="487" spans="1:13" x14ac:dyDescent="0.25">
      <c r="A487" t="s">
        <v>26</v>
      </c>
      <c r="B487" t="s">
        <v>13</v>
      </c>
      <c r="C487" t="s">
        <v>19</v>
      </c>
      <c r="D487">
        <v>-11</v>
      </c>
      <c r="E487" t="b" cm="1">
        <f t="array" ref="E487">SUMPRODUCT(--ISNUMBER(SEARCH({"GAS","Oil","ARCO"}, A487)))&gt;0</f>
        <v>0</v>
      </c>
      <c r="F487" t="b" cm="1">
        <f t="array" ref="F487">SUMPRODUCT(--ISNUMBER(SEARCH({"PAK","Safe","Save","Costco","Food"},A487)))&gt;0</f>
        <v>1</v>
      </c>
      <c r="G487" t="b" cm="1">
        <f t="array" ref="G487">SUMPRODUCT(--ISNUMBER(SEARCH({"KOHLS","Macy","Gap","Clothing"}, A487)))&gt;0</f>
        <v>0</v>
      </c>
      <c r="H487" t="b" cm="1">
        <f t="array" ref="H487">SUMPRODUCT(--ISNUMBER(SEARCH({"Century","Steam","Gamepod","Entertainment"},A487)))&gt;0</f>
        <v>0</v>
      </c>
      <c r="I487" t="b" cm="1">
        <f t="array" ref="I487">SUMPRODUCT(--ISNUMBER(SEARCH({"ROBINHOOD","AMERITRADE"}, A487)))&gt;0</f>
        <v>0</v>
      </c>
      <c r="J487" t="b" cm="1">
        <f t="array" ref="J487">SUMPRODUCT(--ISNUMBER(SEARCH({"O'REILLY","Auto"}, A487)))&gt;0</f>
        <v>0</v>
      </c>
      <c r="K487" t="b" cm="1">
        <f t="array" ref="K487">SUMPRODUCT(--ISNUMBER(SEARCH({"Home","Outdoor","Superdry","AMZN","Target","Wal-Mart","WITHDRWL SAN LEANDRO","Misc"}, A487)))&gt;0</f>
        <v>0</v>
      </c>
      <c r="L487" t="str">
        <f t="shared" si="14"/>
        <v>FALSE</v>
      </c>
      <c r="M487" t="str">
        <f t="shared" si="15"/>
        <v>Food</v>
      </c>
    </row>
    <row r="488" spans="1:13" x14ac:dyDescent="0.25">
      <c r="A488" t="s">
        <v>29</v>
      </c>
      <c r="B488" t="s">
        <v>13</v>
      </c>
      <c r="C488" t="s">
        <v>19</v>
      </c>
      <c r="D488">
        <v>-5.19</v>
      </c>
      <c r="E488" t="b" cm="1">
        <f t="array" ref="E488">SUMPRODUCT(--ISNUMBER(SEARCH({"GAS","Oil","ARCO"}, A488)))&gt;0</f>
        <v>0</v>
      </c>
      <c r="F488" t="b" cm="1">
        <f t="array" ref="F488">SUMPRODUCT(--ISNUMBER(SEARCH({"PAK","Safe","Save","Costco","Food"},A488)))&gt;0</f>
        <v>0</v>
      </c>
      <c r="G488" t="b" cm="1">
        <f t="array" ref="G488">SUMPRODUCT(--ISNUMBER(SEARCH({"KOHLS","Macy","Gap","Clothing"}, A488)))&gt;0</f>
        <v>0</v>
      </c>
      <c r="H488" t="b" cm="1">
        <f t="array" ref="H488">SUMPRODUCT(--ISNUMBER(SEARCH({"Century","Steam","Gamepod","Entertainment"},A488)))&gt;0</f>
        <v>0</v>
      </c>
      <c r="I488" t="b" cm="1">
        <f t="array" ref="I488">SUMPRODUCT(--ISNUMBER(SEARCH({"ROBINHOOD","AMERITRADE"}, A488)))&gt;0</f>
        <v>0</v>
      </c>
      <c r="J488" t="b" cm="1">
        <f t="array" ref="J488">SUMPRODUCT(--ISNUMBER(SEARCH({"O'REILLY","Auto"}, A488)))&gt;0</f>
        <v>0</v>
      </c>
      <c r="K488" t="b" cm="1">
        <f t="array" ref="K488">SUMPRODUCT(--ISNUMBER(SEARCH({"Home","Outdoor","Superdry","AMZN","Target","Wal-Mart","WITHDRWL SAN LEANDRO","Misc"}, A488)))&gt;0</f>
        <v>0</v>
      </c>
      <c r="L488" t="str">
        <f t="shared" si="14"/>
        <v>FALSE</v>
      </c>
      <c r="M488" t="str">
        <f t="shared" si="15"/>
        <v>Other</v>
      </c>
    </row>
    <row r="489" spans="1:13" x14ac:dyDescent="0.25">
      <c r="A489" t="s">
        <v>26</v>
      </c>
      <c r="B489" t="s">
        <v>13</v>
      </c>
      <c r="C489" t="s">
        <v>19</v>
      </c>
      <c r="D489">
        <v>-9.49</v>
      </c>
      <c r="E489" t="b" cm="1">
        <f t="array" ref="E489">SUMPRODUCT(--ISNUMBER(SEARCH({"GAS","Oil","ARCO"}, A489)))&gt;0</f>
        <v>0</v>
      </c>
      <c r="F489" t="b" cm="1">
        <f t="array" ref="F489">SUMPRODUCT(--ISNUMBER(SEARCH({"PAK","Safe","Save","Costco","Food"},A489)))&gt;0</f>
        <v>1</v>
      </c>
      <c r="G489" t="b" cm="1">
        <f t="array" ref="G489">SUMPRODUCT(--ISNUMBER(SEARCH({"KOHLS","Macy","Gap","Clothing"}, A489)))&gt;0</f>
        <v>0</v>
      </c>
      <c r="H489" t="b" cm="1">
        <f t="array" ref="H489">SUMPRODUCT(--ISNUMBER(SEARCH({"Century","Steam","Gamepod","Entertainment"},A489)))&gt;0</f>
        <v>0</v>
      </c>
      <c r="I489" t="b" cm="1">
        <f t="array" ref="I489">SUMPRODUCT(--ISNUMBER(SEARCH({"ROBINHOOD","AMERITRADE"}, A489)))&gt;0</f>
        <v>0</v>
      </c>
      <c r="J489" t="b" cm="1">
        <f t="array" ref="J489">SUMPRODUCT(--ISNUMBER(SEARCH({"O'REILLY","Auto"}, A489)))&gt;0</f>
        <v>0</v>
      </c>
      <c r="K489" t="b" cm="1">
        <f t="array" ref="K489">SUMPRODUCT(--ISNUMBER(SEARCH({"Home","Outdoor","Superdry","AMZN","Target","Wal-Mart","WITHDRWL SAN LEANDRO","Misc"}, A489)))&gt;0</f>
        <v>0</v>
      </c>
      <c r="L489" t="str">
        <f t="shared" si="14"/>
        <v>FALSE</v>
      </c>
      <c r="M489" t="str">
        <f t="shared" si="15"/>
        <v>Food</v>
      </c>
    </row>
    <row r="490" spans="1:13" x14ac:dyDescent="0.25">
      <c r="A490" t="s">
        <v>26</v>
      </c>
      <c r="B490" t="s">
        <v>14</v>
      </c>
      <c r="C490" t="s">
        <v>19</v>
      </c>
      <c r="D490">
        <v>-20.7</v>
      </c>
      <c r="E490" t="b" cm="1">
        <f t="array" ref="E490">SUMPRODUCT(--ISNUMBER(SEARCH({"GAS","Oil","ARCO"}, A490)))&gt;0</f>
        <v>0</v>
      </c>
      <c r="F490" t="b" cm="1">
        <f t="array" ref="F490">SUMPRODUCT(--ISNUMBER(SEARCH({"PAK","Safe","Save","Costco","Food"},A490)))&gt;0</f>
        <v>1</v>
      </c>
      <c r="G490" t="b" cm="1">
        <f t="array" ref="G490">SUMPRODUCT(--ISNUMBER(SEARCH({"KOHLS","Macy","Gap","Clothing"}, A490)))&gt;0</f>
        <v>0</v>
      </c>
      <c r="H490" t="b" cm="1">
        <f t="array" ref="H490">SUMPRODUCT(--ISNUMBER(SEARCH({"Century","Steam","Gamepod","Entertainment"},A490)))&gt;0</f>
        <v>0</v>
      </c>
      <c r="I490" t="b" cm="1">
        <f t="array" ref="I490">SUMPRODUCT(--ISNUMBER(SEARCH({"ROBINHOOD","AMERITRADE"}, A490)))&gt;0</f>
        <v>0</v>
      </c>
      <c r="J490" t="b" cm="1">
        <f t="array" ref="J490">SUMPRODUCT(--ISNUMBER(SEARCH({"O'REILLY","Auto"}, A490)))&gt;0</f>
        <v>0</v>
      </c>
      <c r="K490" t="b" cm="1">
        <f t="array" ref="K490">SUMPRODUCT(--ISNUMBER(SEARCH({"Home","Outdoor","Superdry","AMZN","Target","Wal-Mart","WITHDRWL SAN LEANDRO","Misc"}, A490)))&gt;0</f>
        <v>0</v>
      </c>
      <c r="L490" t="str">
        <f t="shared" si="14"/>
        <v>FALSE</v>
      </c>
      <c r="M490" t="str">
        <f t="shared" si="15"/>
        <v>Food</v>
      </c>
    </row>
    <row r="491" spans="1:13" x14ac:dyDescent="0.25">
      <c r="A491" t="s">
        <v>29</v>
      </c>
      <c r="B491" t="s">
        <v>14</v>
      </c>
      <c r="C491" t="s">
        <v>19</v>
      </c>
      <c r="D491">
        <v>-100</v>
      </c>
      <c r="E491" t="b" cm="1">
        <f t="array" ref="E491">SUMPRODUCT(--ISNUMBER(SEARCH({"GAS","Oil","ARCO"}, A491)))&gt;0</f>
        <v>0</v>
      </c>
      <c r="F491" t="b" cm="1">
        <f t="array" ref="F491">SUMPRODUCT(--ISNUMBER(SEARCH({"PAK","Safe","Save","Costco","Food"},A491)))&gt;0</f>
        <v>0</v>
      </c>
      <c r="G491" t="b" cm="1">
        <f t="array" ref="G491">SUMPRODUCT(--ISNUMBER(SEARCH({"KOHLS","Macy","Gap","Clothing"}, A491)))&gt;0</f>
        <v>0</v>
      </c>
      <c r="H491" t="b" cm="1">
        <f t="array" ref="H491">SUMPRODUCT(--ISNUMBER(SEARCH({"Century","Steam","Gamepod","Entertainment"},A491)))&gt;0</f>
        <v>0</v>
      </c>
      <c r="I491" t="b" cm="1">
        <f t="array" ref="I491">SUMPRODUCT(--ISNUMBER(SEARCH({"ROBINHOOD","AMERITRADE"}, A491)))&gt;0</f>
        <v>0</v>
      </c>
      <c r="J491" t="b" cm="1">
        <f t="array" ref="J491">SUMPRODUCT(--ISNUMBER(SEARCH({"O'REILLY","Auto"}, A491)))&gt;0</f>
        <v>0</v>
      </c>
      <c r="K491" t="b" cm="1">
        <f t="array" ref="K491">SUMPRODUCT(--ISNUMBER(SEARCH({"Home","Outdoor","Superdry","AMZN","Target","Wal-Mart","WITHDRWL SAN LEANDRO","Misc"}, A491)))&gt;0</f>
        <v>0</v>
      </c>
      <c r="L491" t="str">
        <f t="shared" si="14"/>
        <v>FALSE</v>
      </c>
      <c r="M491" t="str">
        <f t="shared" si="15"/>
        <v>Other</v>
      </c>
    </row>
    <row r="492" spans="1:13" x14ac:dyDescent="0.25">
      <c r="A492" t="s">
        <v>26</v>
      </c>
      <c r="B492" t="s">
        <v>14</v>
      </c>
      <c r="C492" t="s">
        <v>19</v>
      </c>
      <c r="D492">
        <v>-15.38</v>
      </c>
      <c r="E492" t="b" cm="1">
        <f t="array" ref="E492">SUMPRODUCT(--ISNUMBER(SEARCH({"GAS","Oil","ARCO"}, A492)))&gt;0</f>
        <v>0</v>
      </c>
      <c r="F492" t="b" cm="1">
        <f t="array" ref="F492">SUMPRODUCT(--ISNUMBER(SEARCH({"PAK","Safe","Save","Costco","Food"},A492)))&gt;0</f>
        <v>1</v>
      </c>
      <c r="G492" t="b" cm="1">
        <f t="array" ref="G492">SUMPRODUCT(--ISNUMBER(SEARCH({"KOHLS","Macy","Gap","Clothing"}, A492)))&gt;0</f>
        <v>0</v>
      </c>
      <c r="H492" t="b" cm="1">
        <f t="array" ref="H492">SUMPRODUCT(--ISNUMBER(SEARCH({"Century","Steam","Gamepod","Entertainment"},A492)))&gt;0</f>
        <v>0</v>
      </c>
      <c r="I492" t="b" cm="1">
        <f t="array" ref="I492">SUMPRODUCT(--ISNUMBER(SEARCH({"ROBINHOOD","AMERITRADE"}, A492)))&gt;0</f>
        <v>0</v>
      </c>
      <c r="J492" t="b" cm="1">
        <f t="array" ref="J492">SUMPRODUCT(--ISNUMBER(SEARCH({"O'REILLY","Auto"}, A492)))&gt;0</f>
        <v>0</v>
      </c>
      <c r="K492" t="b" cm="1">
        <f t="array" ref="K492">SUMPRODUCT(--ISNUMBER(SEARCH({"Home","Outdoor","Superdry","AMZN","Target","Wal-Mart","WITHDRWL SAN LEANDRO","Misc"}, A492)))&gt;0</f>
        <v>0</v>
      </c>
      <c r="L492" t="str">
        <f t="shared" si="14"/>
        <v>FALSE</v>
      </c>
      <c r="M492" t="str">
        <f t="shared" si="15"/>
        <v>Food</v>
      </c>
    </row>
    <row r="493" spans="1:13" x14ac:dyDescent="0.25">
      <c r="A493" t="s">
        <v>26</v>
      </c>
      <c r="B493" t="s">
        <v>14</v>
      </c>
      <c r="C493" t="s">
        <v>19</v>
      </c>
      <c r="D493">
        <v>-4.34</v>
      </c>
      <c r="E493" t="b" cm="1">
        <f t="array" ref="E493">SUMPRODUCT(--ISNUMBER(SEARCH({"GAS","Oil","ARCO"}, A493)))&gt;0</f>
        <v>0</v>
      </c>
      <c r="F493" t="b" cm="1">
        <f t="array" ref="F493">SUMPRODUCT(--ISNUMBER(SEARCH({"PAK","Safe","Save","Costco","Food"},A493)))&gt;0</f>
        <v>1</v>
      </c>
      <c r="G493" t="b" cm="1">
        <f t="array" ref="G493">SUMPRODUCT(--ISNUMBER(SEARCH({"KOHLS","Macy","Gap","Clothing"}, A493)))&gt;0</f>
        <v>0</v>
      </c>
      <c r="H493" t="b" cm="1">
        <f t="array" ref="H493">SUMPRODUCT(--ISNUMBER(SEARCH({"Century","Steam","Gamepod","Entertainment"},A493)))&gt;0</f>
        <v>0</v>
      </c>
      <c r="I493" t="b" cm="1">
        <f t="array" ref="I493">SUMPRODUCT(--ISNUMBER(SEARCH({"ROBINHOOD","AMERITRADE"}, A493)))&gt;0</f>
        <v>0</v>
      </c>
      <c r="J493" t="b" cm="1">
        <f t="array" ref="J493">SUMPRODUCT(--ISNUMBER(SEARCH({"O'REILLY","Auto"}, A493)))&gt;0</f>
        <v>0</v>
      </c>
      <c r="K493" t="b" cm="1">
        <f t="array" ref="K493">SUMPRODUCT(--ISNUMBER(SEARCH({"Home","Outdoor","Superdry","AMZN","Target","Wal-Mart","WITHDRWL SAN LEANDRO","Misc"}, A493)))&gt;0</f>
        <v>0</v>
      </c>
      <c r="L493" t="str">
        <f t="shared" si="14"/>
        <v>FALSE</v>
      </c>
      <c r="M493" t="str">
        <f t="shared" si="15"/>
        <v>Food</v>
      </c>
    </row>
    <row r="494" spans="1:13" x14ac:dyDescent="0.25">
      <c r="A494" t="s">
        <v>26</v>
      </c>
      <c r="B494" t="s">
        <v>14</v>
      </c>
      <c r="C494" t="s">
        <v>19</v>
      </c>
      <c r="D494">
        <v>-13.94</v>
      </c>
      <c r="E494" t="b" cm="1">
        <f t="array" ref="E494">SUMPRODUCT(--ISNUMBER(SEARCH({"GAS","Oil","ARCO"}, A494)))&gt;0</f>
        <v>0</v>
      </c>
      <c r="F494" t="b" cm="1">
        <f t="array" ref="F494">SUMPRODUCT(--ISNUMBER(SEARCH({"PAK","Safe","Save","Costco","Food"},A494)))&gt;0</f>
        <v>1</v>
      </c>
      <c r="G494" t="b" cm="1">
        <f t="array" ref="G494">SUMPRODUCT(--ISNUMBER(SEARCH({"KOHLS","Macy","Gap","Clothing"}, A494)))&gt;0</f>
        <v>0</v>
      </c>
      <c r="H494" t="b" cm="1">
        <f t="array" ref="H494">SUMPRODUCT(--ISNUMBER(SEARCH({"Century","Steam","Gamepod","Entertainment"},A494)))&gt;0</f>
        <v>0</v>
      </c>
      <c r="I494" t="b" cm="1">
        <f t="array" ref="I494">SUMPRODUCT(--ISNUMBER(SEARCH({"ROBINHOOD","AMERITRADE"}, A494)))&gt;0</f>
        <v>0</v>
      </c>
      <c r="J494" t="b" cm="1">
        <f t="array" ref="J494">SUMPRODUCT(--ISNUMBER(SEARCH({"O'REILLY","Auto"}, A494)))&gt;0</f>
        <v>0</v>
      </c>
      <c r="K494" t="b" cm="1">
        <f t="array" ref="K494">SUMPRODUCT(--ISNUMBER(SEARCH({"Home","Outdoor","Superdry","AMZN","Target","Wal-Mart","WITHDRWL SAN LEANDRO","Misc"}, A494)))&gt;0</f>
        <v>0</v>
      </c>
      <c r="L494" t="str">
        <f t="shared" si="14"/>
        <v>FALSE</v>
      </c>
      <c r="M494" t="str">
        <f t="shared" si="15"/>
        <v>Food</v>
      </c>
    </row>
    <row r="495" spans="1:13" x14ac:dyDescent="0.25">
      <c r="A495" t="s">
        <v>36</v>
      </c>
      <c r="B495" t="s">
        <v>14</v>
      </c>
      <c r="C495" t="s">
        <v>19</v>
      </c>
      <c r="D495">
        <v>-33.53</v>
      </c>
      <c r="E495" t="b" cm="1">
        <f t="array" ref="E495">SUMPRODUCT(--ISNUMBER(SEARCH({"GAS","Oil","ARCO"}, A495)))&gt;0</f>
        <v>0</v>
      </c>
      <c r="F495" t="b" cm="1">
        <f t="array" ref="F495">SUMPRODUCT(--ISNUMBER(SEARCH({"PAK","Safe","Save","Costco","Food"},A495)))&gt;0</f>
        <v>0</v>
      </c>
      <c r="G495" t="b" cm="1">
        <f t="array" ref="G495">SUMPRODUCT(--ISNUMBER(SEARCH({"KOHLS","Macy","Gap","Clothing"}, A495)))&gt;0</f>
        <v>0</v>
      </c>
      <c r="H495" t="b" cm="1">
        <f t="array" ref="H495">SUMPRODUCT(--ISNUMBER(SEARCH({"Century","Steam","Gamepod","Entertainment"},A495)))&gt;0</f>
        <v>0</v>
      </c>
      <c r="I495" t="b" cm="1">
        <f t="array" ref="I495">SUMPRODUCT(--ISNUMBER(SEARCH({"ROBINHOOD","AMERITRADE"}, A495)))&gt;0</f>
        <v>0</v>
      </c>
      <c r="J495" t="b" cm="1">
        <f t="array" ref="J495">SUMPRODUCT(--ISNUMBER(SEARCH({"O'REILLY","Auto"}, A495)))&gt;0</f>
        <v>0</v>
      </c>
      <c r="K495" t="b" cm="1">
        <f t="array" ref="K495">SUMPRODUCT(--ISNUMBER(SEARCH({"Home","Outdoor","Superdry","AMZN","Target","Wal-Mart","WITHDRWL SAN LEANDRO","Misc"}, A495)))&gt;0</f>
        <v>1</v>
      </c>
      <c r="L495" t="str">
        <f t="shared" si="14"/>
        <v>FALSE</v>
      </c>
      <c r="M495" t="str">
        <f t="shared" si="15"/>
        <v>Miscellaneous</v>
      </c>
    </row>
    <row r="496" spans="1:13" x14ac:dyDescent="0.25">
      <c r="A496" t="s">
        <v>29</v>
      </c>
      <c r="B496" t="s">
        <v>14</v>
      </c>
      <c r="C496" t="s">
        <v>19</v>
      </c>
      <c r="D496">
        <v>-5.19</v>
      </c>
      <c r="E496" t="b" cm="1">
        <f t="array" ref="E496">SUMPRODUCT(--ISNUMBER(SEARCH({"GAS","Oil","ARCO"}, A496)))&gt;0</f>
        <v>0</v>
      </c>
      <c r="F496" t="b" cm="1">
        <f t="array" ref="F496">SUMPRODUCT(--ISNUMBER(SEARCH({"PAK","Safe","Save","Costco","Food"},A496)))&gt;0</f>
        <v>0</v>
      </c>
      <c r="G496" t="b" cm="1">
        <f t="array" ref="G496">SUMPRODUCT(--ISNUMBER(SEARCH({"KOHLS","Macy","Gap","Clothing"}, A496)))&gt;0</f>
        <v>0</v>
      </c>
      <c r="H496" t="b" cm="1">
        <f t="array" ref="H496">SUMPRODUCT(--ISNUMBER(SEARCH({"Century","Steam","Gamepod","Entertainment"},A496)))&gt;0</f>
        <v>0</v>
      </c>
      <c r="I496" t="b" cm="1">
        <f t="array" ref="I496">SUMPRODUCT(--ISNUMBER(SEARCH({"ROBINHOOD","AMERITRADE"}, A496)))&gt;0</f>
        <v>0</v>
      </c>
      <c r="J496" t="b" cm="1">
        <f t="array" ref="J496">SUMPRODUCT(--ISNUMBER(SEARCH({"O'REILLY","Auto"}, A496)))&gt;0</f>
        <v>0</v>
      </c>
      <c r="K496" t="b" cm="1">
        <f t="array" ref="K496">SUMPRODUCT(--ISNUMBER(SEARCH({"Home","Outdoor","Superdry","AMZN","Target","Wal-Mart","WITHDRWL SAN LEANDRO","Misc"}, A496)))&gt;0</f>
        <v>0</v>
      </c>
      <c r="L496" t="str">
        <f t="shared" si="14"/>
        <v>FALSE</v>
      </c>
      <c r="M496" t="str">
        <f t="shared" si="15"/>
        <v>Other</v>
      </c>
    </row>
    <row r="497" spans="1:13" x14ac:dyDescent="0.25">
      <c r="A497" t="s">
        <v>26</v>
      </c>
      <c r="B497" t="s">
        <v>14</v>
      </c>
      <c r="C497" t="s">
        <v>19</v>
      </c>
      <c r="D497">
        <v>-14.94</v>
      </c>
      <c r="E497" t="b" cm="1">
        <f t="array" ref="E497">SUMPRODUCT(--ISNUMBER(SEARCH({"GAS","Oil","ARCO"}, A497)))&gt;0</f>
        <v>0</v>
      </c>
      <c r="F497" t="b" cm="1">
        <f t="array" ref="F497">SUMPRODUCT(--ISNUMBER(SEARCH({"PAK","Safe","Save","Costco","Food"},A497)))&gt;0</f>
        <v>1</v>
      </c>
      <c r="G497" t="b" cm="1">
        <f t="array" ref="G497">SUMPRODUCT(--ISNUMBER(SEARCH({"KOHLS","Macy","Gap","Clothing"}, A497)))&gt;0</f>
        <v>0</v>
      </c>
      <c r="H497" t="b" cm="1">
        <f t="array" ref="H497">SUMPRODUCT(--ISNUMBER(SEARCH({"Century","Steam","Gamepod","Entertainment"},A497)))&gt;0</f>
        <v>0</v>
      </c>
      <c r="I497" t="b" cm="1">
        <f t="array" ref="I497">SUMPRODUCT(--ISNUMBER(SEARCH({"ROBINHOOD","AMERITRADE"}, A497)))&gt;0</f>
        <v>0</v>
      </c>
      <c r="J497" t="b" cm="1">
        <f t="array" ref="J497">SUMPRODUCT(--ISNUMBER(SEARCH({"O'REILLY","Auto"}, A497)))&gt;0</f>
        <v>0</v>
      </c>
      <c r="K497" t="b" cm="1">
        <f t="array" ref="K497">SUMPRODUCT(--ISNUMBER(SEARCH({"Home","Outdoor","Superdry","AMZN","Target","Wal-Mart","WITHDRWL SAN LEANDRO","Misc"}, A497)))&gt;0</f>
        <v>0</v>
      </c>
      <c r="L497" t="str">
        <f t="shared" si="14"/>
        <v>FALSE</v>
      </c>
      <c r="M497" t="str">
        <f t="shared" si="15"/>
        <v>Food</v>
      </c>
    </row>
    <row r="498" spans="1:13" x14ac:dyDescent="0.25">
      <c r="A498" t="s">
        <v>26</v>
      </c>
      <c r="B498" t="s">
        <v>14</v>
      </c>
      <c r="C498" t="s">
        <v>19</v>
      </c>
      <c r="D498">
        <v>-9.2100000000000009</v>
      </c>
      <c r="E498" t="b" cm="1">
        <f t="array" ref="E498">SUMPRODUCT(--ISNUMBER(SEARCH({"GAS","Oil","ARCO"}, A498)))&gt;0</f>
        <v>0</v>
      </c>
      <c r="F498" t="b" cm="1">
        <f t="array" ref="F498">SUMPRODUCT(--ISNUMBER(SEARCH({"PAK","Safe","Save","Costco","Food"},A498)))&gt;0</f>
        <v>1</v>
      </c>
      <c r="G498" t="b" cm="1">
        <f t="array" ref="G498">SUMPRODUCT(--ISNUMBER(SEARCH({"KOHLS","Macy","Gap","Clothing"}, A498)))&gt;0</f>
        <v>0</v>
      </c>
      <c r="H498" t="b" cm="1">
        <f t="array" ref="H498">SUMPRODUCT(--ISNUMBER(SEARCH({"Century","Steam","Gamepod","Entertainment"},A498)))&gt;0</f>
        <v>0</v>
      </c>
      <c r="I498" t="b" cm="1">
        <f t="array" ref="I498">SUMPRODUCT(--ISNUMBER(SEARCH({"ROBINHOOD","AMERITRADE"}, A498)))&gt;0</f>
        <v>0</v>
      </c>
      <c r="J498" t="b" cm="1">
        <f t="array" ref="J498">SUMPRODUCT(--ISNUMBER(SEARCH({"O'REILLY","Auto"}, A498)))&gt;0</f>
        <v>0</v>
      </c>
      <c r="K498" t="b" cm="1">
        <f t="array" ref="K498">SUMPRODUCT(--ISNUMBER(SEARCH({"Home","Outdoor","Superdry","AMZN","Target","Wal-Mart","WITHDRWL SAN LEANDRO","Misc"}, A498)))&gt;0</f>
        <v>0</v>
      </c>
      <c r="L498" t="str">
        <f t="shared" si="14"/>
        <v>FALSE</v>
      </c>
      <c r="M498" t="str">
        <f t="shared" si="15"/>
        <v>Food</v>
      </c>
    </row>
    <row r="499" spans="1:13" x14ac:dyDescent="0.25">
      <c r="A499" t="s">
        <v>26</v>
      </c>
      <c r="B499" t="s">
        <v>14</v>
      </c>
      <c r="C499" t="s">
        <v>19</v>
      </c>
      <c r="D499">
        <v>-19.940000000000001</v>
      </c>
      <c r="E499" t="b" cm="1">
        <f t="array" ref="E499">SUMPRODUCT(--ISNUMBER(SEARCH({"GAS","Oil","ARCO"}, A499)))&gt;0</f>
        <v>0</v>
      </c>
      <c r="F499" t="b" cm="1">
        <f t="array" ref="F499">SUMPRODUCT(--ISNUMBER(SEARCH({"PAK","Safe","Save","Costco","Food"},A499)))&gt;0</f>
        <v>1</v>
      </c>
      <c r="G499" t="b" cm="1">
        <f t="array" ref="G499">SUMPRODUCT(--ISNUMBER(SEARCH({"KOHLS","Macy","Gap","Clothing"}, A499)))&gt;0</f>
        <v>0</v>
      </c>
      <c r="H499" t="b" cm="1">
        <f t="array" ref="H499">SUMPRODUCT(--ISNUMBER(SEARCH({"Century","Steam","Gamepod","Entertainment"},A499)))&gt;0</f>
        <v>0</v>
      </c>
      <c r="I499" t="b" cm="1">
        <f t="array" ref="I499">SUMPRODUCT(--ISNUMBER(SEARCH({"ROBINHOOD","AMERITRADE"}, A499)))&gt;0</f>
        <v>0</v>
      </c>
      <c r="J499" t="b" cm="1">
        <f t="array" ref="J499">SUMPRODUCT(--ISNUMBER(SEARCH({"O'REILLY","Auto"}, A499)))&gt;0</f>
        <v>0</v>
      </c>
      <c r="K499" t="b" cm="1">
        <f t="array" ref="K499">SUMPRODUCT(--ISNUMBER(SEARCH({"Home","Outdoor","Superdry","AMZN","Target","Wal-Mart","WITHDRWL SAN LEANDRO","Misc"}, A499)))&gt;0</f>
        <v>0</v>
      </c>
      <c r="L499" t="str">
        <f t="shared" si="14"/>
        <v>FALSE</v>
      </c>
      <c r="M499" t="str">
        <f t="shared" si="15"/>
        <v>Food</v>
      </c>
    </row>
    <row r="500" spans="1:13" x14ac:dyDescent="0.25">
      <c r="A500" t="s">
        <v>26</v>
      </c>
      <c r="B500" t="s">
        <v>14</v>
      </c>
      <c r="C500" t="s">
        <v>19</v>
      </c>
      <c r="D500">
        <v>50.06</v>
      </c>
      <c r="E500" t="b" cm="1">
        <f t="array" ref="E500">SUMPRODUCT(--ISNUMBER(SEARCH({"GAS","Oil","ARCO"}, A500)))&gt;0</f>
        <v>0</v>
      </c>
      <c r="F500" t="b" cm="1">
        <f t="array" ref="F500">SUMPRODUCT(--ISNUMBER(SEARCH({"PAK","Safe","Save","Costco","Food"},A500)))&gt;0</f>
        <v>1</v>
      </c>
      <c r="G500" t="b" cm="1">
        <f t="array" ref="G500">SUMPRODUCT(--ISNUMBER(SEARCH({"KOHLS","Macy","Gap","Clothing"}, A500)))&gt;0</f>
        <v>0</v>
      </c>
      <c r="H500" t="b" cm="1">
        <f t="array" ref="H500">SUMPRODUCT(--ISNUMBER(SEARCH({"Century","Steam","Gamepod","Entertainment"},A500)))&gt;0</f>
        <v>0</v>
      </c>
      <c r="I500" t="b" cm="1">
        <f t="array" ref="I500">SUMPRODUCT(--ISNUMBER(SEARCH({"ROBINHOOD","AMERITRADE"}, A500)))&gt;0</f>
        <v>0</v>
      </c>
      <c r="J500" t="b" cm="1">
        <f t="array" ref="J500">SUMPRODUCT(--ISNUMBER(SEARCH({"O'REILLY","Auto"}, A500)))&gt;0</f>
        <v>0</v>
      </c>
      <c r="K500" t="b" cm="1">
        <f t="array" ref="K500">SUMPRODUCT(--ISNUMBER(SEARCH({"Home","Outdoor","Superdry","AMZN","Target","Wal-Mart","WITHDRWL SAN LEANDRO","Misc"}, A500)))&gt;0</f>
        <v>0</v>
      </c>
      <c r="L500" t="str">
        <f t="shared" si="14"/>
        <v>TRUE</v>
      </c>
      <c r="M500" t="str">
        <f t="shared" si="15"/>
        <v>Food</v>
      </c>
    </row>
    <row r="501" spans="1:13" x14ac:dyDescent="0.25">
      <c r="A501" t="s">
        <v>36</v>
      </c>
      <c r="B501" t="s">
        <v>14</v>
      </c>
      <c r="C501" t="s">
        <v>19</v>
      </c>
      <c r="D501">
        <v>-4.6900000000000004</v>
      </c>
      <c r="E501" t="b" cm="1">
        <f t="array" ref="E501">SUMPRODUCT(--ISNUMBER(SEARCH({"GAS","Oil","ARCO"}, A501)))&gt;0</f>
        <v>0</v>
      </c>
      <c r="F501" t="b" cm="1">
        <f t="array" ref="F501">SUMPRODUCT(--ISNUMBER(SEARCH({"PAK","Safe","Save","Costco","Food"},A501)))&gt;0</f>
        <v>0</v>
      </c>
      <c r="G501" t="b" cm="1">
        <f t="array" ref="G501">SUMPRODUCT(--ISNUMBER(SEARCH({"KOHLS","Macy","Gap","Clothing"}, A501)))&gt;0</f>
        <v>0</v>
      </c>
      <c r="H501" t="b" cm="1">
        <f t="array" ref="H501">SUMPRODUCT(--ISNUMBER(SEARCH({"Century","Steam","Gamepod","Entertainment"},A501)))&gt;0</f>
        <v>0</v>
      </c>
      <c r="I501" t="b" cm="1">
        <f t="array" ref="I501">SUMPRODUCT(--ISNUMBER(SEARCH({"ROBINHOOD","AMERITRADE"}, A501)))&gt;0</f>
        <v>0</v>
      </c>
      <c r="J501" t="b" cm="1">
        <f t="array" ref="J501">SUMPRODUCT(--ISNUMBER(SEARCH({"O'REILLY","Auto"}, A501)))&gt;0</f>
        <v>0</v>
      </c>
      <c r="K501" t="b" cm="1">
        <f t="array" ref="K501">SUMPRODUCT(--ISNUMBER(SEARCH({"Home","Outdoor","Superdry","AMZN","Target","Wal-Mart","WITHDRWL SAN LEANDRO","Misc"}, A501)))&gt;0</f>
        <v>1</v>
      </c>
      <c r="L501" t="str">
        <f t="shared" si="14"/>
        <v>FALSE</v>
      </c>
      <c r="M501" t="str">
        <f t="shared" si="15"/>
        <v>Miscellaneous</v>
      </c>
    </row>
    <row r="502" spans="1:13" x14ac:dyDescent="0.25">
      <c r="A502" t="s">
        <v>25</v>
      </c>
      <c r="B502" t="s">
        <v>14</v>
      </c>
      <c r="C502" t="s">
        <v>19</v>
      </c>
      <c r="D502">
        <v>-7.25</v>
      </c>
      <c r="E502" t="b" cm="1">
        <f t="array" ref="E502">SUMPRODUCT(--ISNUMBER(SEARCH({"GAS","Oil","ARCO"}, A502)))&gt;0</f>
        <v>0</v>
      </c>
      <c r="F502" t="b" cm="1">
        <f t="array" ref="F502">SUMPRODUCT(--ISNUMBER(SEARCH({"PAK","Safe","Save","Costco","Food"},A502)))&gt;0</f>
        <v>0</v>
      </c>
      <c r="G502" t="b" cm="1">
        <f t="array" ref="G502">SUMPRODUCT(--ISNUMBER(SEARCH({"KOHLS","Macy","Gap","Clothing"}, A502)))&gt;0</f>
        <v>0</v>
      </c>
      <c r="H502" t="b" cm="1">
        <f t="array" ref="H502">SUMPRODUCT(--ISNUMBER(SEARCH({"Century","Steam","Gamepod","Entertainment"},A502)))&gt;0</f>
        <v>1</v>
      </c>
      <c r="I502" t="b" cm="1">
        <f t="array" ref="I502">SUMPRODUCT(--ISNUMBER(SEARCH({"ROBINHOOD","AMERITRADE"}, A502)))&gt;0</f>
        <v>0</v>
      </c>
      <c r="J502" t="b" cm="1">
        <f t="array" ref="J502">SUMPRODUCT(--ISNUMBER(SEARCH({"O'REILLY","Auto"}, A502)))&gt;0</f>
        <v>0</v>
      </c>
      <c r="K502" t="b" cm="1">
        <f t="array" ref="K502">SUMPRODUCT(--ISNUMBER(SEARCH({"Home","Outdoor","Superdry","AMZN","Target","Wal-Mart","WITHDRWL SAN LEANDRO","Misc"}, A502)))&gt;0</f>
        <v>0</v>
      </c>
      <c r="L502" t="str">
        <f t="shared" si="14"/>
        <v>FALSE</v>
      </c>
      <c r="M502" t="str">
        <f t="shared" si="15"/>
        <v>Entertainment</v>
      </c>
    </row>
    <row r="503" spans="1:13" x14ac:dyDescent="0.25">
      <c r="A503" t="s">
        <v>36</v>
      </c>
      <c r="B503" t="s">
        <v>14</v>
      </c>
      <c r="C503" t="s">
        <v>19</v>
      </c>
      <c r="D503">
        <v>-8.3000000000000007</v>
      </c>
      <c r="E503" t="b" cm="1">
        <f t="array" ref="E503">SUMPRODUCT(--ISNUMBER(SEARCH({"GAS","Oil","ARCO"}, A503)))&gt;0</f>
        <v>0</v>
      </c>
      <c r="F503" t="b" cm="1">
        <f t="array" ref="F503">SUMPRODUCT(--ISNUMBER(SEARCH({"PAK","Safe","Save","Costco","Food"},A503)))&gt;0</f>
        <v>0</v>
      </c>
      <c r="G503" t="b" cm="1">
        <f t="array" ref="G503">SUMPRODUCT(--ISNUMBER(SEARCH({"KOHLS","Macy","Gap","Clothing"}, A503)))&gt;0</f>
        <v>0</v>
      </c>
      <c r="H503" t="b" cm="1">
        <f t="array" ref="H503">SUMPRODUCT(--ISNUMBER(SEARCH({"Century","Steam","Gamepod","Entertainment"},A503)))&gt;0</f>
        <v>0</v>
      </c>
      <c r="I503" t="b" cm="1">
        <f t="array" ref="I503">SUMPRODUCT(--ISNUMBER(SEARCH({"ROBINHOOD","AMERITRADE"}, A503)))&gt;0</f>
        <v>0</v>
      </c>
      <c r="J503" t="b" cm="1">
        <f t="array" ref="J503">SUMPRODUCT(--ISNUMBER(SEARCH({"O'REILLY","Auto"}, A503)))&gt;0</f>
        <v>0</v>
      </c>
      <c r="K503" t="b" cm="1">
        <f t="array" ref="K503">SUMPRODUCT(--ISNUMBER(SEARCH({"Home","Outdoor","Superdry","AMZN","Target","Wal-Mart","WITHDRWL SAN LEANDRO","Misc"}, A503)))&gt;0</f>
        <v>1</v>
      </c>
      <c r="L503" t="str">
        <f t="shared" si="14"/>
        <v>FALSE</v>
      </c>
      <c r="M503" t="str">
        <f t="shared" si="15"/>
        <v>Miscellaneous</v>
      </c>
    </row>
    <row r="504" spans="1:13" x14ac:dyDescent="0.25">
      <c r="A504" t="s">
        <v>26</v>
      </c>
      <c r="B504" t="s">
        <v>14</v>
      </c>
      <c r="C504" t="s">
        <v>19</v>
      </c>
      <c r="D504">
        <v>-29.05</v>
      </c>
      <c r="E504" t="b" cm="1">
        <f t="array" ref="E504">SUMPRODUCT(--ISNUMBER(SEARCH({"GAS","Oil","ARCO"}, A504)))&gt;0</f>
        <v>0</v>
      </c>
      <c r="F504" t="b" cm="1">
        <f t="array" ref="F504">SUMPRODUCT(--ISNUMBER(SEARCH({"PAK","Safe","Save","Costco","Food"},A504)))&gt;0</f>
        <v>1</v>
      </c>
      <c r="G504" t="b" cm="1">
        <f t="array" ref="G504">SUMPRODUCT(--ISNUMBER(SEARCH({"KOHLS","Macy","Gap","Clothing"}, A504)))&gt;0</f>
        <v>0</v>
      </c>
      <c r="H504" t="b" cm="1">
        <f t="array" ref="H504">SUMPRODUCT(--ISNUMBER(SEARCH({"Century","Steam","Gamepod","Entertainment"},A504)))&gt;0</f>
        <v>0</v>
      </c>
      <c r="I504" t="b" cm="1">
        <f t="array" ref="I504">SUMPRODUCT(--ISNUMBER(SEARCH({"ROBINHOOD","AMERITRADE"}, A504)))&gt;0</f>
        <v>0</v>
      </c>
      <c r="J504" t="b" cm="1">
        <f t="array" ref="J504">SUMPRODUCT(--ISNUMBER(SEARCH({"O'REILLY","Auto"}, A504)))&gt;0</f>
        <v>0</v>
      </c>
      <c r="K504" t="b" cm="1">
        <f t="array" ref="K504">SUMPRODUCT(--ISNUMBER(SEARCH({"Home","Outdoor","Superdry","AMZN","Target","Wal-Mart","WITHDRWL SAN LEANDRO","Misc"}, A504)))&gt;0</f>
        <v>0</v>
      </c>
      <c r="L504" t="str">
        <f t="shared" si="14"/>
        <v>FALSE</v>
      </c>
      <c r="M504" t="str">
        <f t="shared" si="15"/>
        <v>Food</v>
      </c>
    </row>
    <row r="505" spans="1:13" x14ac:dyDescent="0.25">
      <c r="A505" t="s">
        <v>26</v>
      </c>
      <c r="B505" t="s">
        <v>14</v>
      </c>
      <c r="C505" t="s">
        <v>19</v>
      </c>
      <c r="D505">
        <v>-2.99</v>
      </c>
      <c r="E505" t="b" cm="1">
        <f t="array" ref="E505">SUMPRODUCT(--ISNUMBER(SEARCH({"GAS","Oil","ARCO"}, A505)))&gt;0</f>
        <v>0</v>
      </c>
      <c r="F505" t="b" cm="1">
        <f t="array" ref="F505">SUMPRODUCT(--ISNUMBER(SEARCH({"PAK","Safe","Save","Costco","Food"},A505)))&gt;0</f>
        <v>1</v>
      </c>
      <c r="G505" t="b" cm="1">
        <f t="array" ref="G505">SUMPRODUCT(--ISNUMBER(SEARCH({"KOHLS","Macy","Gap","Clothing"}, A505)))&gt;0</f>
        <v>0</v>
      </c>
      <c r="H505" t="b" cm="1">
        <f t="array" ref="H505">SUMPRODUCT(--ISNUMBER(SEARCH({"Century","Steam","Gamepod","Entertainment"},A505)))&gt;0</f>
        <v>0</v>
      </c>
      <c r="I505" t="b" cm="1">
        <f t="array" ref="I505">SUMPRODUCT(--ISNUMBER(SEARCH({"ROBINHOOD","AMERITRADE"}, A505)))&gt;0</f>
        <v>0</v>
      </c>
      <c r="J505" t="b" cm="1">
        <f t="array" ref="J505">SUMPRODUCT(--ISNUMBER(SEARCH({"O'REILLY","Auto"}, A505)))&gt;0</f>
        <v>0</v>
      </c>
      <c r="K505" t="b" cm="1">
        <f t="array" ref="K505">SUMPRODUCT(--ISNUMBER(SEARCH({"Home","Outdoor","Superdry","AMZN","Target","Wal-Mart","WITHDRWL SAN LEANDRO","Misc"}, A505)))&gt;0</f>
        <v>0</v>
      </c>
      <c r="L505" t="str">
        <f t="shared" si="14"/>
        <v>FALSE</v>
      </c>
      <c r="M505" t="str">
        <f t="shared" si="15"/>
        <v>Food</v>
      </c>
    </row>
    <row r="506" spans="1:13" x14ac:dyDescent="0.25">
      <c r="A506" t="s">
        <v>36</v>
      </c>
      <c r="B506" t="s">
        <v>14</v>
      </c>
      <c r="C506" t="s">
        <v>19</v>
      </c>
      <c r="D506">
        <v>-17.18</v>
      </c>
      <c r="E506" t="b" cm="1">
        <f t="array" ref="E506">SUMPRODUCT(--ISNUMBER(SEARCH({"GAS","Oil","ARCO"}, A506)))&gt;0</f>
        <v>0</v>
      </c>
      <c r="F506" t="b" cm="1">
        <f t="array" ref="F506">SUMPRODUCT(--ISNUMBER(SEARCH({"PAK","Safe","Save","Costco","Food"},A506)))&gt;0</f>
        <v>0</v>
      </c>
      <c r="G506" t="b" cm="1">
        <f t="array" ref="G506">SUMPRODUCT(--ISNUMBER(SEARCH({"KOHLS","Macy","Gap","Clothing"}, A506)))&gt;0</f>
        <v>0</v>
      </c>
      <c r="H506" t="b" cm="1">
        <f t="array" ref="H506">SUMPRODUCT(--ISNUMBER(SEARCH({"Century","Steam","Gamepod","Entertainment"},A506)))&gt;0</f>
        <v>0</v>
      </c>
      <c r="I506" t="b" cm="1">
        <f t="array" ref="I506">SUMPRODUCT(--ISNUMBER(SEARCH({"ROBINHOOD","AMERITRADE"}, A506)))&gt;0</f>
        <v>0</v>
      </c>
      <c r="J506" t="b" cm="1">
        <f t="array" ref="J506">SUMPRODUCT(--ISNUMBER(SEARCH({"O'REILLY","Auto"}, A506)))&gt;0</f>
        <v>0</v>
      </c>
      <c r="K506" t="b" cm="1">
        <f t="array" ref="K506">SUMPRODUCT(--ISNUMBER(SEARCH({"Home","Outdoor","Superdry","AMZN","Target","Wal-Mart","WITHDRWL SAN LEANDRO","Misc"}, A506)))&gt;0</f>
        <v>1</v>
      </c>
      <c r="L506" t="str">
        <f t="shared" si="14"/>
        <v>FALSE</v>
      </c>
      <c r="M506" t="str">
        <f t="shared" si="15"/>
        <v>Miscellaneous</v>
      </c>
    </row>
    <row r="507" spans="1:13" x14ac:dyDescent="0.25">
      <c r="A507" t="s">
        <v>29</v>
      </c>
      <c r="B507" t="s">
        <v>14</v>
      </c>
      <c r="C507" t="s">
        <v>19</v>
      </c>
      <c r="D507">
        <v>-10.06</v>
      </c>
      <c r="E507" t="b" cm="1">
        <f t="array" ref="E507">SUMPRODUCT(--ISNUMBER(SEARCH({"GAS","Oil","ARCO"}, A507)))&gt;0</f>
        <v>0</v>
      </c>
      <c r="F507" t="b" cm="1">
        <f t="array" ref="F507">SUMPRODUCT(--ISNUMBER(SEARCH({"PAK","Safe","Save","Costco","Food"},A507)))&gt;0</f>
        <v>0</v>
      </c>
      <c r="G507" t="b" cm="1">
        <f t="array" ref="G507">SUMPRODUCT(--ISNUMBER(SEARCH({"KOHLS","Macy","Gap","Clothing"}, A507)))&gt;0</f>
        <v>0</v>
      </c>
      <c r="H507" t="b" cm="1">
        <f t="array" ref="H507">SUMPRODUCT(--ISNUMBER(SEARCH({"Century","Steam","Gamepod","Entertainment"},A507)))&gt;0</f>
        <v>0</v>
      </c>
      <c r="I507" t="b" cm="1">
        <f t="array" ref="I507">SUMPRODUCT(--ISNUMBER(SEARCH({"ROBINHOOD","AMERITRADE"}, A507)))&gt;0</f>
        <v>0</v>
      </c>
      <c r="J507" t="b" cm="1">
        <f t="array" ref="J507">SUMPRODUCT(--ISNUMBER(SEARCH({"O'REILLY","Auto"}, A507)))&gt;0</f>
        <v>0</v>
      </c>
      <c r="K507" t="b" cm="1">
        <f t="array" ref="K507">SUMPRODUCT(--ISNUMBER(SEARCH({"Home","Outdoor","Superdry","AMZN","Target","Wal-Mart","WITHDRWL SAN LEANDRO","Misc"}, A507)))&gt;0</f>
        <v>0</v>
      </c>
      <c r="L507" t="str">
        <f t="shared" si="14"/>
        <v>FALSE</v>
      </c>
      <c r="M507" t="str">
        <f t="shared" si="15"/>
        <v>Other</v>
      </c>
    </row>
    <row r="508" spans="1:13" x14ac:dyDescent="0.25">
      <c r="A508" t="s">
        <v>26</v>
      </c>
      <c r="B508" t="s">
        <v>14</v>
      </c>
      <c r="C508" t="s">
        <v>19</v>
      </c>
      <c r="D508">
        <v>-14.49</v>
      </c>
      <c r="E508" t="b" cm="1">
        <f t="array" ref="E508">SUMPRODUCT(--ISNUMBER(SEARCH({"GAS","Oil","ARCO"}, A508)))&gt;0</f>
        <v>0</v>
      </c>
      <c r="F508" t="b" cm="1">
        <f t="array" ref="F508">SUMPRODUCT(--ISNUMBER(SEARCH({"PAK","Safe","Save","Costco","Food"},A508)))&gt;0</f>
        <v>1</v>
      </c>
      <c r="G508" t="b" cm="1">
        <f t="array" ref="G508">SUMPRODUCT(--ISNUMBER(SEARCH({"KOHLS","Macy","Gap","Clothing"}, A508)))&gt;0</f>
        <v>0</v>
      </c>
      <c r="H508" t="b" cm="1">
        <f t="array" ref="H508">SUMPRODUCT(--ISNUMBER(SEARCH({"Century","Steam","Gamepod","Entertainment"},A508)))&gt;0</f>
        <v>0</v>
      </c>
      <c r="I508" t="b" cm="1">
        <f t="array" ref="I508">SUMPRODUCT(--ISNUMBER(SEARCH({"ROBINHOOD","AMERITRADE"}, A508)))&gt;0</f>
        <v>0</v>
      </c>
      <c r="J508" t="b" cm="1">
        <f t="array" ref="J508">SUMPRODUCT(--ISNUMBER(SEARCH({"O'REILLY","Auto"}, A508)))&gt;0</f>
        <v>0</v>
      </c>
      <c r="K508" t="b" cm="1">
        <f t="array" ref="K508">SUMPRODUCT(--ISNUMBER(SEARCH({"Home","Outdoor","Superdry","AMZN","Target","Wal-Mart","WITHDRWL SAN LEANDRO","Misc"}, A508)))&gt;0</f>
        <v>0</v>
      </c>
      <c r="L508" t="str">
        <f t="shared" si="14"/>
        <v>FALSE</v>
      </c>
      <c r="M508" t="str">
        <f t="shared" si="15"/>
        <v>Food</v>
      </c>
    </row>
    <row r="509" spans="1:13" x14ac:dyDescent="0.25">
      <c r="A509" t="s">
        <v>36</v>
      </c>
      <c r="B509" t="s">
        <v>14</v>
      </c>
      <c r="C509" t="s">
        <v>19</v>
      </c>
      <c r="D509">
        <v>-8.99</v>
      </c>
      <c r="E509" t="b" cm="1">
        <f t="array" ref="E509">SUMPRODUCT(--ISNUMBER(SEARCH({"GAS","Oil","ARCO"}, A509)))&gt;0</f>
        <v>0</v>
      </c>
      <c r="F509" t="b" cm="1">
        <f t="array" ref="F509">SUMPRODUCT(--ISNUMBER(SEARCH({"PAK","Safe","Save","Costco","Food"},A509)))&gt;0</f>
        <v>0</v>
      </c>
      <c r="G509" t="b" cm="1">
        <f t="array" ref="G509">SUMPRODUCT(--ISNUMBER(SEARCH({"KOHLS","Macy","Gap","Clothing"}, A509)))&gt;0</f>
        <v>0</v>
      </c>
      <c r="H509" t="b" cm="1">
        <f t="array" ref="H509">SUMPRODUCT(--ISNUMBER(SEARCH({"Century","Steam","Gamepod","Entertainment"},A509)))&gt;0</f>
        <v>0</v>
      </c>
      <c r="I509" t="b" cm="1">
        <f t="array" ref="I509">SUMPRODUCT(--ISNUMBER(SEARCH({"ROBINHOOD","AMERITRADE"}, A509)))&gt;0</f>
        <v>0</v>
      </c>
      <c r="J509" t="b" cm="1">
        <f t="array" ref="J509">SUMPRODUCT(--ISNUMBER(SEARCH({"O'REILLY","Auto"}, A509)))&gt;0</f>
        <v>0</v>
      </c>
      <c r="K509" t="b" cm="1">
        <f t="array" ref="K509">SUMPRODUCT(--ISNUMBER(SEARCH({"Home","Outdoor","Superdry","AMZN","Target","Wal-Mart","WITHDRWL SAN LEANDRO","Misc"}, A509)))&gt;0</f>
        <v>1</v>
      </c>
      <c r="L509" t="str">
        <f t="shared" si="14"/>
        <v>FALSE</v>
      </c>
      <c r="M509" t="str">
        <f t="shared" si="15"/>
        <v>Miscellaneous</v>
      </c>
    </row>
    <row r="510" spans="1:13" x14ac:dyDescent="0.25">
      <c r="A510" t="s">
        <v>35</v>
      </c>
      <c r="B510" t="s">
        <v>14</v>
      </c>
      <c r="C510" t="s">
        <v>19</v>
      </c>
      <c r="D510">
        <v>-17.829999999999998</v>
      </c>
      <c r="E510" t="b" cm="1">
        <f t="array" ref="E510">SUMPRODUCT(--ISNUMBER(SEARCH({"GAS","Oil","ARCO"}, A510)))&gt;0</f>
        <v>0</v>
      </c>
      <c r="F510" t="b" cm="1">
        <f t="array" ref="F510">SUMPRODUCT(--ISNUMBER(SEARCH({"PAK","Safe","Save","Costco","Food"},A510)))&gt;0</f>
        <v>0</v>
      </c>
      <c r="G510" t="b" cm="1">
        <f t="array" ref="G510">SUMPRODUCT(--ISNUMBER(SEARCH({"KOHLS","Macy","Gap","Clothing"}, A510)))&gt;0</f>
        <v>0</v>
      </c>
      <c r="H510" t="b" cm="1">
        <f t="array" ref="H510">SUMPRODUCT(--ISNUMBER(SEARCH({"Century","Steam","Gamepod","Entertainment"},A510)))&gt;0</f>
        <v>0</v>
      </c>
      <c r="I510" t="b" cm="1">
        <f t="array" ref="I510">SUMPRODUCT(--ISNUMBER(SEARCH({"ROBINHOOD","AMERITRADE"}, A510)))&gt;0</f>
        <v>0</v>
      </c>
      <c r="J510" t="b" cm="1">
        <f t="array" ref="J510">SUMPRODUCT(--ISNUMBER(SEARCH({"O'REILLY","Auto"}, A510)))&gt;0</f>
        <v>1</v>
      </c>
      <c r="K510" t="b" cm="1">
        <f t="array" ref="K510">SUMPRODUCT(--ISNUMBER(SEARCH({"Home","Outdoor","Superdry","AMZN","Target","Wal-Mart","WITHDRWL SAN LEANDRO","Misc"}, A510)))&gt;0</f>
        <v>0</v>
      </c>
      <c r="L510" t="str">
        <f t="shared" si="14"/>
        <v>FALSE</v>
      </c>
      <c r="M510" t="str">
        <f t="shared" si="15"/>
        <v>Car Maintenance</v>
      </c>
    </row>
    <row r="511" spans="1:13" x14ac:dyDescent="0.25">
      <c r="A511" t="s">
        <v>26</v>
      </c>
      <c r="B511" t="s">
        <v>14</v>
      </c>
      <c r="C511" t="s">
        <v>19</v>
      </c>
      <c r="D511">
        <v>-22.67</v>
      </c>
      <c r="E511" t="b" cm="1">
        <f t="array" ref="E511">SUMPRODUCT(--ISNUMBER(SEARCH({"GAS","Oil","ARCO"}, A511)))&gt;0</f>
        <v>0</v>
      </c>
      <c r="F511" t="b" cm="1">
        <f t="array" ref="F511">SUMPRODUCT(--ISNUMBER(SEARCH({"PAK","Safe","Save","Costco","Food"},A511)))&gt;0</f>
        <v>1</v>
      </c>
      <c r="G511" t="b" cm="1">
        <f t="array" ref="G511">SUMPRODUCT(--ISNUMBER(SEARCH({"KOHLS","Macy","Gap","Clothing"}, A511)))&gt;0</f>
        <v>0</v>
      </c>
      <c r="H511" t="b" cm="1">
        <f t="array" ref="H511">SUMPRODUCT(--ISNUMBER(SEARCH({"Century","Steam","Gamepod","Entertainment"},A511)))&gt;0</f>
        <v>0</v>
      </c>
      <c r="I511" t="b" cm="1">
        <f t="array" ref="I511">SUMPRODUCT(--ISNUMBER(SEARCH({"ROBINHOOD","AMERITRADE"}, A511)))&gt;0</f>
        <v>0</v>
      </c>
      <c r="J511" t="b" cm="1">
        <f t="array" ref="J511">SUMPRODUCT(--ISNUMBER(SEARCH({"O'REILLY","Auto"}, A511)))&gt;0</f>
        <v>0</v>
      </c>
      <c r="K511" t="b" cm="1">
        <f t="array" ref="K511">SUMPRODUCT(--ISNUMBER(SEARCH({"Home","Outdoor","Superdry","AMZN","Target","Wal-Mart","WITHDRWL SAN LEANDRO","Misc"}, A511)))&gt;0</f>
        <v>0</v>
      </c>
      <c r="L511" t="str">
        <f t="shared" si="14"/>
        <v>FALSE</v>
      </c>
      <c r="M511" t="str">
        <f t="shared" si="15"/>
        <v>Food</v>
      </c>
    </row>
    <row r="512" spans="1:13" x14ac:dyDescent="0.25">
      <c r="A512" t="s">
        <v>29</v>
      </c>
      <c r="B512" t="s">
        <v>14</v>
      </c>
      <c r="C512" t="s">
        <v>19</v>
      </c>
      <c r="D512">
        <v>-100</v>
      </c>
      <c r="E512" t="b" cm="1">
        <f t="array" ref="E512">SUMPRODUCT(--ISNUMBER(SEARCH({"GAS","Oil","ARCO"}, A512)))&gt;0</f>
        <v>0</v>
      </c>
      <c r="F512" t="b" cm="1">
        <f t="array" ref="F512">SUMPRODUCT(--ISNUMBER(SEARCH({"PAK","Safe","Save","Costco","Food"},A512)))&gt;0</f>
        <v>0</v>
      </c>
      <c r="G512" t="b" cm="1">
        <f t="array" ref="G512">SUMPRODUCT(--ISNUMBER(SEARCH({"KOHLS","Macy","Gap","Clothing"}, A512)))&gt;0</f>
        <v>0</v>
      </c>
      <c r="H512" t="b" cm="1">
        <f t="array" ref="H512">SUMPRODUCT(--ISNUMBER(SEARCH({"Century","Steam","Gamepod","Entertainment"},A512)))&gt;0</f>
        <v>0</v>
      </c>
      <c r="I512" t="b" cm="1">
        <f t="array" ref="I512">SUMPRODUCT(--ISNUMBER(SEARCH({"ROBINHOOD","AMERITRADE"}, A512)))&gt;0</f>
        <v>0</v>
      </c>
      <c r="J512" t="b" cm="1">
        <f t="array" ref="J512">SUMPRODUCT(--ISNUMBER(SEARCH({"O'REILLY","Auto"}, A512)))&gt;0</f>
        <v>0</v>
      </c>
      <c r="K512" t="b" cm="1">
        <f t="array" ref="K512">SUMPRODUCT(--ISNUMBER(SEARCH({"Home","Outdoor","Superdry","AMZN","Target","Wal-Mart","WITHDRWL SAN LEANDRO","Misc"}, A512)))&gt;0</f>
        <v>0</v>
      </c>
      <c r="L512" t="str">
        <f t="shared" si="14"/>
        <v>FALSE</v>
      </c>
      <c r="M512" t="str">
        <f t="shared" si="15"/>
        <v>Other</v>
      </c>
    </row>
    <row r="513" spans="1:13" x14ac:dyDescent="0.25">
      <c r="A513" t="s">
        <v>29</v>
      </c>
      <c r="B513" t="s">
        <v>14</v>
      </c>
      <c r="C513" t="s">
        <v>19</v>
      </c>
      <c r="D513">
        <v>-2.25</v>
      </c>
      <c r="E513" t="b" cm="1">
        <f t="array" ref="E513">SUMPRODUCT(--ISNUMBER(SEARCH({"GAS","Oil","ARCO"}, A513)))&gt;0</f>
        <v>0</v>
      </c>
      <c r="F513" t="b" cm="1">
        <f t="array" ref="F513">SUMPRODUCT(--ISNUMBER(SEARCH({"PAK","Safe","Save","Costco","Food"},A513)))&gt;0</f>
        <v>0</v>
      </c>
      <c r="G513" t="b" cm="1">
        <f t="array" ref="G513">SUMPRODUCT(--ISNUMBER(SEARCH({"KOHLS","Macy","Gap","Clothing"}, A513)))&gt;0</f>
        <v>0</v>
      </c>
      <c r="H513" t="b" cm="1">
        <f t="array" ref="H513">SUMPRODUCT(--ISNUMBER(SEARCH({"Century","Steam","Gamepod","Entertainment"},A513)))&gt;0</f>
        <v>0</v>
      </c>
      <c r="I513" t="b" cm="1">
        <f t="array" ref="I513">SUMPRODUCT(--ISNUMBER(SEARCH({"ROBINHOOD","AMERITRADE"}, A513)))&gt;0</f>
        <v>0</v>
      </c>
      <c r="J513" t="b" cm="1">
        <f t="array" ref="J513">SUMPRODUCT(--ISNUMBER(SEARCH({"O'REILLY","Auto"}, A513)))&gt;0</f>
        <v>0</v>
      </c>
      <c r="K513" t="b" cm="1">
        <f t="array" ref="K513">SUMPRODUCT(--ISNUMBER(SEARCH({"Home","Outdoor","Superdry","AMZN","Target","Wal-Mart","WITHDRWL SAN LEANDRO","Misc"}, A513)))&gt;0</f>
        <v>0</v>
      </c>
      <c r="L513" t="str">
        <f t="shared" si="14"/>
        <v>FALSE</v>
      </c>
      <c r="M513" t="str">
        <f t="shared" si="15"/>
        <v>Other</v>
      </c>
    </row>
    <row r="514" spans="1:13" x14ac:dyDescent="0.25">
      <c r="A514" t="s">
        <v>26</v>
      </c>
      <c r="B514" t="s">
        <v>14</v>
      </c>
      <c r="C514" t="s">
        <v>19</v>
      </c>
      <c r="D514">
        <v>-8.08</v>
      </c>
      <c r="E514" t="b" cm="1">
        <f t="array" ref="E514">SUMPRODUCT(--ISNUMBER(SEARCH({"GAS","Oil","ARCO"}, A514)))&gt;0</f>
        <v>0</v>
      </c>
      <c r="F514" t="b" cm="1">
        <f t="array" ref="F514">SUMPRODUCT(--ISNUMBER(SEARCH({"PAK","Safe","Save","Costco","Food"},A514)))&gt;0</f>
        <v>1</v>
      </c>
      <c r="G514" t="b" cm="1">
        <f t="array" ref="G514">SUMPRODUCT(--ISNUMBER(SEARCH({"KOHLS","Macy","Gap","Clothing"}, A514)))&gt;0</f>
        <v>0</v>
      </c>
      <c r="H514" t="b" cm="1">
        <f t="array" ref="H514">SUMPRODUCT(--ISNUMBER(SEARCH({"Century","Steam","Gamepod","Entertainment"},A514)))&gt;0</f>
        <v>0</v>
      </c>
      <c r="I514" t="b" cm="1">
        <f t="array" ref="I514">SUMPRODUCT(--ISNUMBER(SEARCH({"ROBINHOOD","AMERITRADE"}, A514)))&gt;0</f>
        <v>0</v>
      </c>
      <c r="J514" t="b" cm="1">
        <f t="array" ref="J514">SUMPRODUCT(--ISNUMBER(SEARCH({"O'REILLY","Auto"}, A514)))&gt;0</f>
        <v>0</v>
      </c>
      <c r="K514" t="b" cm="1">
        <f t="array" ref="K514">SUMPRODUCT(--ISNUMBER(SEARCH({"Home","Outdoor","Superdry","AMZN","Target","Wal-Mart","WITHDRWL SAN LEANDRO","Misc"}, A514)))&gt;0</f>
        <v>0</v>
      </c>
      <c r="L514" t="str">
        <f t="shared" ref="L514:L577" si="16">IF(D514&gt;0, "TRUE", "FALSE")</f>
        <v>FALSE</v>
      </c>
      <c r="M514" t="str">
        <f t="shared" ref="M514:M577" si="17">IF(E514=TRUE, "Gas", IF(F514=TRUE, "Food", IF(G514=TRUE, "Clothing", IF(H514=TRUE, "Entertainment", IF(I514=TRUE, "Investment", IF(J514=TRUE, "Car Maintenance", IF(K514=TRUE, "Miscellaneous", IF(L514="TRUE", "Deposit", "Other"))))))))</f>
        <v>Food</v>
      </c>
    </row>
    <row r="515" spans="1:13" x14ac:dyDescent="0.25">
      <c r="A515" t="s">
        <v>26</v>
      </c>
      <c r="B515" t="s">
        <v>14</v>
      </c>
      <c r="C515" t="s">
        <v>19</v>
      </c>
      <c r="D515">
        <v>-7.99</v>
      </c>
      <c r="E515" t="b" cm="1">
        <f t="array" ref="E515">SUMPRODUCT(--ISNUMBER(SEARCH({"GAS","Oil","ARCO"}, A515)))&gt;0</f>
        <v>0</v>
      </c>
      <c r="F515" t="b" cm="1">
        <f t="array" ref="F515">SUMPRODUCT(--ISNUMBER(SEARCH({"PAK","Safe","Save","Costco","Food"},A515)))&gt;0</f>
        <v>1</v>
      </c>
      <c r="G515" t="b" cm="1">
        <f t="array" ref="G515">SUMPRODUCT(--ISNUMBER(SEARCH({"KOHLS","Macy","Gap","Clothing"}, A515)))&gt;0</f>
        <v>0</v>
      </c>
      <c r="H515" t="b" cm="1">
        <f t="array" ref="H515">SUMPRODUCT(--ISNUMBER(SEARCH({"Century","Steam","Gamepod","Entertainment"},A515)))&gt;0</f>
        <v>0</v>
      </c>
      <c r="I515" t="b" cm="1">
        <f t="array" ref="I515">SUMPRODUCT(--ISNUMBER(SEARCH({"ROBINHOOD","AMERITRADE"}, A515)))&gt;0</f>
        <v>0</v>
      </c>
      <c r="J515" t="b" cm="1">
        <f t="array" ref="J515">SUMPRODUCT(--ISNUMBER(SEARCH({"O'REILLY","Auto"}, A515)))&gt;0</f>
        <v>0</v>
      </c>
      <c r="K515" t="b" cm="1">
        <f t="array" ref="K515">SUMPRODUCT(--ISNUMBER(SEARCH({"Home","Outdoor","Superdry","AMZN","Target","Wal-Mart","WITHDRWL SAN LEANDRO","Misc"}, A515)))&gt;0</f>
        <v>0</v>
      </c>
      <c r="L515" t="str">
        <f t="shared" si="16"/>
        <v>FALSE</v>
      </c>
      <c r="M515" t="str">
        <f t="shared" si="17"/>
        <v>Food</v>
      </c>
    </row>
    <row r="516" spans="1:13" x14ac:dyDescent="0.25">
      <c r="A516" t="s">
        <v>26</v>
      </c>
      <c r="B516" t="s">
        <v>14</v>
      </c>
      <c r="C516" t="s">
        <v>19</v>
      </c>
      <c r="D516">
        <v>-12.2</v>
      </c>
      <c r="E516" t="b" cm="1">
        <f t="array" ref="E516">SUMPRODUCT(--ISNUMBER(SEARCH({"GAS","Oil","ARCO"}, A516)))&gt;0</f>
        <v>0</v>
      </c>
      <c r="F516" t="b" cm="1">
        <f t="array" ref="F516">SUMPRODUCT(--ISNUMBER(SEARCH({"PAK","Safe","Save","Costco","Food"},A516)))&gt;0</f>
        <v>1</v>
      </c>
      <c r="G516" t="b" cm="1">
        <f t="array" ref="G516">SUMPRODUCT(--ISNUMBER(SEARCH({"KOHLS","Macy","Gap","Clothing"}, A516)))&gt;0</f>
        <v>0</v>
      </c>
      <c r="H516" t="b" cm="1">
        <f t="array" ref="H516">SUMPRODUCT(--ISNUMBER(SEARCH({"Century","Steam","Gamepod","Entertainment"},A516)))&gt;0</f>
        <v>0</v>
      </c>
      <c r="I516" t="b" cm="1">
        <f t="array" ref="I516">SUMPRODUCT(--ISNUMBER(SEARCH({"ROBINHOOD","AMERITRADE"}, A516)))&gt;0</f>
        <v>0</v>
      </c>
      <c r="J516" t="b" cm="1">
        <f t="array" ref="J516">SUMPRODUCT(--ISNUMBER(SEARCH({"O'REILLY","Auto"}, A516)))&gt;0</f>
        <v>0</v>
      </c>
      <c r="K516" t="b" cm="1">
        <f t="array" ref="K516">SUMPRODUCT(--ISNUMBER(SEARCH({"Home","Outdoor","Superdry","AMZN","Target","Wal-Mart","WITHDRWL SAN LEANDRO","Misc"}, A516)))&gt;0</f>
        <v>0</v>
      </c>
      <c r="L516" t="str">
        <f t="shared" si="16"/>
        <v>FALSE</v>
      </c>
      <c r="M516" t="str">
        <f t="shared" si="17"/>
        <v>Food</v>
      </c>
    </row>
    <row r="517" spans="1:13" x14ac:dyDescent="0.25">
      <c r="A517" t="s">
        <v>26</v>
      </c>
      <c r="B517" t="s">
        <v>14</v>
      </c>
      <c r="C517" t="s">
        <v>19</v>
      </c>
      <c r="D517">
        <v>-40.03</v>
      </c>
      <c r="E517" t="b" cm="1">
        <f t="array" ref="E517">SUMPRODUCT(--ISNUMBER(SEARCH({"GAS","Oil","ARCO"}, A517)))&gt;0</f>
        <v>0</v>
      </c>
      <c r="F517" t="b" cm="1">
        <f t="array" ref="F517">SUMPRODUCT(--ISNUMBER(SEARCH({"PAK","Safe","Save","Costco","Food"},A517)))&gt;0</f>
        <v>1</v>
      </c>
      <c r="G517" t="b" cm="1">
        <f t="array" ref="G517">SUMPRODUCT(--ISNUMBER(SEARCH({"KOHLS","Macy","Gap","Clothing"}, A517)))&gt;0</f>
        <v>0</v>
      </c>
      <c r="H517" t="b" cm="1">
        <f t="array" ref="H517">SUMPRODUCT(--ISNUMBER(SEARCH({"Century","Steam","Gamepod","Entertainment"},A517)))&gt;0</f>
        <v>0</v>
      </c>
      <c r="I517" t="b" cm="1">
        <f t="array" ref="I517">SUMPRODUCT(--ISNUMBER(SEARCH({"ROBINHOOD","AMERITRADE"}, A517)))&gt;0</f>
        <v>0</v>
      </c>
      <c r="J517" t="b" cm="1">
        <f t="array" ref="J517">SUMPRODUCT(--ISNUMBER(SEARCH({"O'REILLY","Auto"}, A517)))&gt;0</f>
        <v>0</v>
      </c>
      <c r="K517" t="b" cm="1">
        <f t="array" ref="K517">SUMPRODUCT(--ISNUMBER(SEARCH({"Home","Outdoor","Superdry","AMZN","Target","Wal-Mart","WITHDRWL SAN LEANDRO","Misc"}, A517)))&gt;0</f>
        <v>0</v>
      </c>
      <c r="L517" t="str">
        <f t="shared" si="16"/>
        <v>FALSE</v>
      </c>
      <c r="M517" t="str">
        <f t="shared" si="17"/>
        <v>Food</v>
      </c>
    </row>
    <row r="518" spans="1:13" x14ac:dyDescent="0.25">
      <c r="A518" t="s">
        <v>27</v>
      </c>
      <c r="B518" t="s">
        <v>14</v>
      </c>
      <c r="C518" t="s">
        <v>19</v>
      </c>
      <c r="D518" s="5">
        <v>-95.56</v>
      </c>
      <c r="E518" t="b" cm="1">
        <f t="array" ref="E518">SUMPRODUCT(--ISNUMBER(SEARCH({"GAS","Oil","ARCO"}, A518)))&gt;0</f>
        <v>1</v>
      </c>
      <c r="F518" t="b" cm="1">
        <f t="array" ref="F518">SUMPRODUCT(--ISNUMBER(SEARCH({"PAK","Safe","Save","Costco","Food"},A518)))&gt;0</f>
        <v>0</v>
      </c>
      <c r="G518" t="b" cm="1">
        <f t="array" ref="G518">SUMPRODUCT(--ISNUMBER(SEARCH({"KOHLS","Macy","Gap","Clothing"}, A518)))&gt;0</f>
        <v>0</v>
      </c>
      <c r="H518" t="b" cm="1">
        <f t="array" ref="H518">SUMPRODUCT(--ISNUMBER(SEARCH({"Century","Steam","Gamepod","Entertainment"},A518)))&gt;0</f>
        <v>0</v>
      </c>
      <c r="I518" t="b" cm="1">
        <f t="array" ref="I518">SUMPRODUCT(--ISNUMBER(SEARCH({"ROBINHOOD","AMERITRADE"}, A518)))&gt;0</f>
        <v>0</v>
      </c>
      <c r="J518" t="b" cm="1">
        <f t="array" ref="J518">SUMPRODUCT(--ISNUMBER(SEARCH({"O'REILLY","Auto"}, A518)))&gt;0</f>
        <v>0</v>
      </c>
      <c r="K518" t="b" cm="1">
        <f t="array" ref="K518">SUMPRODUCT(--ISNUMBER(SEARCH({"Home","Outdoor","Superdry","AMZN","Target","Wal-Mart","WITHDRWL SAN LEANDRO","Misc"}, A518)))&gt;0</f>
        <v>0</v>
      </c>
      <c r="L518" t="str">
        <f t="shared" si="16"/>
        <v>FALSE</v>
      </c>
      <c r="M518" t="str">
        <f t="shared" si="17"/>
        <v>Gas</v>
      </c>
    </row>
    <row r="519" spans="1:13" x14ac:dyDescent="0.25">
      <c r="A519" t="s">
        <v>29</v>
      </c>
      <c r="B519" t="s">
        <v>14</v>
      </c>
      <c r="C519" t="s">
        <v>19</v>
      </c>
      <c r="D519">
        <v>-93.08</v>
      </c>
      <c r="E519" t="b" cm="1">
        <f t="array" ref="E519">SUMPRODUCT(--ISNUMBER(SEARCH({"GAS","Oil","ARCO"}, A519)))&gt;0</f>
        <v>0</v>
      </c>
      <c r="F519" t="b" cm="1">
        <f t="array" ref="F519">SUMPRODUCT(--ISNUMBER(SEARCH({"PAK","Safe","Save","Costco","Food"},A519)))&gt;0</f>
        <v>0</v>
      </c>
      <c r="G519" t="b" cm="1">
        <f t="array" ref="G519">SUMPRODUCT(--ISNUMBER(SEARCH({"KOHLS","Macy","Gap","Clothing"}, A519)))&gt;0</f>
        <v>0</v>
      </c>
      <c r="H519" t="b" cm="1">
        <f t="array" ref="H519">SUMPRODUCT(--ISNUMBER(SEARCH({"Century","Steam","Gamepod","Entertainment"},A519)))&gt;0</f>
        <v>0</v>
      </c>
      <c r="I519" t="b" cm="1">
        <f t="array" ref="I519">SUMPRODUCT(--ISNUMBER(SEARCH({"ROBINHOOD","AMERITRADE"}, A519)))&gt;0</f>
        <v>0</v>
      </c>
      <c r="J519" t="b" cm="1">
        <f t="array" ref="J519">SUMPRODUCT(--ISNUMBER(SEARCH({"O'REILLY","Auto"}, A519)))&gt;0</f>
        <v>0</v>
      </c>
      <c r="K519" t="b" cm="1">
        <f t="array" ref="K519">SUMPRODUCT(--ISNUMBER(SEARCH({"Home","Outdoor","Superdry","AMZN","Target","Wal-Mart","WITHDRWL SAN LEANDRO","Misc"}, A519)))&gt;0</f>
        <v>0</v>
      </c>
      <c r="L519" t="str">
        <f t="shared" si="16"/>
        <v>FALSE</v>
      </c>
      <c r="M519" t="str">
        <f t="shared" si="17"/>
        <v>Other</v>
      </c>
    </row>
    <row r="520" spans="1:13" x14ac:dyDescent="0.25">
      <c r="A520" t="s">
        <v>32</v>
      </c>
      <c r="B520" t="s">
        <v>15</v>
      </c>
      <c r="C520" t="s">
        <v>19</v>
      </c>
      <c r="D520" s="6">
        <v>1410</v>
      </c>
      <c r="E520" t="b" cm="1">
        <f t="array" ref="E520">SUMPRODUCT(--ISNUMBER(SEARCH({"GAS","Oil","ARCO"}, A520)))&gt;0</f>
        <v>0</v>
      </c>
      <c r="F520" t="b" cm="1">
        <f t="array" ref="F520">SUMPRODUCT(--ISNUMBER(SEARCH({"PAK","Safe","Save","Costco","Food"},A520)))&gt;0</f>
        <v>0</v>
      </c>
      <c r="G520" t="b" cm="1">
        <f t="array" ref="G520">SUMPRODUCT(--ISNUMBER(SEARCH({"KOHLS","Macy","Gap","Clothing"}, A520)))&gt;0</f>
        <v>0</v>
      </c>
      <c r="H520" t="b" cm="1">
        <f t="array" ref="H520">SUMPRODUCT(--ISNUMBER(SEARCH({"Century","Steam","Gamepod","Entertainment"},A520)))&gt;0</f>
        <v>0</v>
      </c>
      <c r="I520" t="b" cm="1">
        <f t="array" ref="I520">SUMPRODUCT(--ISNUMBER(SEARCH({"ROBINHOOD","AMERITRADE"}, A520)))&gt;0</f>
        <v>0</v>
      </c>
      <c r="J520" t="b" cm="1">
        <f t="array" ref="J520">SUMPRODUCT(--ISNUMBER(SEARCH({"O'REILLY","Auto"}, A520)))&gt;0</f>
        <v>0</v>
      </c>
      <c r="K520" t="b" cm="1">
        <f t="array" ref="K520">SUMPRODUCT(--ISNUMBER(SEARCH({"Home","Outdoor","Superdry","AMZN","Target","Wal-Mart","WITHDRWL SAN LEANDRO","Misc"}, A520)))&gt;0</f>
        <v>0</v>
      </c>
      <c r="L520" t="str">
        <f t="shared" si="16"/>
        <v>TRUE</v>
      </c>
      <c r="M520" t="str">
        <f t="shared" si="17"/>
        <v>Deposit</v>
      </c>
    </row>
    <row r="521" spans="1:13" x14ac:dyDescent="0.25">
      <c r="A521" t="s">
        <v>29</v>
      </c>
      <c r="B521" t="s">
        <v>15</v>
      </c>
      <c r="C521" t="s">
        <v>19</v>
      </c>
      <c r="D521">
        <v>-7</v>
      </c>
      <c r="E521" t="b" cm="1">
        <f t="array" ref="E521">SUMPRODUCT(--ISNUMBER(SEARCH({"GAS","Oil","ARCO"}, A521)))&gt;0</f>
        <v>0</v>
      </c>
      <c r="F521" t="b" cm="1">
        <f t="array" ref="F521">SUMPRODUCT(--ISNUMBER(SEARCH({"PAK","Safe","Save","Costco","Food"},A521)))&gt;0</f>
        <v>0</v>
      </c>
      <c r="G521" t="b" cm="1">
        <f t="array" ref="G521">SUMPRODUCT(--ISNUMBER(SEARCH({"KOHLS","Macy","Gap","Clothing"}, A521)))&gt;0</f>
        <v>0</v>
      </c>
      <c r="H521" t="b" cm="1">
        <f t="array" ref="H521">SUMPRODUCT(--ISNUMBER(SEARCH({"Century","Steam","Gamepod","Entertainment"},A521)))&gt;0</f>
        <v>0</v>
      </c>
      <c r="I521" t="b" cm="1">
        <f t="array" ref="I521">SUMPRODUCT(--ISNUMBER(SEARCH({"ROBINHOOD","AMERITRADE"}, A521)))&gt;0</f>
        <v>0</v>
      </c>
      <c r="J521" t="b" cm="1">
        <f t="array" ref="J521">SUMPRODUCT(--ISNUMBER(SEARCH({"O'REILLY","Auto"}, A521)))&gt;0</f>
        <v>0</v>
      </c>
      <c r="K521" t="b" cm="1">
        <f t="array" ref="K521">SUMPRODUCT(--ISNUMBER(SEARCH({"Home","Outdoor","Superdry","AMZN","Target","Wal-Mart","WITHDRWL SAN LEANDRO","Misc"}, A521)))&gt;0</f>
        <v>0</v>
      </c>
      <c r="L521" t="str">
        <f t="shared" si="16"/>
        <v>FALSE</v>
      </c>
      <c r="M521" t="str">
        <f t="shared" si="17"/>
        <v>Other</v>
      </c>
    </row>
    <row r="522" spans="1:13" x14ac:dyDescent="0.25">
      <c r="A522" t="s">
        <v>29</v>
      </c>
      <c r="B522" t="s">
        <v>14</v>
      </c>
      <c r="C522" t="s">
        <v>19</v>
      </c>
      <c r="D522">
        <v>-3.1</v>
      </c>
      <c r="E522" t="b" cm="1">
        <f t="array" ref="E522">SUMPRODUCT(--ISNUMBER(SEARCH({"GAS","Oil","ARCO"}, A522)))&gt;0</f>
        <v>0</v>
      </c>
      <c r="F522" t="b" cm="1">
        <f t="array" ref="F522">SUMPRODUCT(--ISNUMBER(SEARCH({"PAK","Safe","Save","Costco","Food"},A522)))&gt;0</f>
        <v>0</v>
      </c>
      <c r="G522" t="b" cm="1">
        <f t="array" ref="G522">SUMPRODUCT(--ISNUMBER(SEARCH({"KOHLS","Macy","Gap","Clothing"}, A522)))&gt;0</f>
        <v>0</v>
      </c>
      <c r="H522" t="b" cm="1">
        <f t="array" ref="H522">SUMPRODUCT(--ISNUMBER(SEARCH({"Century","Steam","Gamepod","Entertainment"},A522)))&gt;0</f>
        <v>0</v>
      </c>
      <c r="I522" t="b" cm="1">
        <f t="array" ref="I522">SUMPRODUCT(--ISNUMBER(SEARCH({"ROBINHOOD","AMERITRADE"}, A522)))&gt;0</f>
        <v>0</v>
      </c>
      <c r="J522" t="b" cm="1">
        <f t="array" ref="J522">SUMPRODUCT(--ISNUMBER(SEARCH({"O'REILLY","Auto"}, A522)))&gt;0</f>
        <v>0</v>
      </c>
      <c r="K522" t="b" cm="1">
        <f t="array" ref="K522">SUMPRODUCT(--ISNUMBER(SEARCH({"Home","Outdoor","Superdry","AMZN","Target","Wal-Mart","WITHDRWL SAN LEANDRO","Misc"}, A522)))&gt;0</f>
        <v>0</v>
      </c>
      <c r="L522" t="str">
        <f t="shared" si="16"/>
        <v>FALSE</v>
      </c>
      <c r="M522" t="str">
        <f t="shared" si="17"/>
        <v>Other</v>
      </c>
    </row>
    <row r="523" spans="1:13" x14ac:dyDescent="0.25">
      <c r="A523" t="s">
        <v>36</v>
      </c>
      <c r="B523" t="s">
        <v>14</v>
      </c>
      <c r="C523" t="s">
        <v>19</v>
      </c>
      <c r="D523">
        <v>-28.76</v>
      </c>
      <c r="E523" t="b" cm="1">
        <f t="array" ref="E523">SUMPRODUCT(--ISNUMBER(SEARCH({"GAS","Oil","ARCO"}, A523)))&gt;0</f>
        <v>0</v>
      </c>
      <c r="F523" t="b" cm="1">
        <f t="array" ref="F523">SUMPRODUCT(--ISNUMBER(SEARCH({"PAK","Safe","Save","Costco","Food"},A523)))&gt;0</f>
        <v>0</v>
      </c>
      <c r="G523" t="b" cm="1">
        <f t="array" ref="G523">SUMPRODUCT(--ISNUMBER(SEARCH({"KOHLS","Macy","Gap","Clothing"}, A523)))&gt;0</f>
        <v>0</v>
      </c>
      <c r="H523" t="b" cm="1">
        <f t="array" ref="H523">SUMPRODUCT(--ISNUMBER(SEARCH({"Century","Steam","Gamepod","Entertainment"},A523)))&gt;0</f>
        <v>0</v>
      </c>
      <c r="I523" t="b" cm="1">
        <f t="array" ref="I523">SUMPRODUCT(--ISNUMBER(SEARCH({"ROBINHOOD","AMERITRADE"}, A523)))&gt;0</f>
        <v>0</v>
      </c>
      <c r="J523" t="b" cm="1">
        <f t="array" ref="J523">SUMPRODUCT(--ISNUMBER(SEARCH({"O'REILLY","Auto"}, A523)))&gt;0</f>
        <v>0</v>
      </c>
      <c r="K523" t="b" cm="1">
        <f t="array" ref="K523">SUMPRODUCT(--ISNUMBER(SEARCH({"Home","Outdoor","Superdry","AMZN","Target","Wal-Mart","WITHDRWL SAN LEANDRO","Misc"}, A523)))&gt;0</f>
        <v>1</v>
      </c>
      <c r="L523" t="str">
        <f t="shared" si="16"/>
        <v>FALSE</v>
      </c>
      <c r="M523" t="str">
        <f t="shared" si="17"/>
        <v>Miscellaneous</v>
      </c>
    </row>
    <row r="524" spans="1:13" x14ac:dyDescent="0.25">
      <c r="A524" t="s">
        <v>29</v>
      </c>
      <c r="B524" t="s">
        <v>14</v>
      </c>
      <c r="C524" t="s">
        <v>19</v>
      </c>
      <c r="D524">
        <v>-4.79</v>
      </c>
      <c r="E524" t="b" cm="1">
        <f t="array" ref="E524">SUMPRODUCT(--ISNUMBER(SEARCH({"GAS","Oil","ARCO"}, A524)))&gt;0</f>
        <v>0</v>
      </c>
      <c r="F524" t="b" cm="1">
        <f t="array" ref="F524">SUMPRODUCT(--ISNUMBER(SEARCH({"PAK","Safe","Save","Costco","Food"},A524)))&gt;0</f>
        <v>0</v>
      </c>
      <c r="G524" t="b" cm="1">
        <f t="array" ref="G524">SUMPRODUCT(--ISNUMBER(SEARCH({"KOHLS","Macy","Gap","Clothing"}, A524)))&gt;0</f>
        <v>0</v>
      </c>
      <c r="H524" t="b" cm="1">
        <f t="array" ref="H524">SUMPRODUCT(--ISNUMBER(SEARCH({"Century","Steam","Gamepod","Entertainment"},A524)))&gt;0</f>
        <v>0</v>
      </c>
      <c r="I524" t="b" cm="1">
        <f t="array" ref="I524">SUMPRODUCT(--ISNUMBER(SEARCH({"ROBINHOOD","AMERITRADE"}, A524)))&gt;0</f>
        <v>0</v>
      </c>
      <c r="J524" t="b" cm="1">
        <f t="array" ref="J524">SUMPRODUCT(--ISNUMBER(SEARCH({"O'REILLY","Auto"}, A524)))&gt;0</f>
        <v>0</v>
      </c>
      <c r="K524" t="b" cm="1">
        <f t="array" ref="K524">SUMPRODUCT(--ISNUMBER(SEARCH({"Home","Outdoor","Superdry","AMZN","Target","Wal-Mart","WITHDRWL SAN LEANDRO","Misc"}, A524)))&gt;0</f>
        <v>0</v>
      </c>
      <c r="L524" t="str">
        <f t="shared" si="16"/>
        <v>FALSE</v>
      </c>
      <c r="M524" t="str">
        <f t="shared" si="17"/>
        <v>Other</v>
      </c>
    </row>
    <row r="525" spans="1:13" x14ac:dyDescent="0.25">
      <c r="A525" t="s">
        <v>26</v>
      </c>
      <c r="B525" t="s">
        <v>14</v>
      </c>
      <c r="C525" t="s">
        <v>19</v>
      </c>
      <c r="D525">
        <v>-6.49</v>
      </c>
      <c r="E525" t="b" cm="1">
        <f t="array" ref="E525">SUMPRODUCT(--ISNUMBER(SEARCH({"GAS","Oil","ARCO"}, A525)))&gt;0</f>
        <v>0</v>
      </c>
      <c r="F525" t="b" cm="1">
        <f t="array" ref="F525">SUMPRODUCT(--ISNUMBER(SEARCH({"PAK","Safe","Save","Costco","Food"},A525)))&gt;0</f>
        <v>1</v>
      </c>
      <c r="G525" t="b" cm="1">
        <f t="array" ref="G525">SUMPRODUCT(--ISNUMBER(SEARCH({"KOHLS","Macy","Gap","Clothing"}, A525)))&gt;0</f>
        <v>0</v>
      </c>
      <c r="H525" t="b" cm="1">
        <f t="array" ref="H525">SUMPRODUCT(--ISNUMBER(SEARCH({"Century","Steam","Gamepod","Entertainment"},A525)))&gt;0</f>
        <v>0</v>
      </c>
      <c r="I525" t="b" cm="1">
        <f t="array" ref="I525">SUMPRODUCT(--ISNUMBER(SEARCH({"ROBINHOOD","AMERITRADE"}, A525)))&gt;0</f>
        <v>0</v>
      </c>
      <c r="J525" t="b" cm="1">
        <f t="array" ref="J525">SUMPRODUCT(--ISNUMBER(SEARCH({"O'REILLY","Auto"}, A525)))&gt;0</f>
        <v>0</v>
      </c>
      <c r="K525" t="b" cm="1">
        <f t="array" ref="K525">SUMPRODUCT(--ISNUMBER(SEARCH({"Home","Outdoor","Superdry","AMZN","Target","Wal-Mart","WITHDRWL SAN LEANDRO","Misc"}, A525)))&gt;0</f>
        <v>0</v>
      </c>
      <c r="L525" t="str">
        <f t="shared" si="16"/>
        <v>FALSE</v>
      </c>
      <c r="M525" t="str">
        <f t="shared" si="17"/>
        <v>Food</v>
      </c>
    </row>
    <row r="526" spans="1:13" x14ac:dyDescent="0.25">
      <c r="A526" t="s">
        <v>26</v>
      </c>
      <c r="B526" t="s">
        <v>14</v>
      </c>
      <c r="C526" t="s">
        <v>19</v>
      </c>
      <c r="D526">
        <v>-61.23</v>
      </c>
      <c r="E526" t="b" cm="1">
        <f t="array" ref="E526">SUMPRODUCT(--ISNUMBER(SEARCH({"GAS","Oil","ARCO"}, A526)))&gt;0</f>
        <v>0</v>
      </c>
      <c r="F526" t="b" cm="1">
        <f t="array" ref="F526">SUMPRODUCT(--ISNUMBER(SEARCH({"PAK","Safe","Save","Costco","Food"},A526)))&gt;0</f>
        <v>1</v>
      </c>
      <c r="G526" t="b" cm="1">
        <f t="array" ref="G526">SUMPRODUCT(--ISNUMBER(SEARCH({"KOHLS","Macy","Gap","Clothing"}, A526)))&gt;0</f>
        <v>0</v>
      </c>
      <c r="H526" t="b" cm="1">
        <f t="array" ref="H526">SUMPRODUCT(--ISNUMBER(SEARCH({"Century","Steam","Gamepod","Entertainment"},A526)))&gt;0</f>
        <v>0</v>
      </c>
      <c r="I526" t="b" cm="1">
        <f t="array" ref="I526">SUMPRODUCT(--ISNUMBER(SEARCH({"ROBINHOOD","AMERITRADE"}, A526)))&gt;0</f>
        <v>0</v>
      </c>
      <c r="J526" t="b" cm="1">
        <f t="array" ref="J526">SUMPRODUCT(--ISNUMBER(SEARCH({"O'REILLY","Auto"}, A526)))&gt;0</f>
        <v>0</v>
      </c>
      <c r="K526" t="b" cm="1">
        <f t="array" ref="K526">SUMPRODUCT(--ISNUMBER(SEARCH({"Home","Outdoor","Superdry","AMZN","Target","Wal-Mart","WITHDRWL SAN LEANDRO","Misc"}, A526)))&gt;0</f>
        <v>0</v>
      </c>
      <c r="L526" t="str">
        <f t="shared" si="16"/>
        <v>FALSE</v>
      </c>
      <c r="M526" t="str">
        <f t="shared" si="17"/>
        <v>Food</v>
      </c>
    </row>
    <row r="527" spans="1:13" x14ac:dyDescent="0.25">
      <c r="A527" t="s">
        <v>29</v>
      </c>
      <c r="B527" t="s">
        <v>14</v>
      </c>
      <c r="C527" t="s">
        <v>19</v>
      </c>
      <c r="D527">
        <v>-90.17</v>
      </c>
      <c r="E527" t="b" cm="1">
        <f t="array" ref="E527">SUMPRODUCT(--ISNUMBER(SEARCH({"GAS","Oil","ARCO"}, A527)))&gt;0</f>
        <v>0</v>
      </c>
      <c r="F527" t="b" cm="1">
        <f t="array" ref="F527">SUMPRODUCT(--ISNUMBER(SEARCH({"PAK","Safe","Save","Costco","Food"},A527)))&gt;0</f>
        <v>0</v>
      </c>
      <c r="G527" t="b" cm="1">
        <f t="array" ref="G527">SUMPRODUCT(--ISNUMBER(SEARCH({"KOHLS","Macy","Gap","Clothing"}, A527)))&gt;0</f>
        <v>0</v>
      </c>
      <c r="H527" t="b" cm="1">
        <f t="array" ref="H527">SUMPRODUCT(--ISNUMBER(SEARCH({"Century","Steam","Gamepod","Entertainment"},A527)))&gt;0</f>
        <v>0</v>
      </c>
      <c r="I527" t="b" cm="1">
        <f t="array" ref="I527">SUMPRODUCT(--ISNUMBER(SEARCH({"ROBINHOOD","AMERITRADE"}, A527)))&gt;0</f>
        <v>0</v>
      </c>
      <c r="J527" t="b" cm="1">
        <f t="array" ref="J527">SUMPRODUCT(--ISNUMBER(SEARCH({"O'REILLY","Auto"}, A527)))&gt;0</f>
        <v>0</v>
      </c>
      <c r="K527" t="b" cm="1">
        <f t="array" ref="K527">SUMPRODUCT(--ISNUMBER(SEARCH({"Home","Outdoor","Superdry","AMZN","Target","Wal-Mart","WITHDRWL SAN LEANDRO","Misc"}, A527)))&gt;0</f>
        <v>0</v>
      </c>
      <c r="L527" t="str">
        <f t="shared" si="16"/>
        <v>FALSE</v>
      </c>
      <c r="M527" t="str">
        <f t="shared" si="17"/>
        <v>Other</v>
      </c>
    </row>
    <row r="528" spans="1:13" x14ac:dyDescent="0.25">
      <c r="A528" t="s">
        <v>35</v>
      </c>
      <c r="B528" t="s">
        <v>14</v>
      </c>
      <c r="C528" t="s">
        <v>19</v>
      </c>
      <c r="D528">
        <v>-9.73</v>
      </c>
      <c r="E528" t="b" cm="1">
        <f t="array" ref="E528">SUMPRODUCT(--ISNUMBER(SEARCH({"GAS","Oil","ARCO"}, A528)))&gt;0</f>
        <v>0</v>
      </c>
      <c r="F528" t="b" cm="1">
        <f t="array" ref="F528">SUMPRODUCT(--ISNUMBER(SEARCH({"PAK","Safe","Save","Costco","Food"},A528)))&gt;0</f>
        <v>0</v>
      </c>
      <c r="G528" t="b" cm="1">
        <f t="array" ref="G528">SUMPRODUCT(--ISNUMBER(SEARCH({"KOHLS","Macy","Gap","Clothing"}, A528)))&gt;0</f>
        <v>0</v>
      </c>
      <c r="H528" t="b" cm="1">
        <f t="array" ref="H528">SUMPRODUCT(--ISNUMBER(SEARCH({"Century","Steam","Gamepod","Entertainment"},A528)))&gt;0</f>
        <v>0</v>
      </c>
      <c r="I528" t="b" cm="1">
        <f t="array" ref="I528">SUMPRODUCT(--ISNUMBER(SEARCH({"ROBINHOOD","AMERITRADE"}, A528)))&gt;0</f>
        <v>0</v>
      </c>
      <c r="J528" t="b" cm="1">
        <f t="array" ref="J528">SUMPRODUCT(--ISNUMBER(SEARCH({"O'REILLY","Auto"}, A528)))&gt;0</f>
        <v>1</v>
      </c>
      <c r="K528" t="b" cm="1">
        <f t="array" ref="K528">SUMPRODUCT(--ISNUMBER(SEARCH({"Home","Outdoor","Superdry","AMZN","Target","Wal-Mart","WITHDRWL SAN LEANDRO","Misc"}, A528)))&gt;0</f>
        <v>0</v>
      </c>
      <c r="L528" t="str">
        <f t="shared" si="16"/>
        <v>FALSE</v>
      </c>
      <c r="M528" t="str">
        <f t="shared" si="17"/>
        <v>Car Maintenance</v>
      </c>
    </row>
    <row r="529" spans="1:13" x14ac:dyDescent="0.25">
      <c r="A529" t="s">
        <v>26</v>
      </c>
      <c r="B529" t="s">
        <v>15</v>
      </c>
      <c r="C529" t="s">
        <v>19</v>
      </c>
      <c r="D529">
        <v>-11.49</v>
      </c>
      <c r="E529" t="b" cm="1">
        <f t="array" ref="E529">SUMPRODUCT(--ISNUMBER(SEARCH({"GAS","Oil","ARCO"}, A529)))&gt;0</f>
        <v>0</v>
      </c>
      <c r="F529" t="b" cm="1">
        <f t="array" ref="F529">SUMPRODUCT(--ISNUMBER(SEARCH({"PAK","Safe","Save","Costco","Food"},A529)))&gt;0</f>
        <v>1</v>
      </c>
      <c r="G529" t="b" cm="1">
        <f t="array" ref="G529">SUMPRODUCT(--ISNUMBER(SEARCH({"KOHLS","Macy","Gap","Clothing"}, A529)))&gt;0</f>
        <v>0</v>
      </c>
      <c r="H529" t="b" cm="1">
        <f t="array" ref="H529">SUMPRODUCT(--ISNUMBER(SEARCH({"Century","Steam","Gamepod","Entertainment"},A529)))&gt;0</f>
        <v>0</v>
      </c>
      <c r="I529" t="b" cm="1">
        <f t="array" ref="I529">SUMPRODUCT(--ISNUMBER(SEARCH({"ROBINHOOD","AMERITRADE"}, A529)))&gt;0</f>
        <v>0</v>
      </c>
      <c r="J529" t="b" cm="1">
        <f t="array" ref="J529">SUMPRODUCT(--ISNUMBER(SEARCH({"O'REILLY","Auto"}, A529)))&gt;0</f>
        <v>0</v>
      </c>
      <c r="K529" t="b" cm="1">
        <f t="array" ref="K529">SUMPRODUCT(--ISNUMBER(SEARCH({"Home","Outdoor","Superdry","AMZN","Target","Wal-Mart","WITHDRWL SAN LEANDRO","Misc"}, A529)))&gt;0</f>
        <v>0</v>
      </c>
      <c r="L529" t="str">
        <f t="shared" si="16"/>
        <v>FALSE</v>
      </c>
      <c r="M529" t="str">
        <f t="shared" si="17"/>
        <v>Food</v>
      </c>
    </row>
    <row r="530" spans="1:13" x14ac:dyDescent="0.25">
      <c r="A530" t="s">
        <v>29</v>
      </c>
      <c r="B530" t="s">
        <v>15</v>
      </c>
      <c r="C530" t="s">
        <v>19</v>
      </c>
      <c r="D530">
        <v>-55</v>
      </c>
      <c r="E530" t="b" cm="1">
        <f t="array" ref="E530">SUMPRODUCT(--ISNUMBER(SEARCH({"GAS","Oil","ARCO"}, A530)))&gt;0</f>
        <v>0</v>
      </c>
      <c r="F530" t="b" cm="1">
        <f t="array" ref="F530">SUMPRODUCT(--ISNUMBER(SEARCH({"PAK","Safe","Save","Costco","Food"},A530)))&gt;0</f>
        <v>0</v>
      </c>
      <c r="G530" t="b" cm="1">
        <f t="array" ref="G530">SUMPRODUCT(--ISNUMBER(SEARCH({"KOHLS","Macy","Gap","Clothing"}, A530)))&gt;0</f>
        <v>0</v>
      </c>
      <c r="H530" t="b" cm="1">
        <f t="array" ref="H530">SUMPRODUCT(--ISNUMBER(SEARCH({"Century","Steam","Gamepod","Entertainment"},A530)))&gt;0</f>
        <v>0</v>
      </c>
      <c r="I530" t="b" cm="1">
        <f t="array" ref="I530">SUMPRODUCT(--ISNUMBER(SEARCH({"ROBINHOOD","AMERITRADE"}, A530)))&gt;0</f>
        <v>0</v>
      </c>
      <c r="J530" t="b" cm="1">
        <f t="array" ref="J530">SUMPRODUCT(--ISNUMBER(SEARCH({"O'REILLY","Auto"}, A530)))&gt;0</f>
        <v>0</v>
      </c>
      <c r="K530" t="b" cm="1">
        <f t="array" ref="K530">SUMPRODUCT(--ISNUMBER(SEARCH({"Home","Outdoor","Superdry","AMZN","Target","Wal-Mart","WITHDRWL SAN LEANDRO","Misc"}, A530)))&gt;0</f>
        <v>0</v>
      </c>
      <c r="L530" t="str">
        <f t="shared" si="16"/>
        <v>FALSE</v>
      </c>
      <c r="M530" t="str">
        <f t="shared" si="17"/>
        <v>Other</v>
      </c>
    </row>
    <row r="531" spans="1:13" x14ac:dyDescent="0.25">
      <c r="A531" t="s">
        <v>29</v>
      </c>
      <c r="B531" t="s">
        <v>15</v>
      </c>
      <c r="C531" t="s">
        <v>19</v>
      </c>
      <c r="D531">
        <v>-5.19</v>
      </c>
      <c r="E531" t="b" cm="1">
        <f t="array" ref="E531">SUMPRODUCT(--ISNUMBER(SEARCH({"GAS","Oil","ARCO"}, A531)))&gt;0</f>
        <v>0</v>
      </c>
      <c r="F531" t="b" cm="1">
        <f t="array" ref="F531">SUMPRODUCT(--ISNUMBER(SEARCH({"PAK","Safe","Save","Costco","Food"},A531)))&gt;0</f>
        <v>0</v>
      </c>
      <c r="G531" t="b" cm="1">
        <f t="array" ref="G531">SUMPRODUCT(--ISNUMBER(SEARCH({"KOHLS","Macy","Gap","Clothing"}, A531)))&gt;0</f>
        <v>0</v>
      </c>
      <c r="H531" t="b" cm="1">
        <f t="array" ref="H531">SUMPRODUCT(--ISNUMBER(SEARCH({"Century","Steam","Gamepod","Entertainment"},A531)))&gt;0</f>
        <v>0</v>
      </c>
      <c r="I531" t="b" cm="1">
        <f t="array" ref="I531">SUMPRODUCT(--ISNUMBER(SEARCH({"ROBINHOOD","AMERITRADE"}, A531)))&gt;0</f>
        <v>0</v>
      </c>
      <c r="J531" t="b" cm="1">
        <f t="array" ref="J531">SUMPRODUCT(--ISNUMBER(SEARCH({"O'REILLY","Auto"}, A531)))&gt;0</f>
        <v>0</v>
      </c>
      <c r="K531" t="b" cm="1">
        <f t="array" ref="K531">SUMPRODUCT(--ISNUMBER(SEARCH({"Home","Outdoor","Superdry","AMZN","Target","Wal-Mart","WITHDRWL SAN LEANDRO","Misc"}, A531)))&gt;0</f>
        <v>0</v>
      </c>
      <c r="L531" t="str">
        <f t="shared" si="16"/>
        <v>FALSE</v>
      </c>
      <c r="M531" t="str">
        <f t="shared" si="17"/>
        <v>Other</v>
      </c>
    </row>
    <row r="532" spans="1:13" x14ac:dyDescent="0.25">
      <c r="A532" t="s">
        <v>36</v>
      </c>
      <c r="B532" t="s">
        <v>15</v>
      </c>
      <c r="C532" t="s">
        <v>19</v>
      </c>
      <c r="D532">
        <v>-55.42</v>
      </c>
      <c r="E532" t="b" cm="1">
        <f t="array" ref="E532">SUMPRODUCT(--ISNUMBER(SEARCH({"GAS","Oil","ARCO"}, A532)))&gt;0</f>
        <v>0</v>
      </c>
      <c r="F532" t="b" cm="1">
        <f t="array" ref="F532">SUMPRODUCT(--ISNUMBER(SEARCH({"PAK","Safe","Save","Costco","Food"},A532)))&gt;0</f>
        <v>0</v>
      </c>
      <c r="G532" t="b" cm="1">
        <f t="array" ref="G532">SUMPRODUCT(--ISNUMBER(SEARCH({"KOHLS","Macy","Gap","Clothing"}, A532)))&gt;0</f>
        <v>0</v>
      </c>
      <c r="H532" t="b" cm="1">
        <f t="array" ref="H532">SUMPRODUCT(--ISNUMBER(SEARCH({"Century","Steam","Gamepod","Entertainment"},A532)))&gt;0</f>
        <v>0</v>
      </c>
      <c r="I532" t="b" cm="1">
        <f t="array" ref="I532">SUMPRODUCT(--ISNUMBER(SEARCH({"ROBINHOOD","AMERITRADE"}, A532)))&gt;0</f>
        <v>0</v>
      </c>
      <c r="J532" t="b" cm="1">
        <f t="array" ref="J532">SUMPRODUCT(--ISNUMBER(SEARCH({"O'REILLY","Auto"}, A532)))&gt;0</f>
        <v>0</v>
      </c>
      <c r="K532" t="b" cm="1">
        <f t="array" ref="K532">SUMPRODUCT(--ISNUMBER(SEARCH({"Home","Outdoor","Superdry","AMZN","Target","Wal-Mart","WITHDRWL SAN LEANDRO","Misc"}, A532)))&gt;0</f>
        <v>1</v>
      </c>
      <c r="L532" t="str">
        <f t="shared" si="16"/>
        <v>FALSE</v>
      </c>
      <c r="M532" t="str">
        <f t="shared" si="17"/>
        <v>Miscellaneous</v>
      </c>
    </row>
    <row r="533" spans="1:13" x14ac:dyDescent="0.25">
      <c r="A533" t="s">
        <v>26</v>
      </c>
      <c r="B533" t="s">
        <v>15</v>
      </c>
      <c r="C533" t="s">
        <v>19</v>
      </c>
      <c r="D533">
        <v>-21.24</v>
      </c>
      <c r="E533" t="b" cm="1">
        <f t="array" ref="E533">SUMPRODUCT(--ISNUMBER(SEARCH({"GAS","Oil","ARCO"}, A533)))&gt;0</f>
        <v>0</v>
      </c>
      <c r="F533" t="b" cm="1">
        <f t="array" ref="F533">SUMPRODUCT(--ISNUMBER(SEARCH({"PAK","Safe","Save","Costco","Food"},A533)))&gt;0</f>
        <v>1</v>
      </c>
      <c r="G533" t="b" cm="1">
        <f t="array" ref="G533">SUMPRODUCT(--ISNUMBER(SEARCH({"KOHLS","Macy","Gap","Clothing"}, A533)))&gt;0</f>
        <v>0</v>
      </c>
      <c r="H533" t="b" cm="1">
        <f t="array" ref="H533">SUMPRODUCT(--ISNUMBER(SEARCH({"Century","Steam","Gamepod","Entertainment"},A533)))&gt;0</f>
        <v>0</v>
      </c>
      <c r="I533" t="b" cm="1">
        <f t="array" ref="I533">SUMPRODUCT(--ISNUMBER(SEARCH({"ROBINHOOD","AMERITRADE"}, A533)))&gt;0</f>
        <v>0</v>
      </c>
      <c r="J533" t="b" cm="1">
        <f t="array" ref="J533">SUMPRODUCT(--ISNUMBER(SEARCH({"O'REILLY","Auto"}, A533)))&gt;0</f>
        <v>0</v>
      </c>
      <c r="K533" t="b" cm="1">
        <f t="array" ref="K533">SUMPRODUCT(--ISNUMBER(SEARCH({"Home","Outdoor","Superdry","AMZN","Target","Wal-Mart","WITHDRWL SAN LEANDRO","Misc"}, A533)))&gt;0</f>
        <v>0</v>
      </c>
      <c r="L533" t="str">
        <f t="shared" si="16"/>
        <v>FALSE</v>
      </c>
      <c r="M533" t="str">
        <f t="shared" si="17"/>
        <v>Food</v>
      </c>
    </row>
    <row r="534" spans="1:13" x14ac:dyDescent="0.25">
      <c r="A534" t="s">
        <v>29</v>
      </c>
      <c r="B534" t="s">
        <v>15</v>
      </c>
      <c r="C534" t="s">
        <v>19</v>
      </c>
      <c r="D534">
        <v>-3.5</v>
      </c>
      <c r="E534" t="b" cm="1">
        <f t="array" ref="E534">SUMPRODUCT(--ISNUMBER(SEARCH({"GAS","Oil","ARCO"}, A534)))&gt;0</f>
        <v>0</v>
      </c>
      <c r="F534" t="b" cm="1">
        <f t="array" ref="F534">SUMPRODUCT(--ISNUMBER(SEARCH({"PAK","Safe","Save","Costco","Food"},A534)))&gt;0</f>
        <v>0</v>
      </c>
      <c r="G534" t="b" cm="1">
        <f t="array" ref="G534">SUMPRODUCT(--ISNUMBER(SEARCH({"KOHLS","Macy","Gap","Clothing"}, A534)))&gt;0</f>
        <v>0</v>
      </c>
      <c r="H534" t="b" cm="1">
        <f t="array" ref="H534">SUMPRODUCT(--ISNUMBER(SEARCH({"Century","Steam","Gamepod","Entertainment"},A534)))&gt;0</f>
        <v>0</v>
      </c>
      <c r="I534" t="b" cm="1">
        <f t="array" ref="I534">SUMPRODUCT(--ISNUMBER(SEARCH({"ROBINHOOD","AMERITRADE"}, A534)))&gt;0</f>
        <v>0</v>
      </c>
      <c r="J534" t="b" cm="1">
        <f t="array" ref="J534">SUMPRODUCT(--ISNUMBER(SEARCH({"O'REILLY","Auto"}, A534)))&gt;0</f>
        <v>0</v>
      </c>
      <c r="K534" t="b" cm="1">
        <f t="array" ref="K534">SUMPRODUCT(--ISNUMBER(SEARCH({"Home","Outdoor","Superdry","AMZN","Target","Wal-Mart","WITHDRWL SAN LEANDRO","Misc"}, A534)))&gt;0</f>
        <v>0</v>
      </c>
      <c r="L534" t="str">
        <f t="shared" si="16"/>
        <v>FALSE</v>
      </c>
      <c r="M534" t="str">
        <f t="shared" si="17"/>
        <v>Other</v>
      </c>
    </row>
    <row r="535" spans="1:13" x14ac:dyDescent="0.25">
      <c r="A535" t="s">
        <v>29</v>
      </c>
      <c r="B535" t="s">
        <v>15</v>
      </c>
      <c r="C535" t="s">
        <v>19</v>
      </c>
      <c r="D535">
        <v>-5.09</v>
      </c>
      <c r="E535" t="b" cm="1">
        <f t="array" ref="E535">SUMPRODUCT(--ISNUMBER(SEARCH({"GAS","Oil","ARCO"}, A535)))&gt;0</f>
        <v>0</v>
      </c>
      <c r="F535" t="b" cm="1">
        <f t="array" ref="F535">SUMPRODUCT(--ISNUMBER(SEARCH({"PAK","Safe","Save","Costco","Food"},A535)))&gt;0</f>
        <v>0</v>
      </c>
      <c r="G535" t="b" cm="1">
        <f t="array" ref="G535">SUMPRODUCT(--ISNUMBER(SEARCH({"KOHLS","Macy","Gap","Clothing"}, A535)))&gt;0</f>
        <v>0</v>
      </c>
      <c r="H535" t="b" cm="1">
        <f t="array" ref="H535">SUMPRODUCT(--ISNUMBER(SEARCH({"Century","Steam","Gamepod","Entertainment"},A535)))&gt;0</f>
        <v>0</v>
      </c>
      <c r="I535" t="b" cm="1">
        <f t="array" ref="I535">SUMPRODUCT(--ISNUMBER(SEARCH({"ROBINHOOD","AMERITRADE"}, A535)))&gt;0</f>
        <v>0</v>
      </c>
      <c r="J535" t="b" cm="1">
        <f t="array" ref="J535">SUMPRODUCT(--ISNUMBER(SEARCH({"O'REILLY","Auto"}, A535)))&gt;0</f>
        <v>0</v>
      </c>
      <c r="K535" t="b" cm="1">
        <f t="array" ref="K535">SUMPRODUCT(--ISNUMBER(SEARCH({"Home","Outdoor","Superdry","AMZN","Target","Wal-Mart","WITHDRWL SAN LEANDRO","Misc"}, A535)))&gt;0</f>
        <v>0</v>
      </c>
      <c r="L535" t="str">
        <f t="shared" si="16"/>
        <v>FALSE</v>
      </c>
      <c r="M535" t="str">
        <f t="shared" si="17"/>
        <v>Other</v>
      </c>
    </row>
    <row r="536" spans="1:13" x14ac:dyDescent="0.25">
      <c r="A536" t="s">
        <v>26</v>
      </c>
      <c r="B536" t="s">
        <v>15</v>
      </c>
      <c r="C536" t="s">
        <v>19</v>
      </c>
      <c r="D536">
        <v>-8.49</v>
      </c>
      <c r="E536" t="b" cm="1">
        <f t="array" ref="E536">SUMPRODUCT(--ISNUMBER(SEARCH({"GAS","Oil","ARCO"}, A536)))&gt;0</f>
        <v>0</v>
      </c>
      <c r="F536" t="b" cm="1">
        <f t="array" ref="F536">SUMPRODUCT(--ISNUMBER(SEARCH({"PAK","Safe","Save","Costco","Food"},A536)))&gt;0</f>
        <v>1</v>
      </c>
      <c r="G536" t="b" cm="1">
        <f t="array" ref="G536">SUMPRODUCT(--ISNUMBER(SEARCH({"KOHLS","Macy","Gap","Clothing"}, A536)))&gt;0</f>
        <v>0</v>
      </c>
      <c r="H536" t="b" cm="1">
        <f t="array" ref="H536">SUMPRODUCT(--ISNUMBER(SEARCH({"Century","Steam","Gamepod","Entertainment"},A536)))&gt;0</f>
        <v>0</v>
      </c>
      <c r="I536" t="b" cm="1">
        <f t="array" ref="I536">SUMPRODUCT(--ISNUMBER(SEARCH({"ROBINHOOD","AMERITRADE"}, A536)))&gt;0</f>
        <v>0</v>
      </c>
      <c r="J536" t="b" cm="1">
        <f t="array" ref="J536">SUMPRODUCT(--ISNUMBER(SEARCH({"O'REILLY","Auto"}, A536)))&gt;0</f>
        <v>0</v>
      </c>
      <c r="K536" t="b" cm="1">
        <f t="array" ref="K536">SUMPRODUCT(--ISNUMBER(SEARCH({"Home","Outdoor","Superdry","AMZN","Target","Wal-Mart","WITHDRWL SAN LEANDRO","Misc"}, A536)))&gt;0</f>
        <v>0</v>
      </c>
      <c r="L536" t="str">
        <f t="shared" si="16"/>
        <v>FALSE</v>
      </c>
      <c r="M536" t="str">
        <f t="shared" si="17"/>
        <v>Food</v>
      </c>
    </row>
    <row r="537" spans="1:13" x14ac:dyDescent="0.25">
      <c r="A537" t="s">
        <v>26</v>
      </c>
      <c r="B537" t="s">
        <v>15</v>
      </c>
      <c r="C537" t="s">
        <v>19</v>
      </c>
      <c r="D537">
        <v>-8.9499999999999993</v>
      </c>
      <c r="E537" t="b" cm="1">
        <f t="array" ref="E537">SUMPRODUCT(--ISNUMBER(SEARCH({"GAS","Oil","ARCO"}, A537)))&gt;0</f>
        <v>0</v>
      </c>
      <c r="F537" t="b" cm="1">
        <f t="array" ref="F537">SUMPRODUCT(--ISNUMBER(SEARCH({"PAK","Safe","Save","Costco","Food"},A537)))&gt;0</f>
        <v>1</v>
      </c>
      <c r="G537" t="b" cm="1">
        <f t="array" ref="G537">SUMPRODUCT(--ISNUMBER(SEARCH({"KOHLS","Macy","Gap","Clothing"}, A537)))&gt;0</f>
        <v>0</v>
      </c>
      <c r="H537" t="b" cm="1">
        <f t="array" ref="H537">SUMPRODUCT(--ISNUMBER(SEARCH({"Century","Steam","Gamepod","Entertainment"},A537)))&gt;0</f>
        <v>0</v>
      </c>
      <c r="I537" t="b" cm="1">
        <f t="array" ref="I537">SUMPRODUCT(--ISNUMBER(SEARCH({"ROBINHOOD","AMERITRADE"}, A537)))&gt;0</f>
        <v>0</v>
      </c>
      <c r="J537" t="b" cm="1">
        <f t="array" ref="J537">SUMPRODUCT(--ISNUMBER(SEARCH({"O'REILLY","Auto"}, A537)))&gt;0</f>
        <v>0</v>
      </c>
      <c r="K537" t="b" cm="1">
        <f t="array" ref="K537">SUMPRODUCT(--ISNUMBER(SEARCH({"Home","Outdoor","Superdry","AMZN","Target","Wal-Mart","WITHDRWL SAN LEANDRO","Misc"}, A537)))&gt;0</f>
        <v>0</v>
      </c>
      <c r="L537" t="str">
        <f t="shared" si="16"/>
        <v>FALSE</v>
      </c>
      <c r="M537" t="str">
        <f t="shared" si="17"/>
        <v>Food</v>
      </c>
    </row>
    <row r="538" spans="1:13" x14ac:dyDescent="0.25">
      <c r="A538" t="s">
        <v>26</v>
      </c>
      <c r="B538" t="s">
        <v>15</v>
      </c>
      <c r="C538" t="s">
        <v>19</v>
      </c>
      <c r="D538">
        <v>-3.51</v>
      </c>
      <c r="E538" t="b" cm="1">
        <f t="array" ref="E538">SUMPRODUCT(--ISNUMBER(SEARCH({"GAS","Oil","ARCO"}, A538)))&gt;0</f>
        <v>0</v>
      </c>
      <c r="F538" t="b" cm="1">
        <f t="array" ref="F538">SUMPRODUCT(--ISNUMBER(SEARCH({"PAK","Safe","Save","Costco","Food"},A538)))&gt;0</f>
        <v>1</v>
      </c>
      <c r="G538" t="b" cm="1">
        <f t="array" ref="G538">SUMPRODUCT(--ISNUMBER(SEARCH({"KOHLS","Macy","Gap","Clothing"}, A538)))&gt;0</f>
        <v>0</v>
      </c>
      <c r="H538" t="b" cm="1">
        <f t="array" ref="H538">SUMPRODUCT(--ISNUMBER(SEARCH({"Century","Steam","Gamepod","Entertainment"},A538)))&gt;0</f>
        <v>0</v>
      </c>
      <c r="I538" t="b" cm="1">
        <f t="array" ref="I538">SUMPRODUCT(--ISNUMBER(SEARCH({"ROBINHOOD","AMERITRADE"}, A538)))&gt;0</f>
        <v>0</v>
      </c>
      <c r="J538" t="b" cm="1">
        <f t="array" ref="J538">SUMPRODUCT(--ISNUMBER(SEARCH({"O'REILLY","Auto"}, A538)))&gt;0</f>
        <v>0</v>
      </c>
      <c r="K538" t="b" cm="1">
        <f t="array" ref="K538">SUMPRODUCT(--ISNUMBER(SEARCH({"Home","Outdoor","Superdry","AMZN","Target","Wal-Mart","WITHDRWL SAN LEANDRO","Misc"}, A538)))&gt;0</f>
        <v>0</v>
      </c>
      <c r="L538" t="str">
        <f t="shared" si="16"/>
        <v>FALSE</v>
      </c>
      <c r="M538" t="str">
        <f t="shared" si="17"/>
        <v>Food</v>
      </c>
    </row>
    <row r="539" spans="1:13" x14ac:dyDescent="0.25">
      <c r="A539" t="s">
        <v>36</v>
      </c>
      <c r="B539" t="s">
        <v>15</v>
      </c>
      <c r="C539" t="s">
        <v>19</v>
      </c>
      <c r="D539">
        <v>-8.3000000000000007</v>
      </c>
      <c r="E539" t="b" cm="1">
        <f t="array" ref="E539">SUMPRODUCT(--ISNUMBER(SEARCH({"GAS","Oil","ARCO"}, A539)))&gt;0</f>
        <v>0</v>
      </c>
      <c r="F539" t="b" cm="1">
        <f t="array" ref="F539">SUMPRODUCT(--ISNUMBER(SEARCH({"PAK","Safe","Save","Costco","Food"},A539)))&gt;0</f>
        <v>0</v>
      </c>
      <c r="G539" t="b" cm="1">
        <f t="array" ref="G539">SUMPRODUCT(--ISNUMBER(SEARCH({"KOHLS","Macy","Gap","Clothing"}, A539)))&gt;0</f>
        <v>0</v>
      </c>
      <c r="H539" t="b" cm="1">
        <f t="array" ref="H539">SUMPRODUCT(--ISNUMBER(SEARCH({"Century","Steam","Gamepod","Entertainment"},A539)))&gt;0</f>
        <v>0</v>
      </c>
      <c r="I539" t="b" cm="1">
        <f t="array" ref="I539">SUMPRODUCT(--ISNUMBER(SEARCH({"ROBINHOOD","AMERITRADE"}, A539)))&gt;0</f>
        <v>0</v>
      </c>
      <c r="J539" t="b" cm="1">
        <f t="array" ref="J539">SUMPRODUCT(--ISNUMBER(SEARCH({"O'REILLY","Auto"}, A539)))&gt;0</f>
        <v>0</v>
      </c>
      <c r="K539" t="b" cm="1">
        <f t="array" ref="K539">SUMPRODUCT(--ISNUMBER(SEARCH({"Home","Outdoor","Superdry","AMZN","Target","Wal-Mart","WITHDRWL SAN LEANDRO","Misc"}, A539)))&gt;0</f>
        <v>1</v>
      </c>
      <c r="L539" t="str">
        <f t="shared" si="16"/>
        <v>FALSE</v>
      </c>
      <c r="M539" t="str">
        <f t="shared" si="17"/>
        <v>Miscellaneous</v>
      </c>
    </row>
    <row r="540" spans="1:13" x14ac:dyDescent="0.25">
      <c r="A540" t="s">
        <v>35</v>
      </c>
      <c r="B540" t="s">
        <v>15</v>
      </c>
      <c r="C540" t="s">
        <v>19</v>
      </c>
      <c r="D540">
        <v>-53.14</v>
      </c>
      <c r="E540" t="b" cm="1">
        <f t="array" ref="E540">SUMPRODUCT(--ISNUMBER(SEARCH({"GAS","Oil","ARCO"}, A540)))&gt;0</f>
        <v>0</v>
      </c>
      <c r="F540" t="b" cm="1">
        <f t="array" ref="F540">SUMPRODUCT(--ISNUMBER(SEARCH({"PAK","Safe","Save","Costco","Food"},A540)))&gt;0</f>
        <v>0</v>
      </c>
      <c r="G540" t="b" cm="1">
        <f t="array" ref="G540">SUMPRODUCT(--ISNUMBER(SEARCH({"KOHLS","Macy","Gap","Clothing"}, A540)))&gt;0</f>
        <v>0</v>
      </c>
      <c r="H540" t="b" cm="1">
        <f t="array" ref="H540">SUMPRODUCT(--ISNUMBER(SEARCH({"Century","Steam","Gamepod","Entertainment"},A540)))&gt;0</f>
        <v>0</v>
      </c>
      <c r="I540" t="b" cm="1">
        <f t="array" ref="I540">SUMPRODUCT(--ISNUMBER(SEARCH({"ROBINHOOD","AMERITRADE"}, A540)))&gt;0</f>
        <v>0</v>
      </c>
      <c r="J540" t="b" cm="1">
        <f t="array" ref="J540">SUMPRODUCT(--ISNUMBER(SEARCH({"O'REILLY","Auto"}, A540)))&gt;0</f>
        <v>1</v>
      </c>
      <c r="K540" t="b" cm="1">
        <f t="array" ref="K540">SUMPRODUCT(--ISNUMBER(SEARCH({"Home","Outdoor","Superdry","AMZN","Target","Wal-Mart","WITHDRWL SAN LEANDRO","Misc"}, A540)))&gt;0</f>
        <v>0</v>
      </c>
      <c r="L540" t="str">
        <f t="shared" si="16"/>
        <v>FALSE</v>
      </c>
      <c r="M540" t="str">
        <f t="shared" si="17"/>
        <v>Car Maintenance</v>
      </c>
    </row>
    <row r="541" spans="1:13" x14ac:dyDescent="0.25">
      <c r="A541" t="s">
        <v>35</v>
      </c>
      <c r="B541" t="s">
        <v>15</v>
      </c>
      <c r="C541" t="s">
        <v>19</v>
      </c>
      <c r="D541">
        <v>-6.08</v>
      </c>
      <c r="E541" t="b" cm="1">
        <f t="array" ref="E541">SUMPRODUCT(--ISNUMBER(SEARCH({"GAS","Oil","ARCO"}, A541)))&gt;0</f>
        <v>0</v>
      </c>
      <c r="F541" t="b" cm="1">
        <f t="array" ref="F541">SUMPRODUCT(--ISNUMBER(SEARCH({"PAK","Safe","Save","Costco","Food"},A541)))&gt;0</f>
        <v>0</v>
      </c>
      <c r="G541" t="b" cm="1">
        <f t="array" ref="G541">SUMPRODUCT(--ISNUMBER(SEARCH({"KOHLS","Macy","Gap","Clothing"}, A541)))&gt;0</f>
        <v>0</v>
      </c>
      <c r="H541" t="b" cm="1">
        <f t="array" ref="H541">SUMPRODUCT(--ISNUMBER(SEARCH({"Century","Steam","Gamepod","Entertainment"},A541)))&gt;0</f>
        <v>0</v>
      </c>
      <c r="I541" t="b" cm="1">
        <f t="array" ref="I541">SUMPRODUCT(--ISNUMBER(SEARCH({"ROBINHOOD","AMERITRADE"}, A541)))&gt;0</f>
        <v>0</v>
      </c>
      <c r="J541" t="b" cm="1">
        <f t="array" ref="J541">SUMPRODUCT(--ISNUMBER(SEARCH({"O'REILLY","Auto"}, A541)))&gt;0</f>
        <v>1</v>
      </c>
      <c r="K541" t="b" cm="1">
        <f t="array" ref="K541">SUMPRODUCT(--ISNUMBER(SEARCH({"Home","Outdoor","Superdry","AMZN","Target","Wal-Mart","WITHDRWL SAN LEANDRO","Misc"}, A541)))&gt;0</f>
        <v>0</v>
      </c>
      <c r="L541" t="str">
        <f t="shared" si="16"/>
        <v>FALSE</v>
      </c>
      <c r="M541" t="str">
        <f t="shared" si="17"/>
        <v>Car Maintenance</v>
      </c>
    </row>
    <row r="542" spans="1:13" x14ac:dyDescent="0.25">
      <c r="A542" t="s">
        <v>29</v>
      </c>
      <c r="B542" t="s">
        <v>15</v>
      </c>
      <c r="C542" t="s">
        <v>19</v>
      </c>
      <c r="D542">
        <v>-6.63</v>
      </c>
      <c r="E542" t="b" cm="1">
        <f t="array" ref="E542">SUMPRODUCT(--ISNUMBER(SEARCH({"GAS","Oil","ARCO"}, A542)))&gt;0</f>
        <v>0</v>
      </c>
      <c r="F542" t="b" cm="1">
        <f t="array" ref="F542">SUMPRODUCT(--ISNUMBER(SEARCH({"PAK","Safe","Save","Costco","Food"},A542)))&gt;0</f>
        <v>0</v>
      </c>
      <c r="G542" t="b" cm="1">
        <f t="array" ref="G542">SUMPRODUCT(--ISNUMBER(SEARCH({"KOHLS","Macy","Gap","Clothing"}, A542)))&gt;0</f>
        <v>0</v>
      </c>
      <c r="H542" t="b" cm="1">
        <f t="array" ref="H542">SUMPRODUCT(--ISNUMBER(SEARCH({"Century","Steam","Gamepod","Entertainment"},A542)))&gt;0</f>
        <v>0</v>
      </c>
      <c r="I542" t="b" cm="1">
        <f t="array" ref="I542">SUMPRODUCT(--ISNUMBER(SEARCH({"ROBINHOOD","AMERITRADE"}, A542)))&gt;0</f>
        <v>0</v>
      </c>
      <c r="J542" t="b" cm="1">
        <f t="array" ref="J542">SUMPRODUCT(--ISNUMBER(SEARCH({"O'REILLY","Auto"}, A542)))&gt;0</f>
        <v>0</v>
      </c>
      <c r="K542" t="b" cm="1">
        <f t="array" ref="K542">SUMPRODUCT(--ISNUMBER(SEARCH({"Home","Outdoor","Superdry","AMZN","Target","Wal-Mart","WITHDRWL SAN LEANDRO","Misc"}, A542)))&gt;0</f>
        <v>0</v>
      </c>
      <c r="L542" t="str">
        <f t="shared" si="16"/>
        <v>FALSE</v>
      </c>
      <c r="M542" t="str">
        <f t="shared" si="17"/>
        <v>Other</v>
      </c>
    </row>
    <row r="543" spans="1:13" x14ac:dyDescent="0.25">
      <c r="A543" t="s">
        <v>27</v>
      </c>
      <c r="B543" t="s">
        <v>14</v>
      </c>
      <c r="C543" t="s">
        <v>19</v>
      </c>
      <c r="D543" s="5">
        <v>-55.54</v>
      </c>
      <c r="E543" t="b" cm="1">
        <f t="array" ref="E543">SUMPRODUCT(--ISNUMBER(SEARCH({"GAS","Oil","ARCO"}, A543)))&gt;0</f>
        <v>1</v>
      </c>
      <c r="F543" t="b" cm="1">
        <f t="array" ref="F543">SUMPRODUCT(--ISNUMBER(SEARCH({"PAK","Safe","Save","Costco","Food"},A543)))&gt;0</f>
        <v>0</v>
      </c>
      <c r="G543" t="b" cm="1">
        <f t="array" ref="G543">SUMPRODUCT(--ISNUMBER(SEARCH({"KOHLS","Macy","Gap","Clothing"}, A543)))&gt;0</f>
        <v>0</v>
      </c>
      <c r="H543" t="b" cm="1">
        <f t="array" ref="H543">SUMPRODUCT(--ISNUMBER(SEARCH({"Century","Steam","Gamepod","Entertainment"},A543)))&gt;0</f>
        <v>0</v>
      </c>
      <c r="I543" t="b" cm="1">
        <f t="array" ref="I543">SUMPRODUCT(--ISNUMBER(SEARCH({"ROBINHOOD","AMERITRADE"}, A543)))&gt;0</f>
        <v>0</v>
      </c>
      <c r="J543" t="b" cm="1">
        <f t="array" ref="J543">SUMPRODUCT(--ISNUMBER(SEARCH({"O'REILLY","Auto"}, A543)))&gt;0</f>
        <v>0</v>
      </c>
      <c r="K543" t="b" cm="1">
        <f t="array" ref="K543">SUMPRODUCT(--ISNUMBER(SEARCH({"Home","Outdoor","Superdry","AMZN","Target","Wal-Mart","WITHDRWL SAN LEANDRO","Misc"}, A543)))&gt;0</f>
        <v>0</v>
      </c>
      <c r="L543" t="str">
        <f t="shared" si="16"/>
        <v>FALSE</v>
      </c>
      <c r="M543" t="str">
        <f t="shared" si="17"/>
        <v>Gas</v>
      </c>
    </row>
    <row r="544" spans="1:13" x14ac:dyDescent="0.25">
      <c r="A544" t="s">
        <v>27</v>
      </c>
      <c r="B544" t="s">
        <v>15</v>
      </c>
      <c r="C544" t="s">
        <v>19</v>
      </c>
      <c r="D544" s="5">
        <v>-75</v>
      </c>
      <c r="E544" t="b" cm="1">
        <f t="array" ref="E544">SUMPRODUCT(--ISNUMBER(SEARCH({"GAS","Oil","ARCO"}, A544)))&gt;0</f>
        <v>1</v>
      </c>
      <c r="F544" t="b" cm="1">
        <f t="array" ref="F544">SUMPRODUCT(--ISNUMBER(SEARCH({"PAK","Safe","Save","Costco","Food"},A544)))&gt;0</f>
        <v>0</v>
      </c>
      <c r="G544" t="b" cm="1">
        <f t="array" ref="G544">SUMPRODUCT(--ISNUMBER(SEARCH({"KOHLS","Macy","Gap","Clothing"}, A544)))&gt;0</f>
        <v>0</v>
      </c>
      <c r="H544" t="b" cm="1">
        <f t="array" ref="H544">SUMPRODUCT(--ISNUMBER(SEARCH({"Century","Steam","Gamepod","Entertainment"},A544)))&gt;0</f>
        <v>0</v>
      </c>
      <c r="I544" t="b" cm="1">
        <f t="array" ref="I544">SUMPRODUCT(--ISNUMBER(SEARCH({"ROBINHOOD","AMERITRADE"}, A544)))&gt;0</f>
        <v>0</v>
      </c>
      <c r="J544" t="b" cm="1">
        <f t="array" ref="J544">SUMPRODUCT(--ISNUMBER(SEARCH({"O'REILLY","Auto"}, A544)))&gt;0</f>
        <v>0</v>
      </c>
      <c r="K544" t="b" cm="1">
        <f t="array" ref="K544">SUMPRODUCT(--ISNUMBER(SEARCH({"Home","Outdoor","Superdry","AMZN","Target","Wal-Mart","WITHDRWL SAN LEANDRO","Misc"}, A544)))&gt;0</f>
        <v>0</v>
      </c>
      <c r="L544" t="str">
        <f t="shared" si="16"/>
        <v>FALSE</v>
      </c>
      <c r="M544" t="str">
        <f t="shared" si="17"/>
        <v>Gas</v>
      </c>
    </row>
    <row r="545" spans="1:13" x14ac:dyDescent="0.25">
      <c r="A545" t="s">
        <v>26</v>
      </c>
      <c r="B545" t="s">
        <v>10</v>
      </c>
      <c r="C545" t="s">
        <v>19</v>
      </c>
      <c r="D545">
        <v>-2.89</v>
      </c>
      <c r="E545" t="b" cm="1">
        <f t="array" ref="E545">SUMPRODUCT(--ISNUMBER(SEARCH({"GAS","Oil","ARCO"}, A545)))&gt;0</f>
        <v>0</v>
      </c>
      <c r="F545" t="b" cm="1">
        <f t="array" ref="F545">SUMPRODUCT(--ISNUMBER(SEARCH({"PAK","Safe","Save","Costco","Food"},A545)))&gt;0</f>
        <v>1</v>
      </c>
      <c r="G545" t="b" cm="1">
        <f t="array" ref="G545">SUMPRODUCT(--ISNUMBER(SEARCH({"KOHLS","Macy","Gap","Clothing"}, A545)))&gt;0</f>
        <v>0</v>
      </c>
      <c r="H545" t="b" cm="1">
        <f t="array" ref="H545">SUMPRODUCT(--ISNUMBER(SEARCH({"Century","Steam","Gamepod","Entertainment"},A545)))&gt;0</f>
        <v>0</v>
      </c>
      <c r="I545" t="b" cm="1">
        <f t="array" ref="I545">SUMPRODUCT(--ISNUMBER(SEARCH({"ROBINHOOD","AMERITRADE"}, A545)))&gt;0</f>
        <v>0</v>
      </c>
      <c r="J545" t="b" cm="1">
        <f t="array" ref="J545">SUMPRODUCT(--ISNUMBER(SEARCH({"O'REILLY","Auto"}, A545)))&gt;0</f>
        <v>0</v>
      </c>
      <c r="K545" t="b" cm="1">
        <f t="array" ref="K545">SUMPRODUCT(--ISNUMBER(SEARCH({"Home","Outdoor","Superdry","AMZN","Target","Wal-Mart","WITHDRWL SAN LEANDRO","Misc"}, A545)))&gt;0</f>
        <v>0</v>
      </c>
      <c r="L545" t="str">
        <f t="shared" si="16"/>
        <v>FALSE</v>
      </c>
      <c r="M545" t="str">
        <f t="shared" si="17"/>
        <v>Food</v>
      </c>
    </row>
    <row r="546" spans="1:13" x14ac:dyDescent="0.25">
      <c r="A546" t="s">
        <v>26</v>
      </c>
      <c r="B546" t="s">
        <v>10</v>
      </c>
      <c r="C546" t="s">
        <v>19</v>
      </c>
      <c r="D546">
        <v>-2.99</v>
      </c>
      <c r="E546" t="b" cm="1">
        <f t="array" ref="E546">SUMPRODUCT(--ISNUMBER(SEARCH({"GAS","Oil","ARCO"}, A546)))&gt;0</f>
        <v>0</v>
      </c>
      <c r="F546" t="b" cm="1">
        <f t="array" ref="F546">SUMPRODUCT(--ISNUMBER(SEARCH({"PAK","Safe","Save","Costco","Food"},A546)))&gt;0</f>
        <v>1</v>
      </c>
      <c r="G546" t="b" cm="1">
        <f t="array" ref="G546">SUMPRODUCT(--ISNUMBER(SEARCH({"KOHLS","Macy","Gap","Clothing"}, A546)))&gt;0</f>
        <v>0</v>
      </c>
      <c r="H546" t="b" cm="1">
        <f t="array" ref="H546">SUMPRODUCT(--ISNUMBER(SEARCH({"Century","Steam","Gamepod","Entertainment"},A546)))&gt;0</f>
        <v>0</v>
      </c>
      <c r="I546" t="b" cm="1">
        <f t="array" ref="I546">SUMPRODUCT(--ISNUMBER(SEARCH({"ROBINHOOD","AMERITRADE"}, A546)))&gt;0</f>
        <v>0</v>
      </c>
      <c r="J546" t="b" cm="1">
        <f t="array" ref="J546">SUMPRODUCT(--ISNUMBER(SEARCH({"O'REILLY","Auto"}, A546)))&gt;0</f>
        <v>0</v>
      </c>
      <c r="K546" t="b" cm="1">
        <f t="array" ref="K546">SUMPRODUCT(--ISNUMBER(SEARCH({"Home","Outdoor","Superdry","AMZN","Target","Wal-Mart","WITHDRWL SAN LEANDRO","Misc"}, A546)))&gt;0</f>
        <v>0</v>
      </c>
      <c r="L546" t="str">
        <f t="shared" si="16"/>
        <v>FALSE</v>
      </c>
      <c r="M546" t="str">
        <f t="shared" si="17"/>
        <v>Food</v>
      </c>
    </row>
    <row r="547" spans="1:13" x14ac:dyDescent="0.25">
      <c r="A547" t="s">
        <v>27</v>
      </c>
      <c r="B547" t="s">
        <v>10</v>
      </c>
      <c r="C547" t="s">
        <v>19</v>
      </c>
      <c r="D547" s="5">
        <v>-40</v>
      </c>
      <c r="E547" t="b" cm="1">
        <f t="array" ref="E547">SUMPRODUCT(--ISNUMBER(SEARCH({"GAS","Oil","ARCO"}, A547)))&gt;0</f>
        <v>1</v>
      </c>
      <c r="F547" t="b" cm="1">
        <f t="array" ref="F547">SUMPRODUCT(--ISNUMBER(SEARCH({"PAK","Safe","Save","Costco","Food"},A547)))&gt;0</f>
        <v>0</v>
      </c>
      <c r="G547" t="b" cm="1">
        <f t="array" ref="G547">SUMPRODUCT(--ISNUMBER(SEARCH({"KOHLS","Macy","Gap","Clothing"}, A547)))&gt;0</f>
        <v>0</v>
      </c>
      <c r="H547" t="b" cm="1">
        <f t="array" ref="H547">SUMPRODUCT(--ISNUMBER(SEARCH({"Century","Steam","Gamepod","Entertainment"},A547)))&gt;0</f>
        <v>0</v>
      </c>
      <c r="I547" t="b" cm="1">
        <f t="array" ref="I547">SUMPRODUCT(--ISNUMBER(SEARCH({"ROBINHOOD","AMERITRADE"}, A547)))&gt;0</f>
        <v>0</v>
      </c>
      <c r="J547" t="b" cm="1">
        <f t="array" ref="J547">SUMPRODUCT(--ISNUMBER(SEARCH({"O'REILLY","Auto"}, A547)))&gt;0</f>
        <v>0</v>
      </c>
      <c r="K547" t="b" cm="1">
        <f t="array" ref="K547">SUMPRODUCT(--ISNUMBER(SEARCH({"Home","Outdoor","Superdry","AMZN","Target","Wal-Mart","WITHDRWL SAN LEANDRO","Misc"}, A547)))&gt;0</f>
        <v>0</v>
      </c>
      <c r="L547" t="str">
        <f t="shared" si="16"/>
        <v>FALSE</v>
      </c>
      <c r="M547" t="str">
        <f t="shared" si="17"/>
        <v>Gas</v>
      </c>
    </row>
    <row r="548" spans="1:13" x14ac:dyDescent="0.25">
      <c r="A548" t="s">
        <v>26</v>
      </c>
      <c r="B548" t="s">
        <v>10</v>
      </c>
      <c r="C548" t="s">
        <v>19</v>
      </c>
      <c r="D548">
        <v>-32.03</v>
      </c>
      <c r="E548" t="b" cm="1">
        <f t="array" ref="E548">SUMPRODUCT(--ISNUMBER(SEARCH({"GAS","Oil","ARCO"}, A548)))&gt;0</f>
        <v>0</v>
      </c>
      <c r="F548" t="b" cm="1">
        <f t="array" ref="F548">SUMPRODUCT(--ISNUMBER(SEARCH({"PAK","Safe","Save","Costco","Food"},A548)))&gt;0</f>
        <v>1</v>
      </c>
      <c r="G548" t="b" cm="1">
        <f t="array" ref="G548">SUMPRODUCT(--ISNUMBER(SEARCH({"KOHLS","Macy","Gap","Clothing"}, A548)))&gt;0</f>
        <v>0</v>
      </c>
      <c r="H548" t="b" cm="1">
        <f t="array" ref="H548">SUMPRODUCT(--ISNUMBER(SEARCH({"Century","Steam","Gamepod","Entertainment"},A548)))&gt;0</f>
        <v>0</v>
      </c>
      <c r="I548" t="b" cm="1">
        <f t="array" ref="I548">SUMPRODUCT(--ISNUMBER(SEARCH({"ROBINHOOD","AMERITRADE"}, A548)))&gt;0</f>
        <v>0</v>
      </c>
      <c r="J548" t="b" cm="1">
        <f t="array" ref="J548">SUMPRODUCT(--ISNUMBER(SEARCH({"O'REILLY","Auto"}, A548)))&gt;0</f>
        <v>0</v>
      </c>
      <c r="K548" t="b" cm="1">
        <f t="array" ref="K548">SUMPRODUCT(--ISNUMBER(SEARCH({"Home","Outdoor","Superdry","AMZN","Target","Wal-Mart","WITHDRWL SAN LEANDRO","Misc"}, A548)))&gt;0</f>
        <v>0</v>
      </c>
      <c r="L548" t="str">
        <f t="shared" si="16"/>
        <v>FALSE</v>
      </c>
      <c r="M548" t="str">
        <f t="shared" si="17"/>
        <v>Food</v>
      </c>
    </row>
    <row r="549" spans="1:13" x14ac:dyDescent="0.25">
      <c r="A549" t="s">
        <v>27</v>
      </c>
      <c r="B549" t="s">
        <v>11</v>
      </c>
      <c r="C549" t="s">
        <v>19</v>
      </c>
      <c r="D549" s="5">
        <v>-35</v>
      </c>
      <c r="E549" t="b" cm="1">
        <f t="array" ref="E549">SUMPRODUCT(--ISNUMBER(SEARCH({"GAS","Oil","ARCO"}, A549)))&gt;0</f>
        <v>1</v>
      </c>
      <c r="F549" t="b" cm="1">
        <f t="array" ref="F549">SUMPRODUCT(--ISNUMBER(SEARCH({"PAK","Safe","Save","Costco","Food"},A549)))&gt;0</f>
        <v>0</v>
      </c>
      <c r="G549" t="b" cm="1">
        <f t="array" ref="G549">SUMPRODUCT(--ISNUMBER(SEARCH({"KOHLS","Macy","Gap","Clothing"}, A549)))&gt;0</f>
        <v>0</v>
      </c>
      <c r="H549" t="b" cm="1">
        <f t="array" ref="H549">SUMPRODUCT(--ISNUMBER(SEARCH({"Century","Steam","Gamepod","Entertainment"},A549)))&gt;0</f>
        <v>0</v>
      </c>
      <c r="I549" t="b" cm="1">
        <f t="array" ref="I549">SUMPRODUCT(--ISNUMBER(SEARCH({"ROBINHOOD","AMERITRADE"}, A549)))&gt;0</f>
        <v>0</v>
      </c>
      <c r="J549" t="b" cm="1">
        <f t="array" ref="J549">SUMPRODUCT(--ISNUMBER(SEARCH({"O'REILLY","Auto"}, A549)))&gt;0</f>
        <v>0</v>
      </c>
      <c r="K549" t="b" cm="1">
        <f t="array" ref="K549">SUMPRODUCT(--ISNUMBER(SEARCH({"Home","Outdoor","Superdry","AMZN","Target","Wal-Mart","WITHDRWL SAN LEANDRO","Misc"}, A549)))&gt;0</f>
        <v>0</v>
      </c>
      <c r="L549" t="str">
        <f t="shared" si="16"/>
        <v>FALSE</v>
      </c>
      <c r="M549" t="str">
        <f t="shared" si="17"/>
        <v>Gas</v>
      </c>
    </row>
    <row r="550" spans="1:13" x14ac:dyDescent="0.25">
      <c r="A550" t="s">
        <v>27</v>
      </c>
      <c r="B550" t="s">
        <v>11</v>
      </c>
      <c r="C550" t="s">
        <v>19</v>
      </c>
      <c r="D550" s="5">
        <v>-35</v>
      </c>
      <c r="E550" t="b" cm="1">
        <f t="array" ref="E550">SUMPRODUCT(--ISNUMBER(SEARCH({"GAS","Oil","ARCO"}, A550)))&gt;0</f>
        <v>1</v>
      </c>
      <c r="F550" t="b" cm="1">
        <f t="array" ref="F550">SUMPRODUCT(--ISNUMBER(SEARCH({"PAK","Safe","Save","Costco","Food"},A550)))&gt;0</f>
        <v>0</v>
      </c>
      <c r="G550" t="b" cm="1">
        <f t="array" ref="G550">SUMPRODUCT(--ISNUMBER(SEARCH({"KOHLS","Macy","Gap","Clothing"}, A550)))&gt;0</f>
        <v>0</v>
      </c>
      <c r="H550" t="b" cm="1">
        <f t="array" ref="H550">SUMPRODUCT(--ISNUMBER(SEARCH({"Century","Steam","Gamepod","Entertainment"},A550)))&gt;0</f>
        <v>0</v>
      </c>
      <c r="I550" t="b" cm="1">
        <f t="array" ref="I550">SUMPRODUCT(--ISNUMBER(SEARCH({"ROBINHOOD","AMERITRADE"}, A550)))&gt;0</f>
        <v>0</v>
      </c>
      <c r="J550" t="b" cm="1">
        <f t="array" ref="J550">SUMPRODUCT(--ISNUMBER(SEARCH({"O'REILLY","Auto"}, A550)))&gt;0</f>
        <v>0</v>
      </c>
      <c r="K550" t="b" cm="1">
        <f t="array" ref="K550">SUMPRODUCT(--ISNUMBER(SEARCH({"Home","Outdoor","Superdry","AMZN","Target","Wal-Mart","WITHDRWL SAN LEANDRO","Misc"}, A550)))&gt;0</f>
        <v>0</v>
      </c>
      <c r="L550" t="str">
        <f t="shared" si="16"/>
        <v>FALSE</v>
      </c>
      <c r="M550" t="str">
        <f t="shared" si="17"/>
        <v>Gas</v>
      </c>
    </row>
    <row r="551" spans="1:13" x14ac:dyDescent="0.25">
      <c r="A551" t="s">
        <v>27</v>
      </c>
      <c r="B551" t="s">
        <v>11</v>
      </c>
      <c r="C551" t="s">
        <v>19</v>
      </c>
      <c r="D551" s="5">
        <v>-40</v>
      </c>
      <c r="E551" t="b" cm="1">
        <f t="array" ref="E551">SUMPRODUCT(--ISNUMBER(SEARCH({"GAS","Oil","ARCO"}, A551)))&gt;0</f>
        <v>1</v>
      </c>
      <c r="F551" t="b" cm="1">
        <f t="array" ref="F551">SUMPRODUCT(--ISNUMBER(SEARCH({"PAK","Safe","Save","Costco","Food"},A551)))&gt;0</f>
        <v>0</v>
      </c>
      <c r="G551" t="b" cm="1">
        <f t="array" ref="G551">SUMPRODUCT(--ISNUMBER(SEARCH({"KOHLS","Macy","Gap","Clothing"}, A551)))&gt;0</f>
        <v>0</v>
      </c>
      <c r="H551" t="b" cm="1">
        <f t="array" ref="H551">SUMPRODUCT(--ISNUMBER(SEARCH({"Century","Steam","Gamepod","Entertainment"},A551)))&gt;0</f>
        <v>0</v>
      </c>
      <c r="I551" t="b" cm="1">
        <f t="array" ref="I551">SUMPRODUCT(--ISNUMBER(SEARCH({"ROBINHOOD","AMERITRADE"}, A551)))&gt;0</f>
        <v>0</v>
      </c>
      <c r="J551" t="b" cm="1">
        <f t="array" ref="J551">SUMPRODUCT(--ISNUMBER(SEARCH({"O'REILLY","Auto"}, A551)))&gt;0</f>
        <v>0</v>
      </c>
      <c r="K551" t="b" cm="1">
        <f t="array" ref="K551">SUMPRODUCT(--ISNUMBER(SEARCH({"Home","Outdoor","Superdry","AMZN","Target","Wal-Mart","WITHDRWL SAN LEANDRO","Misc"}, A551)))&gt;0</f>
        <v>0</v>
      </c>
      <c r="L551" t="str">
        <f t="shared" si="16"/>
        <v>FALSE</v>
      </c>
      <c r="M551" t="str">
        <f t="shared" si="17"/>
        <v>Gas</v>
      </c>
    </row>
    <row r="552" spans="1:13" x14ac:dyDescent="0.25">
      <c r="A552" t="s">
        <v>27</v>
      </c>
      <c r="B552" t="s">
        <v>11</v>
      </c>
      <c r="C552" t="s">
        <v>19</v>
      </c>
      <c r="D552" s="5">
        <v>-45</v>
      </c>
      <c r="E552" t="b" cm="1">
        <f t="array" ref="E552">SUMPRODUCT(--ISNUMBER(SEARCH({"GAS","Oil","ARCO"}, A552)))&gt;0</f>
        <v>1</v>
      </c>
      <c r="F552" t="b" cm="1">
        <f t="array" ref="F552">SUMPRODUCT(--ISNUMBER(SEARCH({"PAK","Safe","Save","Costco","Food"},A552)))&gt;0</f>
        <v>0</v>
      </c>
      <c r="G552" t="b" cm="1">
        <f t="array" ref="G552">SUMPRODUCT(--ISNUMBER(SEARCH({"KOHLS","Macy","Gap","Clothing"}, A552)))&gt;0</f>
        <v>0</v>
      </c>
      <c r="H552" t="b" cm="1">
        <f t="array" ref="H552">SUMPRODUCT(--ISNUMBER(SEARCH({"Century","Steam","Gamepod","Entertainment"},A552)))&gt;0</f>
        <v>0</v>
      </c>
      <c r="I552" t="b" cm="1">
        <f t="array" ref="I552">SUMPRODUCT(--ISNUMBER(SEARCH({"ROBINHOOD","AMERITRADE"}, A552)))&gt;0</f>
        <v>0</v>
      </c>
      <c r="J552" t="b" cm="1">
        <f t="array" ref="J552">SUMPRODUCT(--ISNUMBER(SEARCH({"O'REILLY","Auto"}, A552)))&gt;0</f>
        <v>0</v>
      </c>
      <c r="K552" t="b" cm="1">
        <f t="array" ref="K552">SUMPRODUCT(--ISNUMBER(SEARCH({"Home","Outdoor","Superdry","AMZN","Target","Wal-Mart","WITHDRWL SAN LEANDRO","Misc"}, A552)))&gt;0</f>
        <v>0</v>
      </c>
      <c r="L552" t="str">
        <f t="shared" si="16"/>
        <v>FALSE</v>
      </c>
      <c r="M552" t="str">
        <f t="shared" si="17"/>
        <v>Gas</v>
      </c>
    </row>
    <row r="553" spans="1:13" x14ac:dyDescent="0.25">
      <c r="A553" t="s">
        <v>27</v>
      </c>
      <c r="B553" t="s">
        <v>11</v>
      </c>
      <c r="C553" t="s">
        <v>19</v>
      </c>
      <c r="D553" s="5">
        <v>-44.07</v>
      </c>
      <c r="E553" t="b" cm="1">
        <f t="array" ref="E553">SUMPRODUCT(--ISNUMBER(SEARCH({"GAS","Oil","ARCO"}, A553)))&gt;0</f>
        <v>1</v>
      </c>
      <c r="F553" t="b" cm="1">
        <f t="array" ref="F553">SUMPRODUCT(--ISNUMBER(SEARCH({"PAK","Safe","Save","Costco","Food"},A553)))&gt;0</f>
        <v>0</v>
      </c>
      <c r="G553" t="b" cm="1">
        <f t="array" ref="G553">SUMPRODUCT(--ISNUMBER(SEARCH({"KOHLS","Macy","Gap","Clothing"}, A553)))&gt;0</f>
        <v>0</v>
      </c>
      <c r="H553" t="b" cm="1">
        <f t="array" ref="H553">SUMPRODUCT(--ISNUMBER(SEARCH({"Century","Steam","Gamepod","Entertainment"},A553)))&gt;0</f>
        <v>0</v>
      </c>
      <c r="I553" t="b" cm="1">
        <f t="array" ref="I553">SUMPRODUCT(--ISNUMBER(SEARCH({"ROBINHOOD","AMERITRADE"}, A553)))&gt;0</f>
        <v>0</v>
      </c>
      <c r="J553" t="b" cm="1">
        <f t="array" ref="J553">SUMPRODUCT(--ISNUMBER(SEARCH({"O'REILLY","Auto"}, A553)))&gt;0</f>
        <v>0</v>
      </c>
      <c r="K553" t="b" cm="1">
        <f t="array" ref="K553">SUMPRODUCT(--ISNUMBER(SEARCH({"Home","Outdoor","Superdry","AMZN","Target","Wal-Mart","WITHDRWL SAN LEANDRO","Misc"}, A553)))&gt;0</f>
        <v>0</v>
      </c>
      <c r="L553" t="str">
        <f t="shared" si="16"/>
        <v>FALSE</v>
      </c>
      <c r="M553" t="str">
        <f t="shared" si="17"/>
        <v>Gas</v>
      </c>
    </row>
    <row r="554" spans="1:13" x14ac:dyDescent="0.25">
      <c r="A554" t="s">
        <v>27</v>
      </c>
      <c r="B554" t="s">
        <v>12</v>
      </c>
      <c r="C554" t="s">
        <v>19</v>
      </c>
      <c r="D554" s="5">
        <v>-50</v>
      </c>
      <c r="E554" t="b" cm="1">
        <f t="array" ref="E554">SUMPRODUCT(--ISNUMBER(SEARCH({"GAS","Oil","ARCO"}, A554)))&gt;0</f>
        <v>1</v>
      </c>
      <c r="F554" t="b" cm="1">
        <f t="array" ref="F554">SUMPRODUCT(--ISNUMBER(SEARCH({"PAK","Safe","Save","Costco","Food"},A554)))&gt;0</f>
        <v>0</v>
      </c>
      <c r="G554" t="b" cm="1">
        <f t="array" ref="G554">SUMPRODUCT(--ISNUMBER(SEARCH({"KOHLS","Macy","Gap","Clothing"}, A554)))&gt;0</f>
        <v>0</v>
      </c>
      <c r="H554" t="b" cm="1">
        <f t="array" ref="H554">SUMPRODUCT(--ISNUMBER(SEARCH({"Century","Steam","Gamepod","Entertainment"},A554)))&gt;0</f>
        <v>0</v>
      </c>
      <c r="I554" t="b" cm="1">
        <f t="array" ref="I554">SUMPRODUCT(--ISNUMBER(SEARCH({"ROBINHOOD","AMERITRADE"}, A554)))&gt;0</f>
        <v>0</v>
      </c>
      <c r="J554" t="b" cm="1">
        <f t="array" ref="J554">SUMPRODUCT(--ISNUMBER(SEARCH({"O'REILLY","Auto"}, A554)))&gt;0</f>
        <v>0</v>
      </c>
      <c r="K554" t="b" cm="1">
        <f t="array" ref="K554">SUMPRODUCT(--ISNUMBER(SEARCH({"Home","Outdoor","Superdry","AMZN","Target","Wal-Mart","WITHDRWL SAN LEANDRO","Misc"}, A554)))&gt;0</f>
        <v>0</v>
      </c>
      <c r="L554" t="str">
        <f t="shared" si="16"/>
        <v>FALSE</v>
      </c>
      <c r="M554" t="str">
        <f t="shared" si="17"/>
        <v>Gas</v>
      </c>
    </row>
    <row r="555" spans="1:13" x14ac:dyDescent="0.25">
      <c r="A555" t="s">
        <v>27</v>
      </c>
      <c r="B555" t="s">
        <v>12</v>
      </c>
      <c r="C555" t="s">
        <v>19</v>
      </c>
      <c r="D555" s="5">
        <v>-50</v>
      </c>
      <c r="E555" t="b" cm="1">
        <f t="array" ref="E555">SUMPRODUCT(--ISNUMBER(SEARCH({"GAS","Oil","ARCO"}, A555)))&gt;0</f>
        <v>1</v>
      </c>
      <c r="F555" t="b" cm="1">
        <f t="array" ref="F555">SUMPRODUCT(--ISNUMBER(SEARCH({"PAK","Safe","Save","Costco","Food"},A555)))&gt;0</f>
        <v>0</v>
      </c>
      <c r="G555" t="b" cm="1">
        <f t="array" ref="G555">SUMPRODUCT(--ISNUMBER(SEARCH({"KOHLS","Macy","Gap","Clothing"}, A555)))&gt;0</f>
        <v>0</v>
      </c>
      <c r="H555" t="b" cm="1">
        <f t="array" ref="H555">SUMPRODUCT(--ISNUMBER(SEARCH({"Century","Steam","Gamepod","Entertainment"},A555)))&gt;0</f>
        <v>0</v>
      </c>
      <c r="I555" t="b" cm="1">
        <f t="array" ref="I555">SUMPRODUCT(--ISNUMBER(SEARCH({"ROBINHOOD","AMERITRADE"}, A555)))&gt;0</f>
        <v>0</v>
      </c>
      <c r="J555" t="b" cm="1">
        <f t="array" ref="J555">SUMPRODUCT(--ISNUMBER(SEARCH({"O'REILLY","Auto"}, A555)))&gt;0</f>
        <v>0</v>
      </c>
      <c r="K555" t="b" cm="1">
        <f t="array" ref="K555">SUMPRODUCT(--ISNUMBER(SEARCH({"Home","Outdoor","Superdry","AMZN","Target","Wal-Mart","WITHDRWL SAN LEANDRO","Misc"}, A555)))&gt;0</f>
        <v>0</v>
      </c>
      <c r="L555" t="str">
        <f t="shared" si="16"/>
        <v>FALSE</v>
      </c>
      <c r="M555" t="str">
        <f t="shared" si="17"/>
        <v>Gas</v>
      </c>
    </row>
    <row r="556" spans="1:13" x14ac:dyDescent="0.25">
      <c r="A556" t="s">
        <v>27</v>
      </c>
      <c r="B556" t="s">
        <v>12</v>
      </c>
      <c r="C556" t="s">
        <v>19</v>
      </c>
      <c r="D556" s="5">
        <v>-40</v>
      </c>
      <c r="E556" t="b" cm="1">
        <f t="array" ref="E556">SUMPRODUCT(--ISNUMBER(SEARCH({"GAS","Oil","ARCO"}, A556)))&gt;0</f>
        <v>1</v>
      </c>
      <c r="F556" t="b" cm="1">
        <f t="array" ref="F556">SUMPRODUCT(--ISNUMBER(SEARCH({"PAK","Safe","Save","Costco","Food"},A556)))&gt;0</f>
        <v>0</v>
      </c>
      <c r="G556" t="b" cm="1">
        <f t="array" ref="G556">SUMPRODUCT(--ISNUMBER(SEARCH({"KOHLS","Macy","Gap","Clothing"}, A556)))&gt;0</f>
        <v>0</v>
      </c>
      <c r="H556" t="b" cm="1">
        <f t="array" ref="H556">SUMPRODUCT(--ISNUMBER(SEARCH({"Century","Steam","Gamepod","Entertainment"},A556)))&gt;0</f>
        <v>0</v>
      </c>
      <c r="I556" t="b" cm="1">
        <f t="array" ref="I556">SUMPRODUCT(--ISNUMBER(SEARCH({"ROBINHOOD","AMERITRADE"}, A556)))&gt;0</f>
        <v>0</v>
      </c>
      <c r="J556" t="b" cm="1">
        <f t="array" ref="J556">SUMPRODUCT(--ISNUMBER(SEARCH({"O'REILLY","Auto"}, A556)))&gt;0</f>
        <v>0</v>
      </c>
      <c r="K556" t="b" cm="1">
        <f t="array" ref="K556">SUMPRODUCT(--ISNUMBER(SEARCH({"Home","Outdoor","Superdry","AMZN","Target","Wal-Mart","WITHDRWL SAN LEANDRO","Misc"}, A556)))&gt;0</f>
        <v>0</v>
      </c>
      <c r="L556" t="str">
        <f t="shared" si="16"/>
        <v>FALSE</v>
      </c>
      <c r="M556" t="str">
        <f t="shared" si="17"/>
        <v>Gas</v>
      </c>
    </row>
    <row r="557" spans="1:13" x14ac:dyDescent="0.25">
      <c r="A557" t="s">
        <v>27</v>
      </c>
      <c r="B557" t="s">
        <v>13</v>
      </c>
      <c r="C557" t="s">
        <v>19</v>
      </c>
      <c r="D557" s="5">
        <v>-50</v>
      </c>
      <c r="E557" t="b" cm="1">
        <f t="array" ref="E557">SUMPRODUCT(--ISNUMBER(SEARCH({"GAS","Oil","ARCO"}, A557)))&gt;0</f>
        <v>1</v>
      </c>
      <c r="F557" t="b" cm="1">
        <f t="array" ref="F557">SUMPRODUCT(--ISNUMBER(SEARCH({"PAK","Safe","Save","Costco","Food"},A557)))&gt;0</f>
        <v>0</v>
      </c>
      <c r="G557" t="b" cm="1">
        <f t="array" ref="G557">SUMPRODUCT(--ISNUMBER(SEARCH({"KOHLS","Macy","Gap","Clothing"}, A557)))&gt;0</f>
        <v>0</v>
      </c>
      <c r="H557" t="b" cm="1">
        <f t="array" ref="H557">SUMPRODUCT(--ISNUMBER(SEARCH({"Century","Steam","Gamepod","Entertainment"},A557)))&gt;0</f>
        <v>0</v>
      </c>
      <c r="I557" t="b" cm="1">
        <f t="array" ref="I557">SUMPRODUCT(--ISNUMBER(SEARCH({"ROBINHOOD","AMERITRADE"}, A557)))&gt;0</f>
        <v>0</v>
      </c>
      <c r="J557" t="b" cm="1">
        <f t="array" ref="J557">SUMPRODUCT(--ISNUMBER(SEARCH({"O'REILLY","Auto"}, A557)))&gt;0</f>
        <v>0</v>
      </c>
      <c r="K557" t="b" cm="1">
        <f t="array" ref="K557">SUMPRODUCT(--ISNUMBER(SEARCH({"Home","Outdoor","Superdry","AMZN","Target","Wal-Mart","WITHDRWL SAN LEANDRO","Misc"}, A557)))&gt;0</f>
        <v>0</v>
      </c>
      <c r="L557" t="str">
        <f t="shared" si="16"/>
        <v>FALSE</v>
      </c>
      <c r="M557" t="str">
        <f t="shared" si="17"/>
        <v>Gas</v>
      </c>
    </row>
    <row r="558" spans="1:13" x14ac:dyDescent="0.25">
      <c r="A558" t="s">
        <v>27</v>
      </c>
      <c r="B558" t="s">
        <v>15</v>
      </c>
      <c r="C558" t="s">
        <v>19</v>
      </c>
      <c r="D558" s="5">
        <v>-47</v>
      </c>
      <c r="E558" t="b" cm="1">
        <f t="array" ref="E558">SUMPRODUCT(--ISNUMBER(SEARCH({"GAS","Oil","ARCO"}, A558)))&gt;0</f>
        <v>1</v>
      </c>
      <c r="F558" t="b" cm="1">
        <f t="array" ref="F558">SUMPRODUCT(--ISNUMBER(SEARCH({"PAK","Safe","Save","Costco","Food"},A558)))&gt;0</f>
        <v>0</v>
      </c>
      <c r="G558" t="b" cm="1">
        <f t="array" ref="G558">SUMPRODUCT(--ISNUMBER(SEARCH({"KOHLS","Macy","Gap","Clothing"}, A558)))&gt;0</f>
        <v>0</v>
      </c>
      <c r="H558" t="b" cm="1">
        <f t="array" ref="H558">SUMPRODUCT(--ISNUMBER(SEARCH({"Century","Steam","Gamepod","Entertainment"},A558)))&gt;0</f>
        <v>0</v>
      </c>
      <c r="I558" t="b" cm="1">
        <f t="array" ref="I558">SUMPRODUCT(--ISNUMBER(SEARCH({"ROBINHOOD","AMERITRADE"}, A558)))&gt;0</f>
        <v>0</v>
      </c>
      <c r="J558" t="b" cm="1">
        <f t="array" ref="J558">SUMPRODUCT(--ISNUMBER(SEARCH({"O'REILLY","Auto"}, A558)))&gt;0</f>
        <v>0</v>
      </c>
      <c r="K558" t="b" cm="1">
        <f t="array" ref="K558">SUMPRODUCT(--ISNUMBER(SEARCH({"Home","Outdoor","Superdry","AMZN","Target","Wal-Mart","WITHDRWL SAN LEANDRO","Misc"}, A558)))&gt;0</f>
        <v>0</v>
      </c>
      <c r="L558" t="str">
        <f t="shared" si="16"/>
        <v>FALSE</v>
      </c>
      <c r="M558" t="str">
        <f t="shared" si="17"/>
        <v>Gas</v>
      </c>
    </row>
    <row r="559" spans="1:13" x14ac:dyDescent="0.25">
      <c r="A559" t="s">
        <v>25</v>
      </c>
      <c r="B559" t="s">
        <v>10</v>
      </c>
      <c r="C559" t="s">
        <v>19</v>
      </c>
      <c r="D559">
        <v>-35</v>
      </c>
      <c r="E559" t="b" cm="1">
        <f t="array" ref="E559">SUMPRODUCT(--ISNUMBER(SEARCH({"GAS","Oil","ARCO"}, A559)))&gt;0</f>
        <v>0</v>
      </c>
      <c r="F559" t="b" cm="1">
        <f t="array" ref="F559">SUMPRODUCT(--ISNUMBER(SEARCH({"PAK","Safe","Save","Costco","Food"},A559)))&gt;0</f>
        <v>0</v>
      </c>
      <c r="G559" t="b" cm="1">
        <f t="array" ref="G559">SUMPRODUCT(--ISNUMBER(SEARCH({"KOHLS","Macy","Gap","Clothing"}, A559)))&gt;0</f>
        <v>0</v>
      </c>
      <c r="H559" t="b" cm="1">
        <f t="array" ref="H559">SUMPRODUCT(--ISNUMBER(SEARCH({"Century","Steam","Gamepod","Entertainment"},A559)))&gt;0</f>
        <v>1</v>
      </c>
      <c r="I559" t="b" cm="1">
        <f t="array" ref="I559">SUMPRODUCT(--ISNUMBER(SEARCH({"ROBINHOOD","AMERITRADE"}, A559)))&gt;0</f>
        <v>0</v>
      </c>
      <c r="J559" t="b" cm="1">
        <f t="array" ref="J559">SUMPRODUCT(--ISNUMBER(SEARCH({"O'REILLY","Auto"}, A559)))&gt;0</f>
        <v>0</v>
      </c>
      <c r="K559" t="b" cm="1">
        <f t="array" ref="K559">SUMPRODUCT(--ISNUMBER(SEARCH({"Home","Outdoor","Superdry","AMZN","Target","Wal-Mart","WITHDRWL SAN LEANDRO","Misc"}, A559)))&gt;0</f>
        <v>0</v>
      </c>
      <c r="L559" t="str">
        <f t="shared" si="16"/>
        <v>FALSE</v>
      </c>
      <c r="M559" t="str">
        <f t="shared" si="17"/>
        <v>Entertainment</v>
      </c>
    </row>
    <row r="560" spans="1:13" x14ac:dyDescent="0.25">
      <c r="A560" t="s">
        <v>25</v>
      </c>
      <c r="B560" t="s">
        <v>10</v>
      </c>
      <c r="C560" t="s">
        <v>19</v>
      </c>
      <c r="D560">
        <v>-16</v>
      </c>
      <c r="E560" t="b" cm="1">
        <f t="array" ref="E560">SUMPRODUCT(--ISNUMBER(SEARCH({"GAS","Oil","ARCO"}, A560)))&gt;0</f>
        <v>0</v>
      </c>
      <c r="F560" t="b" cm="1">
        <f t="array" ref="F560">SUMPRODUCT(--ISNUMBER(SEARCH({"PAK","Safe","Save","Costco","Food"},A560)))&gt;0</f>
        <v>0</v>
      </c>
      <c r="G560" t="b" cm="1">
        <f t="array" ref="G560">SUMPRODUCT(--ISNUMBER(SEARCH({"KOHLS","Macy","Gap","Clothing"}, A560)))&gt;0</f>
        <v>0</v>
      </c>
      <c r="H560" t="b" cm="1">
        <f t="array" ref="H560">SUMPRODUCT(--ISNUMBER(SEARCH({"Century","Steam","Gamepod","Entertainment"},A560)))&gt;0</f>
        <v>1</v>
      </c>
      <c r="I560" t="b" cm="1">
        <f t="array" ref="I560">SUMPRODUCT(--ISNUMBER(SEARCH({"ROBINHOOD","AMERITRADE"}, A560)))&gt;0</f>
        <v>0</v>
      </c>
      <c r="J560" t="b" cm="1">
        <f t="array" ref="J560">SUMPRODUCT(--ISNUMBER(SEARCH({"O'REILLY","Auto"}, A560)))&gt;0</f>
        <v>0</v>
      </c>
      <c r="K560" t="b" cm="1">
        <f t="array" ref="K560">SUMPRODUCT(--ISNUMBER(SEARCH({"Home","Outdoor","Superdry","AMZN","Target","Wal-Mart","WITHDRWL SAN LEANDRO","Misc"}, A560)))&gt;0</f>
        <v>0</v>
      </c>
      <c r="L560" t="str">
        <f t="shared" si="16"/>
        <v>FALSE</v>
      </c>
      <c r="M560" t="str">
        <f t="shared" si="17"/>
        <v>Entertainment</v>
      </c>
    </row>
    <row r="561" spans="1:13" x14ac:dyDescent="0.25">
      <c r="A561" t="s">
        <v>29</v>
      </c>
      <c r="B561" t="s">
        <v>10</v>
      </c>
      <c r="C561" t="s">
        <v>19</v>
      </c>
      <c r="D561">
        <v>-32.840000000000003</v>
      </c>
      <c r="E561" t="b" cm="1">
        <f t="array" ref="E561">SUMPRODUCT(--ISNUMBER(SEARCH({"GAS","Oil","ARCO"}, A561)))&gt;0</f>
        <v>0</v>
      </c>
      <c r="F561" t="b" cm="1">
        <f t="array" ref="F561">SUMPRODUCT(--ISNUMBER(SEARCH({"PAK","Safe","Save","Costco","Food"},A561)))&gt;0</f>
        <v>0</v>
      </c>
      <c r="G561" t="b" cm="1">
        <f t="array" ref="G561">SUMPRODUCT(--ISNUMBER(SEARCH({"KOHLS","Macy","Gap","Clothing"}, A561)))&gt;0</f>
        <v>0</v>
      </c>
      <c r="H561" t="b" cm="1">
        <f t="array" ref="H561">SUMPRODUCT(--ISNUMBER(SEARCH({"Century","Steam","Gamepod","Entertainment"},A561)))&gt;0</f>
        <v>0</v>
      </c>
      <c r="I561" t="b" cm="1">
        <f t="array" ref="I561">SUMPRODUCT(--ISNUMBER(SEARCH({"ROBINHOOD","AMERITRADE"}, A561)))&gt;0</f>
        <v>0</v>
      </c>
      <c r="J561" t="b" cm="1">
        <f t="array" ref="J561">SUMPRODUCT(--ISNUMBER(SEARCH({"O'REILLY","Auto"}, A561)))&gt;0</f>
        <v>0</v>
      </c>
      <c r="K561" t="b" cm="1">
        <f t="array" ref="K561">SUMPRODUCT(--ISNUMBER(SEARCH({"Home","Outdoor","Superdry","AMZN","Target","Wal-Mart","WITHDRWL SAN LEANDRO","Misc"}, A561)))&gt;0</f>
        <v>0</v>
      </c>
      <c r="L561" t="str">
        <f t="shared" si="16"/>
        <v>FALSE</v>
      </c>
      <c r="M561" t="str">
        <f t="shared" si="17"/>
        <v>Other</v>
      </c>
    </row>
    <row r="562" spans="1:13" x14ac:dyDescent="0.25">
      <c r="A562" t="s">
        <v>27</v>
      </c>
      <c r="B562" t="s">
        <v>10</v>
      </c>
      <c r="C562" t="s">
        <v>19</v>
      </c>
      <c r="D562" s="5">
        <v>-100</v>
      </c>
      <c r="E562" t="b" cm="1">
        <f t="array" ref="E562">SUMPRODUCT(--ISNUMBER(SEARCH({"GAS","Oil","ARCO"}, A562)))&gt;0</f>
        <v>1</v>
      </c>
      <c r="F562" t="b" cm="1">
        <f t="array" ref="F562">SUMPRODUCT(--ISNUMBER(SEARCH({"PAK","Safe","Save","Costco","Food"},A562)))&gt;0</f>
        <v>0</v>
      </c>
      <c r="G562" t="b" cm="1">
        <f t="array" ref="G562">SUMPRODUCT(--ISNUMBER(SEARCH({"KOHLS","Macy","Gap","Clothing"}, A562)))&gt;0</f>
        <v>0</v>
      </c>
      <c r="H562" t="b" cm="1">
        <f t="array" ref="H562">SUMPRODUCT(--ISNUMBER(SEARCH({"Century","Steam","Gamepod","Entertainment"},A562)))&gt;0</f>
        <v>0</v>
      </c>
      <c r="I562" t="b" cm="1">
        <f t="array" ref="I562">SUMPRODUCT(--ISNUMBER(SEARCH({"ROBINHOOD","AMERITRADE"}, A562)))&gt;0</f>
        <v>0</v>
      </c>
      <c r="J562" t="b" cm="1">
        <f t="array" ref="J562">SUMPRODUCT(--ISNUMBER(SEARCH({"O'REILLY","Auto"}, A562)))&gt;0</f>
        <v>0</v>
      </c>
      <c r="K562" t="b" cm="1">
        <f t="array" ref="K562">SUMPRODUCT(--ISNUMBER(SEARCH({"Home","Outdoor","Superdry","AMZN","Target","Wal-Mart","WITHDRWL SAN LEANDRO","Misc"}, A562)))&gt;0</f>
        <v>0</v>
      </c>
      <c r="L562" t="str">
        <f t="shared" si="16"/>
        <v>FALSE</v>
      </c>
      <c r="M562" t="str">
        <f t="shared" si="17"/>
        <v>Gas</v>
      </c>
    </row>
    <row r="563" spans="1:13" x14ac:dyDescent="0.25">
      <c r="A563" t="s">
        <v>27</v>
      </c>
      <c r="B563" t="s">
        <v>11</v>
      </c>
      <c r="C563" t="s">
        <v>19</v>
      </c>
      <c r="D563" s="5">
        <v>-79.239999999999995</v>
      </c>
      <c r="E563" t="b" cm="1">
        <f t="array" ref="E563">SUMPRODUCT(--ISNUMBER(SEARCH({"GAS","Oil","ARCO"}, A563)))&gt;0</f>
        <v>1</v>
      </c>
      <c r="F563" t="b" cm="1">
        <f t="array" ref="F563">SUMPRODUCT(--ISNUMBER(SEARCH({"PAK","Safe","Save","Costco","Food"},A563)))&gt;0</f>
        <v>0</v>
      </c>
      <c r="G563" t="b" cm="1">
        <f t="array" ref="G563">SUMPRODUCT(--ISNUMBER(SEARCH({"KOHLS","Macy","Gap","Clothing"}, A563)))&gt;0</f>
        <v>0</v>
      </c>
      <c r="H563" t="b" cm="1">
        <f t="array" ref="H563">SUMPRODUCT(--ISNUMBER(SEARCH({"Century","Steam","Gamepod","Entertainment"},A563)))&gt;0</f>
        <v>0</v>
      </c>
      <c r="I563" t="b" cm="1">
        <f t="array" ref="I563">SUMPRODUCT(--ISNUMBER(SEARCH({"ROBINHOOD","AMERITRADE"}, A563)))&gt;0</f>
        <v>0</v>
      </c>
      <c r="J563" t="b" cm="1">
        <f t="array" ref="J563">SUMPRODUCT(--ISNUMBER(SEARCH({"O'REILLY","Auto"}, A563)))&gt;0</f>
        <v>0</v>
      </c>
      <c r="K563" t="b" cm="1">
        <f t="array" ref="K563">SUMPRODUCT(--ISNUMBER(SEARCH({"Home","Outdoor","Superdry","AMZN","Target","Wal-Mart","WITHDRWL SAN LEANDRO","Misc"}, A563)))&gt;0</f>
        <v>0</v>
      </c>
      <c r="L563" t="str">
        <f t="shared" si="16"/>
        <v>FALSE</v>
      </c>
      <c r="M563" t="str">
        <f t="shared" si="17"/>
        <v>Gas</v>
      </c>
    </row>
    <row r="564" spans="1:13" x14ac:dyDescent="0.25">
      <c r="A564" t="s">
        <v>29</v>
      </c>
      <c r="B564" t="s">
        <v>11</v>
      </c>
      <c r="C564" t="s">
        <v>19</v>
      </c>
      <c r="D564">
        <v>-7</v>
      </c>
      <c r="E564" t="b" cm="1">
        <f t="array" ref="E564">SUMPRODUCT(--ISNUMBER(SEARCH({"GAS","Oil","ARCO"}, A564)))&gt;0</f>
        <v>0</v>
      </c>
      <c r="F564" t="b" cm="1">
        <f t="array" ref="F564">SUMPRODUCT(--ISNUMBER(SEARCH({"PAK","Safe","Save","Costco","Food"},A564)))&gt;0</f>
        <v>0</v>
      </c>
      <c r="G564" t="b" cm="1">
        <f t="array" ref="G564">SUMPRODUCT(--ISNUMBER(SEARCH({"KOHLS","Macy","Gap","Clothing"}, A564)))&gt;0</f>
        <v>0</v>
      </c>
      <c r="H564" t="b" cm="1">
        <f t="array" ref="H564">SUMPRODUCT(--ISNUMBER(SEARCH({"Century","Steam","Gamepod","Entertainment"},A564)))&gt;0</f>
        <v>0</v>
      </c>
      <c r="I564" t="b" cm="1">
        <f t="array" ref="I564">SUMPRODUCT(--ISNUMBER(SEARCH({"ROBINHOOD","AMERITRADE"}, A564)))&gt;0</f>
        <v>0</v>
      </c>
      <c r="J564" t="b" cm="1">
        <f t="array" ref="J564">SUMPRODUCT(--ISNUMBER(SEARCH({"O'REILLY","Auto"}, A564)))&gt;0</f>
        <v>0</v>
      </c>
      <c r="K564" t="b" cm="1">
        <f t="array" ref="K564">SUMPRODUCT(--ISNUMBER(SEARCH({"Home","Outdoor","Superdry","AMZN","Target","Wal-Mart","WITHDRWL SAN LEANDRO","Misc"}, A564)))&gt;0</f>
        <v>0</v>
      </c>
      <c r="L564" t="str">
        <f t="shared" si="16"/>
        <v>FALSE</v>
      </c>
      <c r="M564" t="str">
        <f t="shared" si="17"/>
        <v>Other</v>
      </c>
    </row>
    <row r="565" spans="1:13" x14ac:dyDescent="0.25">
      <c r="A565" t="s">
        <v>27</v>
      </c>
      <c r="B565" t="s">
        <v>11</v>
      </c>
      <c r="C565" t="s">
        <v>19</v>
      </c>
      <c r="D565" s="5">
        <v>-75.34</v>
      </c>
      <c r="E565" t="b" cm="1">
        <f t="array" ref="E565">SUMPRODUCT(--ISNUMBER(SEARCH({"GAS","Oil","ARCO"}, A565)))&gt;0</f>
        <v>1</v>
      </c>
      <c r="F565" t="b" cm="1">
        <f t="array" ref="F565">SUMPRODUCT(--ISNUMBER(SEARCH({"PAK","Safe","Save","Costco","Food"},A565)))&gt;0</f>
        <v>0</v>
      </c>
      <c r="G565" t="b" cm="1">
        <f t="array" ref="G565">SUMPRODUCT(--ISNUMBER(SEARCH({"KOHLS","Macy","Gap","Clothing"}, A565)))&gt;0</f>
        <v>0</v>
      </c>
      <c r="H565" t="b" cm="1">
        <f t="array" ref="H565">SUMPRODUCT(--ISNUMBER(SEARCH({"Century","Steam","Gamepod","Entertainment"},A565)))&gt;0</f>
        <v>0</v>
      </c>
      <c r="I565" t="b" cm="1">
        <f t="array" ref="I565">SUMPRODUCT(--ISNUMBER(SEARCH({"ROBINHOOD","AMERITRADE"}, A565)))&gt;0</f>
        <v>0</v>
      </c>
      <c r="J565" t="b" cm="1">
        <f t="array" ref="J565">SUMPRODUCT(--ISNUMBER(SEARCH({"O'REILLY","Auto"}, A565)))&gt;0</f>
        <v>0</v>
      </c>
      <c r="K565" t="b" cm="1">
        <f t="array" ref="K565">SUMPRODUCT(--ISNUMBER(SEARCH({"Home","Outdoor","Superdry","AMZN","Target","Wal-Mart","WITHDRWL SAN LEANDRO","Misc"}, A565)))&gt;0</f>
        <v>0</v>
      </c>
      <c r="L565" t="str">
        <f t="shared" si="16"/>
        <v>FALSE</v>
      </c>
      <c r="M565" t="str">
        <f t="shared" si="17"/>
        <v>Gas</v>
      </c>
    </row>
    <row r="566" spans="1:13" x14ac:dyDescent="0.25">
      <c r="A566" t="s">
        <v>27</v>
      </c>
      <c r="B566" t="s">
        <v>10</v>
      </c>
      <c r="C566" t="s">
        <v>19</v>
      </c>
      <c r="D566" s="5">
        <v>-100</v>
      </c>
      <c r="E566" t="b" cm="1">
        <f t="array" ref="E566">SUMPRODUCT(--ISNUMBER(SEARCH({"GAS","Oil","ARCO"}, A566)))&gt;0</f>
        <v>1</v>
      </c>
      <c r="F566" t="b" cm="1">
        <f t="array" ref="F566">SUMPRODUCT(--ISNUMBER(SEARCH({"PAK","Safe","Save","Costco","Food"},A566)))&gt;0</f>
        <v>0</v>
      </c>
      <c r="G566" t="b" cm="1">
        <f t="array" ref="G566">SUMPRODUCT(--ISNUMBER(SEARCH({"KOHLS","Macy","Gap","Clothing"}, A566)))&gt;0</f>
        <v>0</v>
      </c>
      <c r="H566" t="b" cm="1">
        <f t="array" ref="H566">SUMPRODUCT(--ISNUMBER(SEARCH({"Century","Steam","Gamepod","Entertainment"},A566)))&gt;0</f>
        <v>0</v>
      </c>
      <c r="I566" t="b" cm="1">
        <f t="array" ref="I566">SUMPRODUCT(--ISNUMBER(SEARCH({"ROBINHOOD","AMERITRADE"}, A566)))&gt;0</f>
        <v>0</v>
      </c>
      <c r="J566" t="b" cm="1">
        <f t="array" ref="J566">SUMPRODUCT(--ISNUMBER(SEARCH({"O'REILLY","Auto"}, A566)))&gt;0</f>
        <v>0</v>
      </c>
      <c r="K566" t="b" cm="1">
        <f t="array" ref="K566">SUMPRODUCT(--ISNUMBER(SEARCH({"Home","Outdoor","Superdry","AMZN","Target","Wal-Mart","WITHDRWL SAN LEANDRO","Misc"}, A566)))&gt;0</f>
        <v>0</v>
      </c>
      <c r="L566" t="str">
        <f t="shared" si="16"/>
        <v>FALSE</v>
      </c>
      <c r="M566" t="str">
        <f t="shared" si="17"/>
        <v>Gas</v>
      </c>
    </row>
    <row r="567" spans="1:13" x14ac:dyDescent="0.25">
      <c r="A567" t="s">
        <v>29</v>
      </c>
      <c r="B567" t="s">
        <v>10</v>
      </c>
      <c r="C567" t="s">
        <v>19</v>
      </c>
      <c r="D567">
        <v>-81.900000000000006</v>
      </c>
      <c r="E567" t="b" cm="1">
        <f t="array" ref="E567">SUMPRODUCT(--ISNUMBER(SEARCH({"GAS","Oil","ARCO"}, A567)))&gt;0</f>
        <v>0</v>
      </c>
      <c r="F567" t="b" cm="1">
        <f t="array" ref="F567">SUMPRODUCT(--ISNUMBER(SEARCH({"PAK","Safe","Save","Costco","Food"},A567)))&gt;0</f>
        <v>0</v>
      </c>
      <c r="G567" t="b" cm="1">
        <f t="array" ref="G567">SUMPRODUCT(--ISNUMBER(SEARCH({"KOHLS","Macy","Gap","Clothing"}, A567)))&gt;0</f>
        <v>0</v>
      </c>
      <c r="H567" t="b" cm="1">
        <f t="array" ref="H567">SUMPRODUCT(--ISNUMBER(SEARCH({"Century","Steam","Gamepod","Entertainment"},A567)))&gt;0</f>
        <v>0</v>
      </c>
      <c r="I567" t="b" cm="1">
        <f t="array" ref="I567">SUMPRODUCT(--ISNUMBER(SEARCH({"ROBINHOOD","AMERITRADE"}, A567)))&gt;0</f>
        <v>0</v>
      </c>
      <c r="J567" t="b" cm="1">
        <f t="array" ref="J567">SUMPRODUCT(--ISNUMBER(SEARCH({"O'REILLY","Auto"}, A567)))&gt;0</f>
        <v>0</v>
      </c>
      <c r="K567" t="b" cm="1">
        <f t="array" ref="K567">SUMPRODUCT(--ISNUMBER(SEARCH({"Home","Outdoor","Superdry","AMZN","Target","Wal-Mart","WITHDRWL SAN LEANDRO","Misc"}, A567)))&gt;0</f>
        <v>0</v>
      </c>
      <c r="L567" t="str">
        <f t="shared" si="16"/>
        <v>FALSE</v>
      </c>
      <c r="M567" t="str">
        <f t="shared" si="17"/>
        <v>Other</v>
      </c>
    </row>
    <row r="568" spans="1:13" x14ac:dyDescent="0.25">
      <c r="A568" t="s">
        <v>36</v>
      </c>
      <c r="B568" t="s">
        <v>10</v>
      </c>
      <c r="C568" t="s">
        <v>19</v>
      </c>
      <c r="D568">
        <v>-11.96</v>
      </c>
      <c r="E568" t="b" cm="1">
        <f t="array" ref="E568">SUMPRODUCT(--ISNUMBER(SEARCH({"GAS","Oil","ARCO"}, A568)))&gt;0</f>
        <v>0</v>
      </c>
      <c r="F568" t="b" cm="1">
        <f t="array" ref="F568">SUMPRODUCT(--ISNUMBER(SEARCH({"PAK","Safe","Save","Costco","Food"},A568)))&gt;0</f>
        <v>0</v>
      </c>
      <c r="G568" t="b" cm="1">
        <f t="array" ref="G568">SUMPRODUCT(--ISNUMBER(SEARCH({"KOHLS","Macy","Gap","Clothing"}, A568)))&gt;0</f>
        <v>0</v>
      </c>
      <c r="H568" t="b" cm="1">
        <f t="array" ref="H568">SUMPRODUCT(--ISNUMBER(SEARCH({"Century","Steam","Gamepod","Entertainment"},A568)))&gt;0</f>
        <v>0</v>
      </c>
      <c r="I568" t="b" cm="1">
        <f t="array" ref="I568">SUMPRODUCT(--ISNUMBER(SEARCH({"ROBINHOOD","AMERITRADE"}, A568)))&gt;0</f>
        <v>0</v>
      </c>
      <c r="J568" t="b" cm="1">
        <f t="array" ref="J568">SUMPRODUCT(--ISNUMBER(SEARCH({"O'REILLY","Auto"}, A568)))&gt;0</f>
        <v>0</v>
      </c>
      <c r="K568" t="b" cm="1">
        <f t="array" ref="K568">SUMPRODUCT(--ISNUMBER(SEARCH({"Home","Outdoor","Superdry","AMZN","Target","Wal-Mart","WITHDRWL SAN LEANDRO","Misc"}, A568)))&gt;0</f>
        <v>1</v>
      </c>
      <c r="L568" t="str">
        <f t="shared" si="16"/>
        <v>FALSE</v>
      </c>
      <c r="M568" t="str">
        <f t="shared" si="17"/>
        <v>Miscellaneous</v>
      </c>
    </row>
    <row r="569" spans="1:13" x14ac:dyDescent="0.25">
      <c r="A569" t="s">
        <v>36</v>
      </c>
      <c r="B569" t="s">
        <v>10</v>
      </c>
      <c r="C569" t="s">
        <v>19</v>
      </c>
      <c r="D569">
        <v>-7.79</v>
      </c>
      <c r="E569" t="b" cm="1">
        <f t="array" ref="E569">SUMPRODUCT(--ISNUMBER(SEARCH({"GAS","Oil","ARCO"}, A569)))&gt;0</f>
        <v>0</v>
      </c>
      <c r="F569" t="b" cm="1">
        <f t="array" ref="F569">SUMPRODUCT(--ISNUMBER(SEARCH({"PAK","Safe","Save","Costco","Food"},A569)))&gt;0</f>
        <v>0</v>
      </c>
      <c r="G569" t="b" cm="1">
        <f t="array" ref="G569">SUMPRODUCT(--ISNUMBER(SEARCH({"KOHLS","Macy","Gap","Clothing"}, A569)))&gt;0</f>
        <v>0</v>
      </c>
      <c r="H569" t="b" cm="1">
        <f t="array" ref="H569">SUMPRODUCT(--ISNUMBER(SEARCH({"Century","Steam","Gamepod","Entertainment"},A569)))&gt;0</f>
        <v>0</v>
      </c>
      <c r="I569" t="b" cm="1">
        <f t="array" ref="I569">SUMPRODUCT(--ISNUMBER(SEARCH({"ROBINHOOD","AMERITRADE"}, A569)))&gt;0</f>
        <v>0</v>
      </c>
      <c r="J569" t="b" cm="1">
        <f t="array" ref="J569">SUMPRODUCT(--ISNUMBER(SEARCH({"O'REILLY","Auto"}, A569)))&gt;0</f>
        <v>0</v>
      </c>
      <c r="K569" t="b" cm="1">
        <f t="array" ref="K569">SUMPRODUCT(--ISNUMBER(SEARCH({"Home","Outdoor","Superdry","AMZN","Target","Wal-Mart","WITHDRWL SAN LEANDRO","Misc"}, A569)))&gt;0</f>
        <v>1</v>
      </c>
      <c r="L569" t="str">
        <f t="shared" si="16"/>
        <v>FALSE</v>
      </c>
      <c r="M569" t="str">
        <f t="shared" si="17"/>
        <v>Miscellaneous</v>
      </c>
    </row>
    <row r="570" spans="1:13" x14ac:dyDescent="0.25">
      <c r="A570" t="s">
        <v>36</v>
      </c>
      <c r="B570" t="s">
        <v>10</v>
      </c>
      <c r="C570" t="s">
        <v>19</v>
      </c>
      <c r="D570">
        <v>-33.200000000000003</v>
      </c>
      <c r="E570" t="b" cm="1">
        <f t="array" ref="E570">SUMPRODUCT(--ISNUMBER(SEARCH({"GAS","Oil","ARCO"}, A570)))&gt;0</f>
        <v>0</v>
      </c>
      <c r="F570" t="b" cm="1">
        <f t="array" ref="F570">SUMPRODUCT(--ISNUMBER(SEARCH({"PAK","Safe","Save","Costco","Food"},A570)))&gt;0</f>
        <v>0</v>
      </c>
      <c r="G570" t="b" cm="1">
        <f t="array" ref="G570">SUMPRODUCT(--ISNUMBER(SEARCH({"KOHLS","Macy","Gap","Clothing"}, A570)))&gt;0</f>
        <v>0</v>
      </c>
      <c r="H570" t="b" cm="1">
        <f t="array" ref="H570">SUMPRODUCT(--ISNUMBER(SEARCH({"Century","Steam","Gamepod","Entertainment"},A570)))&gt;0</f>
        <v>0</v>
      </c>
      <c r="I570" t="b" cm="1">
        <f t="array" ref="I570">SUMPRODUCT(--ISNUMBER(SEARCH({"ROBINHOOD","AMERITRADE"}, A570)))&gt;0</f>
        <v>0</v>
      </c>
      <c r="J570" t="b" cm="1">
        <f t="array" ref="J570">SUMPRODUCT(--ISNUMBER(SEARCH({"O'REILLY","Auto"}, A570)))&gt;0</f>
        <v>0</v>
      </c>
      <c r="K570" t="b" cm="1">
        <f t="array" ref="K570">SUMPRODUCT(--ISNUMBER(SEARCH({"Home","Outdoor","Superdry","AMZN","Target","Wal-Mart","WITHDRWL SAN LEANDRO","Misc"}, A570)))&gt;0</f>
        <v>1</v>
      </c>
      <c r="L570" t="str">
        <f t="shared" si="16"/>
        <v>FALSE</v>
      </c>
      <c r="M570" t="str">
        <f t="shared" si="17"/>
        <v>Miscellaneous</v>
      </c>
    </row>
    <row r="571" spans="1:13" x14ac:dyDescent="0.25">
      <c r="A571" t="s">
        <v>26</v>
      </c>
      <c r="B571" t="s">
        <v>10</v>
      </c>
      <c r="C571" t="s">
        <v>19</v>
      </c>
      <c r="D571">
        <v>-2</v>
      </c>
      <c r="E571" t="b" cm="1">
        <f t="array" ref="E571">SUMPRODUCT(--ISNUMBER(SEARCH({"GAS","Oil","ARCO"}, A571)))&gt;0</f>
        <v>0</v>
      </c>
      <c r="F571" t="b" cm="1">
        <f t="array" ref="F571">SUMPRODUCT(--ISNUMBER(SEARCH({"PAK","Safe","Save","Costco","Food"},A571)))&gt;0</f>
        <v>1</v>
      </c>
      <c r="G571" t="b" cm="1">
        <f t="array" ref="G571">SUMPRODUCT(--ISNUMBER(SEARCH({"KOHLS","Macy","Gap","Clothing"}, A571)))&gt;0</f>
        <v>0</v>
      </c>
      <c r="H571" t="b" cm="1">
        <f t="array" ref="H571">SUMPRODUCT(--ISNUMBER(SEARCH({"Century","Steam","Gamepod","Entertainment"},A571)))&gt;0</f>
        <v>0</v>
      </c>
      <c r="I571" t="b" cm="1">
        <f t="array" ref="I571">SUMPRODUCT(--ISNUMBER(SEARCH({"ROBINHOOD","AMERITRADE"}, A571)))&gt;0</f>
        <v>0</v>
      </c>
      <c r="J571" t="b" cm="1">
        <f t="array" ref="J571">SUMPRODUCT(--ISNUMBER(SEARCH({"O'REILLY","Auto"}, A571)))&gt;0</f>
        <v>0</v>
      </c>
      <c r="K571" t="b" cm="1">
        <f t="array" ref="K571">SUMPRODUCT(--ISNUMBER(SEARCH({"Home","Outdoor","Superdry","AMZN","Target","Wal-Mart","WITHDRWL SAN LEANDRO","Misc"}, A571)))&gt;0</f>
        <v>0</v>
      </c>
      <c r="L571" t="str">
        <f t="shared" si="16"/>
        <v>FALSE</v>
      </c>
      <c r="M571" t="str">
        <f t="shared" si="17"/>
        <v>Food</v>
      </c>
    </row>
    <row r="572" spans="1:13" x14ac:dyDescent="0.25">
      <c r="A572" t="s">
        <v>27</v>
      </c>
      <c r="B572" t="s">
        <v>7</v>
      </c>
      <c r="C572" t="s">
        <v>19</v>
      </c>
      <c r="D572" s="5">
        <v>-100</v>
      </c>
      <c r="E572" t="b" cm="1">
        <f t="array" ref="E572">SUMPRODUCT(--ISNUMBER(SEARCH({"GAS","Oil","ARCO"}, A572)))&gt;0</f>
        <v>1</v>
      </c>
      <c r="F572" t="b" cm="1">
        <f t="array" ref="F572">SUMPRODUCT(--ISNUMBER(SEARCH({"PAK","Safe","Save","Costco","Food"},A572)))&gt;0</f>
        <v>0</v>
      </c>
      <c r="G572" t="b" cm="1">
        <f t="array" ref="G572">SUMPRODUCT(--ISNUMBER(SEARCH({"KOHLS","Macy","Gap","Clothing"}, A572)))&gt;0</f>
        <v>0</v>
      </c>
      <c r="H572" t="b" cm="1">
        <f t="array" ref="H572">SUMPRODUCT(--ISNUMBER(SEARCH({"Century","Steam","Gamepod","Entertainment"},A572)))&gt;0</f>
        <v>0</v>
      </c>
      <c r="I572" t="b" cm="1">
        <f t="array" ref="I572">SUMPRODUCT(--ISNUMBER(SEARCH({"ROBINHOOD","AMERITRADE"}, A572)))&gt;0</f>
        <v>0</v>
      </c>
      <c r="J572" t="b" cm="1">
        <f t="array" ref="J572">SUMPRODUCT(--ISNUMBER(SEARCH({"O'REILLY","Auto"}, A572)))&gt;0</f>
        <v>0</v>
      </c>
      <c r="K572" t="b" cm="1">
        <f t="array" ref="K572">SUMPRODUCT(--ISNUMBER(SEARCH({"Home","Outdoor","Superdry","AMZN","Target","Wal-Mart","WITHDRWL SAN LEANDRO","Misc"}, A572)))&gt;0</f>
        <v>0</v>
      </c>
      <c r="L572" t="str">
        <f t="shared" si="16"/>
        <v>FALSE</v>
      </c>
      <c r="M572" t="str">
        <f t="shared" si="17"/>
        <v>Gas</v>
      </c>
    </row>
    <row r="573" spans="1:13" x14ac:dyDescent="0.25">
      <c r="A573" t="s">
        <v>27</v>
      </c>
      <c r="B573" t="s">
        <v>8</v>
      </c>
      <c r="C573" t="s">
        <v>19</v>
      </c>
      <c r="D573" s="5">
        <v>-100</v>
      </c>
      <c r="E573" t="b" cm="1">
        <f t="array" ref="E573">SUMPRODUCT(--ISNUMBER(SEARCH({"GAS","Oil","ARCO"}, A573)))&gt;0</f>
        <v>1</v>
      </c>
      <c r="F573" t="b" cm="1">
        <f t="array" ref="F573">SUMPRODUCT(--ISNUMBER(SEARCH({"PAK","Safe","Save","Costco","Food"},A573)))&gt;0</f>
        <v>0</v>
      </c>
      <c r="G573" t="b" cm="1">
        <f t="array" ref="G573">SUMPRODUCT(--ISNUMBER(SEARCH({"KOHLS","Macy","Gap","Clothing"}, A573)))&gt;0</f>
        <v>0</v>
      </c>
      <c r="H573" t="b" cm="1">
        <f t="array" ref="H573">SUMPRODUCT(--ISNUMBER(SEARCH({"Century","Steam","Gamepod","Entertainment"},A573)))&gt;0</f>
        <v>0</v>
      </c>
      <c r="I573" t="b" cm="1">
        <f t="array" ref="I573">SUMPRODUCT(--ISNUMBER(SEARCH({"ROBINHOOD","AMERITRADE"}, A573)))&gt;0</f>
        <v>0</v>
      </c>
      <c r="J573" t="b" cm="1">
        <f t="array" ref="J573">SUMPRODUCT(--ISNUMBER(SEARCH({"O'REILLY","Auto"}, A573)))&gt;0</f>
        <v>0</v>
      </c>
      <c r="K573" t="b" cm="1">
        <f t="array" ref="K573">SUMPRODUCT(--ISNUMBER(SEARCH({"Home","Outdoor","Superdry","AMZN","Target","Wal-Mart","WITHDRWL SAN LEANDRO","Misc"}, A573)))&gt;0</f>
        <v>0</v>
      </c>
      <c r="L573" t="str">
        <f t="shared" si="16"/>
        <v>FALSE</v>
      </c>
      <c r="M573" t="str">
        <f t="shared" si="17"/>
        <v>Gas</v>
      </c>
    </row>
    <row r="574" spans="1:13" x14ac:dyDescent="0.25">
      <c r="A574" t="s">
        <v>27</v>
      </c>
      <c r="B574" t="s">
        <v>8</v>
      </c>
      <c r="C574" t="s">
        <v>19</v>
      </c>
      <c r="D574" s="5">
        <v>-100</v>
      </c>
      <c r="E574" t="b" cm="1">
        <f t="array" ref="E574">SUMPRODUCT(--ISNUMBER(SEARCH({"GAS","Oil","ARCO"}, A574)))&gt;0</f>
        <v>1</v>
      </c>
      <c r="F574" t="b" cm="1">
        <f t="array" ref="F574">SUMPRODUCT(--ISNUMBER(SEARCH({"PAK","Safe","Save","Costco","Food"},A574)))&gt;0</f>
        <v>0</v>
      </c>
      <c r="G574" t="b" cm="1">
        <f t="array" ref="G574">SUMPRODUCT(--ISNUMBER(SEARCH({"KOHLS","Macy","Gap","Clothing"}, A574)))&gt;0</f>
        <v>0</v>
      </c>
      <c r="H574" t="b" cm="1">
        <f t="array" ref="H574">SUMPRODUCT(--ISNUMBER(SEARCH({"Century","Steam","Gamepod","Entertainment"},A574)))&gt;0</f>
        <v>0</v>
      </c>
      <c r="I574" t="b" cm="1">
        <f t="array" ref="I574">SUMPRODUCT(--ISNUMBER(SEARCH({"ROBINHOOD","AMERITRADE"}, A574)))&gt;0</f>
        <v>0</v>
      </c>
      <c r="J574" t="b" cm="1">
        <f t="array" ref="J574">SUMPRODUCT(--ISNUMBER(SEARCH({"O'REILLY","Auto"}, A574)))&gt;0</f>
        <v>0</v>
      </c>
      <c r="K574" t="b" cm="1">
        <f t="array" ref="K574">SUMPRODUCT(--ISNUMBER(SEARCH({"Home","Outdoor","Superdry","AMZN","Target","Wal-Mart","WITHDRWL SAN LEANDRO","Misc"}, A574)))&gt;0</f>
        <v>0</v>
      </c>
      <c r="L574" t="str">
        <f t="shared" si="16"/>
        <v>FALSE</v>
      </c>
      <c r="M574" t="str">
        <f t="shared" si="17"/>
        <v>Gas</v>
      </c>
    </row>
    <row r="575" spans="1:13" x14ac:dyDescent="0.25">
      <c r="A575" t="s">
        <v>27</v>
      </c>
      <c r="B575" t="s">
        <v>7</v>
      </c>
      <c r="C575" t="s">
        <v>19</v>
      </c>
      <c r="D575" s="5">
        <v>-100</v>
      </c>
      <c r="E575" t="b" cm="1">
        <f t="array" ref="E575">SUMPRODUCT(--ISNUMBER(SEARCH({"GAS","Oil","ARCO"}, A575)))&gt;0</f>
        <v>1</v>
      </c>
      <c r="F575" t="b" cm="1">
        <f t="array" ref="F575">SUMPRODUCT(--ISNUMBER(SEARCH({"PAK","Safe","Save","Costco","Food"},A575)))&gt;0</f>
        <v>0</v>
      </c>
      <c r="G575" t="b" cm="1">
        <f t="array" ref="G575">SUMPRODUCT(--ISNUMBER(SEARCH({"KOHLS","Macy","Gap","Clothing"}, A575)))&gt;0</f>
        <v>0</v>
      </c>
      <c r="H575" t="b" cm="1">
        <f t="array" ref="H575">SUMPRODUCT(--ISNUMBER(SEARCH({"Century","Steam","Gamepod","Entertainment"},A575)))&gt;0</f>
        <v>0</v>
      </c>
      <c r="I575" t="b" cm="1">
        <f t="array" ref="I575">SUMPRODUCT(--ISNUMBER(SEARCH({"ROBINHOOD","AMERITRADE"}, A575)))&gt;0</f>
        <v>0</v>
      </c>
      <c r="J575" t="b" cm="1">
        <f t="array" ref="J575">SUMPRODUCT(--ISNUMBER(SEARCH({"O'REILLY","Auto"}, A575)))&gt;0</f>
        <v>0</v>
      </c>
      <c r="K575" t="b" cm="1">
        <f t="array" ref="K575">SUMPRODUCT(--ISNUMBER(SEARCH({"Home","Outdoor","Superdry","AMZN","Target","Wal-Mart","WITHDRWL SAN LEANDRO","Misc"}, A575)))&gt;0</f>
        <v>0</v>
      </c>
      <c r="L575" t="str">
        <f t="shared" si="16"/>
        <v>FALSE</v>
      </c>
      <c r="M575" t="str">
        <f t="shared" si="17"/>
        <v>Gas</v>
      </c>
    </row>
    <row r="576" spans="1:13" x14ac:dyDescent="0.25">
      <c r="A576" t="s">
        <v>27</v>
      </c>
      <c r="B576" t="s">
        <v>7</v>
      </c>
      <c r="C576" t="s">
        <v>19</v>
      </c>
      <c r="D576" s="5">
        <v>-100</v>
      </c>
      <c r="E576" t="b" cm="1">
        <f t="array" ref="E576">SUMPRODUCT(--ISNUMBER(SEARCH({"GAS","Oil","ARCO"}, A576)))&gt;0</f>
        <v>1</v>
      </c>
      <c r="F576" t="b" cm="1">
        <f t="array" ref="F576">SUMPRODUCT(--ISNUMBER(SEARCH({"PAK","Safe","Save","Costco","Food"},A576)))&gt;0</f>
        <v>0</v>
      </c>
      <c r="G576" t="b" cm="1">
        <f t="array" ref="G576">SUMPRODUCT(--ISNUMBER(SEARCH({"KOHLS","Macy","Gap","Clothing"}, A576)))&gt;0</f>
        <v>0</v>
      </c>
      <c r="H576" t="b" cm="1">
        <f t="array" ref="H576">SUMPRODUCT(--ISNUMBER(SEARCH({"Century","Steam","Gamepod","Entertainment"},A576)))&gt;0</f>
        <v>0</v>
      </c>
      <c r="I576" t="b" cm="1">
        <f t="array" ref="I576">SUMPRODUCT(--ISNUMBER(SEARCH({"ROBINHOOD","AMERITRADE"}, A576)))&gt;0</f>
        <v>0</v>
      </c>
      <c r="J576" t="b" cm="1">
        <f t="array" ref="J576">SUMPRODUCT(--ISNUMBER(SEARCH({"O'REILLY","Auto"}, A576)))&gt;0</f>
        <v>0</v>
      </c>
      <c r="K576" t="b" cm="1">
        <f t="array" ref="K576">SUMPRODUCT(--ISNUMBER(SEARCH({"Home","Outdoor","Superdry","AMZN","Target","Wal-Mart","WITHDRWL SAN LEANDRO","Misc"}, A576)))&gt;0</f>
        <v>0</v>
      </c>
      <c r="L576" t="str">
        <f t="shared" si="16"/>
        <v>FALSE</v>
      </c>
      <c r="M576" t="str">
        <f t="shared" si="17"/>
        <v>Gas</v>
      </c>
    </row>
    <row r="577" spans="1:13" x14ac:dyDescent="0.25">
      <c r="A577" t="s">
        <v>27</v>
      </c>
      <c r="B577" t="s">
        <v>6</v>
      </c>
      <c r="C577" t="s">
        <v>19</v>
      </c>
      <c r="D577" s="5">
        <v>-75</v>
      </c>
      <c r="E577" t="b" cm="1">
        <f t="array" ref="E577">SUMPRODUCT(--ISNUMBER(SEARCH({"GAS","Oil","ARCO"}, A577)))&gt;0</f>
        <v>1</v>
      </c>
      <c r="F577" t="b" cm="1">
        <f t="array" ref="F577">SUMPRODUCT(--ISNUMBER(SEARCH({"PAK","Safe","Save","Costco","Food"},A577)))&gt;0</f>
        <v>0</v>
      </c>
      <c r="G577" t="b" cm="1">
        <f t="array" ref="G577">SUMPRODUCT(--ISNUMBER(SEARCH({"KOHLS","Macy","Gap","Clothing"}, A577)))&gt;0</f>
        <v>0</v>
      </c>
      <c r="H577" t="b" cm="1">
        <f t="array" ref="H577">SUMPRODUCT(--ISNUMBER(SEARCH({"Century","Steam","Gamepod","Entertainment"},A577)))&gt;0</f>
        <v>0</v>
      </c>
      <c r="I577" t="b" cm="1">
        <f t="array" ref="I577">SUMPRODUCT(--ISNUMBER(SEARCH({"ROBINHOOD","AMERITRADE"}, A577)))&gt;0</f>
        <v>0</v>
      </c>
      <c r="J577" t="b" cm="1">
        <f t="array" ref="J577">SUMPRODUCT(--ISNUMBER(SEARCH({"O'REILLY","Auto"}, A577)))&gt;0</f>
        <v>0</v>
      </c>
      <c r="K577" t="b" cm="1">
        <f t="array" ref="K577">SUMPRODUCT(--ISNUMBER(SEARCH({"Home","Outdoor","Superdry","AMZN","Target","Wal-Mart","WITHDRWL SAN LEANDRO","Misc"}, A577)))&gt;0</f>
        <v>0</v>
      </c>
      <c r="L577" t="str">
        <f t="shared" si="16"/>
        <v>FALSE</v>
      </c>
      <c r="M577" t="str">
        <f t="shared" si="17"/>
        <v>Gas</v>
      </c>
    </row>
    <row r="578" spans="1:13" x14ac:dyDescent="0.25">
      <c r="A578" t="s">
        <v>27</v>
      </c>
      <c r="B578" t="s">
        <v>6</v>
      </c>
      <c r="C578" t="s">
        <v>19</v>
      </c>
      <c r="D578" s="5">
        <v>-75</v>
      </c>
      <c r="E578" t="b" cm="1">
        <f t="array" ref="E578">SUMPRODUCT(--ISNUMBER(SEARCH({"GAS","Oil","ARCO"}, A578)))&gt;0</f>
        <v>1</v>
      </c>
      <c r="F578" t="b" cm="1">
        <f t="array" ref="F578">SUMPRODUCT(--ISNUMBER(SEARCH({"PAK","Safe","Save","Costco","Food"},A578)))&gt;0</f>
        <v>0</v>
      </c>
      <c r="G578" t="b" cm="1">
        <f t="array" ref="G578">SUMPRODUCT(--ISNUMBER(SEARCH({"KOHLS","Macy","Gap","Clothing"}, A578)))&gt;0</f>
        <v>0</v>
      </c>
      <c r="H578" t="b" cm="1">
        <f t="array" ref="H578">SUMPRODUCT(--ISNUMBER(SEARCH({"Century","Steam","Gamepod","Entertainment"},A578)))&gt;0</f>
        <v>0</v>
      </c>
      <c r="I578" t="b" cm="1">
        <f t="array" ref="I578">SUMPRODUCT(--ISNUMBER(SEARCH({"ROBINHOOD","AMERITRADE"}, A578)))&gt;0</f>
        <v>0</v>
      </c>
      <c r="J578" t="b" cm="1">
        <f t="array" ref="J578">SUMPRODUCT(--ISNUMBER(SEARCH({"O'REILLY","Auto"}, A578)))&gt;0</f>
        <v>0</v>
      </c>
      <c r="K578" t="b" cm="1">
        <f t="array" ref="K578">SUMPRODUCT(--ISNUMBER(SEARCH({"Home","Outdoor","Superdry","AMZN","Target","Wal-Mart","WITHDRWL SAN LEANDRO","Misc"}, A578)))&gt;0</f>
        <v>0</v>
      </c>
      <c r="L578" t="str">
        <f t="shared" ref="L578:L583" si="18">IF(D578&gt;0, "TRUE", "FALSE")</f>
        <v>FALSE</v>
      </c>
      <c r="M578" t="str">
        <f t="shared" ref="M578:M583" si="19">IF(E578=TRUE, "Gas", IF(F578=TRUE, "Food", IF(G578=TRUE, "Clothing", IF(H578=TRUE, "Entertainment", IF(I578=TRUE, "Investment", IF(J578=TRUE, "Car Maintenance", IF(K578=TRUE, "Miscellaneous", IF(L578="TRUE", "Deposit", "Other"))))))))</f>
        <v>Gas</v>
      </c>
    </row>
    <row r="579" spans="1:13" x14ac:dyDescent="0.25">
      <c r="A579" t="s">
        <v>27</v>
      </c>
      <c r="B579" t="s">
        <v>6</v>
      </c>
      <c r="C579" t="s">
        <v>19</v>
      </c>
      <c r="D579" s="5">
        <v>-14.28</v>
      </c>
      <c r="E579" t="b" cm="1">
        <f t="array" ref="E579">SUMPRODUCT(--ISNUMBER(SEARCH({"GAS","Oil","ARCO"}, A579)))&gt;0</f>
        <v>1</v>
      </c>
      <c r="F579" t="b" cm="1">
        <f t="array" ref="F579">SUMPRODUCT(--ISNUMBER(SEARCH({"PAK","Safe","Save","Costco","Food"},A579)))&gt;0</f>
        <v>0</v>
      </c>
      <c r="G579" t="b" cm="1">
        <f t="array" ref="G579">SUMPRODUCT(--ISNUMBER(SEARCH({"KOHLS","Macy","Gap","Clothing"}, A579)))&gt;0</f>
        <v>0</v>
      </c>
      <c r="H579" t="b" cm="1">
        <f t="array" ref="H579">SUMPRODUCT(--ISNUMBER(SEARCH({"Century","Steam","Gamepod","Entertainment"},A579)))&gt;0</f>
        <v>0</v>
      </c>
      <c r="I579" t="b" cm="1">
        <f t="array" ref="I579">SUMPRODUCT(--ISNUMBER(SEARCH({"ROBINHOOD","AMERITRADE"}, A579)))&gt;0</f>
        <v>0</v>
      </c>
      <c r="J579" t="b" cm="1">
        <f t="array" ref="J579">SUMPRODUCT(--ISNUMBER(SEARCH({"O'REILLY","Auto"}, A579)))&gt;0</f>
        <v>0</v>
      </c>
      <c r="K579" t="b" cm="1">
        <f t="array" ref="K579">SUMPRODUCT(--ISNUMBER(SEARCH({"Home","Outdoor","Superdry","AMZN","Target","Wal-Mart","WITHDRWL SAN LEANDRO","Misc"}, A579)))&gt;0</f>
        <v>0</v>
      </c>
      <c r="L579" t="str">
        <f t="shared" si="18"/>
        <v>FALSE</v>
      </c>
      <c r="M579" t="str">
        <f t="shared" si="19"/>
        <v>Gas</v>
      </c>
    </row>
    <row r="580" spans="1:13" x14ac:dyDescent="0.25">
      <c r="A580" t="s">
        <v>27</v>
      </c>
      <c r="B580" t="s">
        <v>6</v>
      </c>
      <c r="C580" t="s">
        <v>19</v>
      </c>
      <c r="D580" s="5">
        <v>-89.37</v>
      </c>
      <c r="E580" t="b" cm="1">
        <f t="array" ref="E580">SUMPRODUCT(--ISNUMBER(SEARCH({"GAS","Oil","ARCO"}, A580)))&gt;0</f>
        <v>1</v>
      </c>
      <c r="F580" t="b" cm="1">
        <f t="array" ref="F580">SUMPRODUCT(--ISNUMBER(SEARCH({"PAK","Safe","Save","Costco","Food"},A580)))&gt;0</f>
        <v>0</v>
      </c>
      <c r="G580" t="b" cm="1">
        <f t="array" ref="G580">SUMPRODUCT(--ISNUMBER(SEARCH({"KOHLS","Macy","Gap","Clothing"}, A580)))&gt;0</f>
        <v>0</v>
      </c>
      <c r="H580" t="b" cm="1">
        <f t="array" ref="H580">SUMPRODUCT(--ISNUMBER(SEARCH({"Century","Steam","Gamepod","Entertainment"},A580)))&gt;0</f>
        <v>0</v>
      </c>
      <c r="I580" t="b" cm="1">
        <f t="array" ref="I580">SUMPRODUCT(--ISNUMBER(SEARCH({"ROBINHOOD","AMERITRADE"}, A580)))&gt;0</f>
        <v>0</v>
      </c>
      <c r="J580" t="b" cm="1">
        <f t="array" ref="J580">SUMPRODUCT(--ISNUMBER(SEARCH({"O'REILLY","Auto"}, A580)))&gt;0</f>
        <v>0</v>
      </c>
      <c r="K580" t="b" cm="1">
        <f t="array" ref="K580">SUMPRODUCT(--ISNUMBER(SEARCH({"Home","Outdoor","Superdry","AMZN","Target","Wal-Mart","WITHDRWL SAN LEANDRO","Misc"}, A580)))&gt;0</f>
        <v>0</v>
      </c>
      <c r="L580" t="str">
        <f t="shared" si="18"/>
        <v>FALSE</v>
      </c>
      <c r="M580" t="str">
        <f t="shared" si="19"/>
        <v>Gas</v>
      </c>
    </row>
    <row r="581" spans="1:13" x14ac:dyDescent="0.25">
      <c r="A581" t="s">
        <v>27</v>
      </c>
      <c r="B581" t="s">
        <v>5</v>
      </c>
      <c r="C581" t="s">
        <v>19</v>
      </c>
      <c r="D581" s="5">
        <v>-75</v>
      </c>
      <c r="E581" t="b" cm="1">
        <f t="array" ref="E581">SUMPRODUCT(--ISNUMBER(SEARCH({"GAS","Oil","ARCO"}, A581)))&gt;0</f>
        <v>1</v>
      </c>
      <c r="F581" t="b" cm="1">
        <f t="array" ref="F581">SUMPRODUCT(--ISNUMBER(SEARCH({"PAK","Safe","Save","Costco","Food"},A581)))&gt;0</f>
        <v>0</v>
      </c>
      <c r="G581" t="b" cm="1">
        <f t="array" ref="G581">SUMPRODUCT(--ISNUMBER(SEARCH({"KOHLS","Macy","Gap","Clothing"}, A581)))&gt;0</f>
        <v>0</v>
      </c>
      <c r="H581" t="b" cm="1">
        <f t="array" ref="H581">SUMPRODUCT(--ISNUMBER(SEARCH({"Century","Steam","Gamepod","Entertainment"},A581)))&gt;0</f>
        <v>0</v>
      </c>
      <c r="I581" t="b" cm="1">
        <f t="array" ref="I581">SUMPRODUCT(--ISNUMBER(SEARCH({"ROBINHOOD","AMERITRADE"}, A581)))&gt;0</f>
        <v>0</v>
      </c>
      <c r="J581" t="b" cm="1">
        <f t="array" ref="J581">SUMPRODUCT(--ISNUMBER(SEARCH({"O'REILLY","Auto"}, A581)))&gt;0</f>
        <v>0</v>
      </c>
      <c r="K581" t="b" cm="1">
        <f t="array" ref="K581">SUMPRODUCT(--ISNUMBER(SEARCH({"Home","Outdoor","Superdry","AMZN","Target","Wal-Mart","WITHDRWL SAN LEANDRO","Misc"}, A581)))&gt;0</f>
        <v>0</v>
      </c>
      <c r="L581" t="str">
        <f t="shared" si="18"/>
        <v>FALSE</v>
      </c>
      <c r="M581" t="str">
        <f t="shared" si="19"/>
        <v>Gas</v>
      </c>
    </row>
    <row r="582" spans="1:13" x14ac:dyDescent="0.25">
      <c r="A582" t="s">
        <v>27</v>
      </c>
      <c r="B582" t="s">
        <v>4</v>
      </c>
      <c r="C582" t="s">
        <v>19</v>
      </c>
      <c r="D582" s="5">
        <v>-78</v>
      </c>
      <c r="E582" t="b" cm="1">
        <f t="array" ref="E582">SUMPRODUCT(--ISNUMBER(SEARCH({"GAS","Oil","ARCO"}, A582)))&gt;0</f>
        <v>1</v>
      </c>
      <c r="F582" t="b" cm="1">
        <f t="array" ref="F582">SUMPRODUCT(--ISNUMBER(SEARCH({"PAK","Safe","Save","Costco","Food"},A582)))&gt;0</f>
        <v>0</v>
      </c>
      <c r="G582" t="b" cm="1">
        <f t="array" ref="G582">SUMPRODUCT(--ISNUMBER(SEARCH({"KOHLS","Macy","Gap","Clothing"}, A582)))&gt;0</f>
        <v>0</v>
      </c>
      <c r="H582" t="b" cm="1">
        <f t="array" ref="H582">SUMPRODUCT(--ISNUMBER(SEARCH({"Century","Steam","Gamepod","Entertainment"},A582)))&gt;0</f>
        <v>0</v>
      </c>
      <c r="I582" t="b" cm="1">
        <f t="array" ref="I582">SUMPRODUCT(--ISNUMBER(SEARCH({"ROBINHOOD","AMERITRADE"}, A582)))&gt;0</f>
        <v>0</v>
      </c>
      <c r="J582" t="b" cm="1">
        <f t="array" ref="J582">SUMPRODUCT(--ISNUMBER(SEARCH({"O'REILLY","Auto"}, A582)))&gt;0</f>
        <v>0</v>
      </c>
      <c r="K582" t="b" cm="1">
        <f t="array" ref="K582">SUMPRODUCT(--ISNUMBER(SEARCH({"Home","Outdoor","Superdry","AMZN","Target","Wal-Mart","WITHDRWL SAN LEANDRO","Misc"}, A582)))&gt;0</f>
        <v>0</v>
      </c>
      <c r="L582" t="str">
        <f t="shared" si="18"/>
        <v>FALSE</v>
      </c>
      <c r="M582" t="str">
        <f t="shared" si="19"/>
        <v>Gas</v>
      </c>
    </row>
    <row r="583" spans="1:13" x14ac:dyDescent="0.25">
      <c r="A583" t="s">
        <v>27</v>
      </c>
      <c r="B583" t="s">
        <v>4</v>
      </c>
      <c r="C583" t="s">
        <v>19</v>
      </c>
      <c r="D583" s="5">
        <v>-84</v>
      </c>
      <c r="E583" t="b" cm="1">
        <f t="array" ref="E583">SUMPRODUCT(--ISNUMBER(SEARCH({"GAS","Oil","ARCO"}, A583)))&gt;0</f>
        <v>1</v>
      </c>
      <c r="F583" t="b" cm="1">
        <f t="array" ref="F583">SUMPRODUCT(--ISNUMBER(SEARCH({"PAK","Safe","Save","Costco","Food"},A583)))&gt;0</f>
        <v>0</v>
      </c>
      <c r="G583" t="b" cm="1">
        <f t="array" ref="G583">SUMPRODUCT(--ISNUMBER(SEARCH({"KOHLS","Macy","Gap","Clothing"}, A583)))&gt;0</f>
        <v>0</v>
      </c>
      <c r="H583" t="b" cm="1">
        <f t="array" ref="H583">SUMPRODUCT(--ISNUMBER(SEARCH({"Century","Steam","Gamepod","Entertainment"},A583)))&gt;0</f>
        <v>0</v>
      </c>
      <c r="I583" t="b" cm="1">
        <f t="array" ref="I583">SUMPRODUCT(--ISNUMBER(SEARCH({"ROBINHOOD","AMERITRADE"}, A583)))&gt;0</f>
        <v>0</v>
      </c>
      <c r="J583" t="b" cm="1">
        <f t="array" ref="J583">SUMPRODUCT(--ISNUMBER(SEARCH({"O'REILLY","Auto"}, A583)))&gt;0</f>
        <v>0</v>
      </c>
      <c r="K583" t="b" cm="1">
        <f t="array" ref="K583">SUMPRODUCT(--ISNUMBER(SEARCH({"Home","Outdoor","Superdry","AMZN","Target","Wal-Mart","WITHDRWL SAN LEANDRO","Misc"}, A583)))&gt;0</f>
        <v>0</v>
      </c>
      <c r="L583" t="str">
        <f t="shared" si="18"/>
        <v>FALSE</v>
      </c>
      <c r="M583" t="str">
        <f t="shared" si="19"/>
        <v>Gas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3FF9-F00A-475D-8C2C-931048086D05}">
  <dimension ref="A3:B39"/>
  <sheetViews>
    <sheetView workbookViewId="0">
      <selection activeCell="H29" sqref="H29"/>
    </sheetView>
  </sheetViews>
  <sheetFormatPr defaultRowHeight="15" x14ac:dyDescent="0.25"/>
  <cols>
    <col min="1" max="1" width="19.85546875" bestFit="1" customWidth="1"/>
    <col min="2" max="2" width="19" bestFit="1" customWidth="1"/>
    <col min="3" max="3" width="13.140625" bestFit="1" customWidth="1"/>
  </cols>
  <sheetData>
    <row r="3" spans="1:2" x14ac:dyDescent="0.25">
      <c r="A3" s="3" t="s">
        <v>16</v>
      </c>
      <c r="B3" t="s">
        <v>31</v>
      </c>
    </row>
    <row r="4" spans="1:2" x14ac:dyDescent="0.25">
      <c r="A4" s="4" t="s">
        <v>20</v>
      </c>
      <c r="B4">
        <v>8481.84</v>
      </c>
    </row>
    <row r="5" spans="1:2" x14ac:dyDescent="0.25">
      <c r="A5" s="7" t="s">
        <v>24</v>
      </c>
      <c r="B5">
        <v>814.98</v>
      </c>
    </row>
    <row r="6" spans="1:2" x14ac:dyDescent="0.25">
      <c r="A6" s="7" t="s">
        <v>32</v>
      </c>
      <c r="B6">
        <v>5045.2</v>
      </c>
    </row>
    <row r="7" spans="1:2" x14ac:dyDescent="0.25">
      <c r="A7" s="7" t="s">
        <v>26</v>
      </c>
      <c r="B7">
        <v>470.63000000000005</v>
      </c>
    </row>
    <row r="8" spans="1:2" x14ac:dyDescent="0.25">
      <c r="A8" s="7" t="s">
        <v>27</v>
      </c>
      <c r="B8">
        <v>381.68999999999994</v>
      </c>
    </row>
    <row r="9" spans="1:2" x14ac:dyDescent="0.25">
      <c r="A9" s="7" t="s">
        <v>28</v>
      </c>
      <c r="B9">
        <v>1206.3899999999999</v>
      </c>
    </row>
    <row r="10" spans="1:2" x14ac:dyDescent="0.25">
      <c r="A10" s="7" t="s">
        <v>29</v>
      </c>
      <c r="B10">
        <v>562.95000000000005</v>
      </c>
    </row>
    <row r="11" spans="1:2" x14ac:dyDescent="0.25">
      <c r="A11" s="4" t="s">
        <v>21</v>
      </c>
      <c r="B11">
        <v>6552.2599999999993</v>
      </c>
    </row>
    <row r="12" spans="1:2" x14ac:dyDescent="0.25">
      <c r="A12" s="7" t="s">
        <v>32</v>
      </c>
      <c r="B12">
        <v>4691.53</v>
      </c>
    </row>
    <row r="13" spans="1:2" x14ac:dyDescent="0.25">
      <c r="A13" s="7" t="s">
        <v>25</v>
      </c>
      <c r="B13">
        <v>35.229999999999997</v>
      </c>
    </row>
    <row r="14" spans="1:2" x14ac:dyDescent="0.25">
      <c r="A14" s="7" t="s">
        <v>26</v>
      </c>
      <c r="B14">
        <v>645.06000000000017</v>
      </c>
    </row>
    <row r="15" spans="1:2" x14ac:dyDescent="0.25">
      <c r="A15" s="7" t="s">
        <v>27</v>
      </c>
      <c r="B15">
        <v>330.9</v>
      </c>
    </row>
    <row r="16" spans="1:2" x14ac:dyDescent="0.25">
      <c r="A16" s="7" t="s">
        <v>18</v>
      </c>
      <c r="B16">
        <v>70</v>
      </c>
    </row>
    <row r="17" spans="1:2" x14ac:dyDescent="0.25">
      <c r="A17" s="7" t="s">
        <v>28</v>
      </c>
      <c r="B17">
        <v>252.37000000000003</v>
      </c>
    </row>
    <row r="18" spans="1:2" x14ac:dyDescent="0.25">
      <c r="A18" s="7" t="s">
        <v>29</v>
      </c>
      <c r="B18">
        <v>527.17000000000007</v>
      </c>
    </row>
    <row r="19" spans="1:2" x14ac:dyDescent="0.25">
      <c r="A19" s="4" t="s">
        <v>22</v>
      </c>
      <c r="B19">
        <v>17324.52</v>
      </c>
    </row>
    <row r="20" spans="1:2" x14ac:dyDescent="0.25">
      <c r="A20" s="7" t="s">
        <v>23</v>
      </c>
      <c r="B20">
        <v>52.56</v>
      </c>
    </row>
    <row r="21" spans="1:2" x14ac:dyDescent="0.25">
      <c r="A21" s="7" t="s">
        <v>24</v>
      </c>
      <c r="B21">
        <v>191.57</v>
      </c>
    </row>
    <row r="22" spans="1:2" x14ac:dyDescent="0.25">
      <c r="A22" s="7" t="s">
        <v>32</v>
      </c>
      <c r="B22">
        <v>10967.57</v>
      </c>
    </row>
    <row r="23" spans="1:2" x14ac:dyDescent="0.25">
      <c r="A23" s="7" t="s">
        <v>25</v>
      </c>
      <c r="B23">
        <v>71.349999999999994</v>
      </c>
    </row>
    <row r="24" spans="1:2" x14ac:dyDescent="0.25">
      <c r="A24" s="7" t="s">
        <v>26</v>
      </c>
      <c r="B24">
        <v>381.85</v>
      </c>
    </row>
    <row r="25" spans="1:2" x14ac:dyDescent="0.25">
      <c r="A25" s="7" t="s">
        <v>27</v>
      </c>
      <c r="B25">
        <v>594.75</v>
      </c>
    </row>
    <row r="26" spans="1:2" x14ac:dyDescent="0.25">
      <c r="A26" s="7" t="s">
        <v>18</v>
      </c>
      <c r="B26">
        <v>1000</v>
      </c>
    </row>
    <row r="27" spans="1:2" x14ac:dyDescent="0.25">
      <c r="A27" s="7" t="s">
        <v>28</v>
      </c>
      <c r="B27">
        <v>2150.8399999999997</v>
      </c>
    </row>
    <row r="28" spans="1:2" x14ac:dyDescent="0.25">
      <c r="A28" s="7" t="s">
        <v>29</v>
      </c>
      <c r="B28">
        <v>1914.0299999999997</v>
      </c>
    </row>
    <row r="29" spans="1:2" x14ac:dyDescent="0.25">
      <c r="A29" s="4" t="s">
        <v>19</v>
      </c>
      <c r="B29">
        <v>21439.780000000002</v>
      </c>
    </row>
    <row r="30" spans="1:2" x14ac:dyDescent="0.25">
      <c r="A30" s="7" t="s">
        <v>23</v>
      </c>
      <c r="B30">
        <v>347.28999999999996</v>
      </c>
    </row>
    <row r="31" spans="1:2" x14ac:dyDescent="0.25">
      <c r="A31" s="7" t="s">
        <v>24</v>
      </c>
      <c r="B31">
        <v>310.32</v>
      </c>
    </row>
    <row r="32" spans="1:2" x14ac:dyDescent="0.25">
      <c r="A32" s="7" t="s">
        <v>32</v>
      </c>
      <c r="B32">
        <v>9527.66</v>
      </c>
    </row>
    <row r="33" spans="1:2" x14ac:dyDescent="0.25">
      <c r="A33" s="7" t="s">
        <v>25</v>
      </c>
      <c r="B33">
        <v>236.93000000000004</v>
      </c>
    </row>
    <row r="34" spans="1:2" x14ac:dyDescent="0.25">
      <c r="A34" s="7" t="s">
        <v>26</v>
      </c>
      <c r="B34">
        <v>1334.5100000000004</v>
      </c>
    </row>
    <row r="35" spans="1:2" x14ac:dyDescent="0.25">
      <c r="A35" s="7" t="s">
        <v>27</v>
      </c>
      <c r="B35">
        <v>2703.44</v>
      </c>
    </row>
    <row r="36" spans="1:2" x14ac:dyDescent="0.25">
      <c r="A36" s="7" t="s">
        <v>18</v>
      </c>
      <c r="B36">
        <v>300</v>
      </c>
    </row>
    <row r="37" spans="1:2" x14ac:dyDescent="0.25">
      <c r="A37" s="7" t="s">
        <v>28</v>
      </c>
      <c r="B37">
        <v>3749.5300000000007</v>
      </c>
    </row>
    <row r="38" spans="1:2" x14ac:dyDescent="0.25">
      <c r="A38" s="7" t="s">
        <v>29</v>
      </c>
      <c r="B38">
        <v>2930.1000000000017</v>
      </c>
    </row>
    <row r="39" spans="1:2" x14ac:dyDescent="0.25">
      <c r="A39" s="4" t="s">
        <v>17</v>
      </c>
      <c r="B39">
        <v>53798.400000000001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DATA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Eddy Pandzic</cp:lastModifiedBy>
  <dcterms:created xsi:type="dcterms:W3CDTF">2023-01-16T05:17:36Z</dcterms:created>
  <dcterms:modified xsi:type="dcterms:W3CDTF">2023-11-29T00:02:37Z</dcterms:modified>
</cp:coreProperties>
</file>