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rgo\PycharmProjects\fantasy-ai-lol\"/>
    </mc:Choice>
  </mc:AlternateContent>
  <xr:revisionPtr revIDLastSave="0" documentId="13_ncr:1_{E67AEBF7-1B56-4F0B-A660-9B373F4BDA31}" xr6:coauthVersionLast="47" xr6:coauthVersionMax="47" xr10:uidLastSave="{00000000-0000-0000-0000-000000000000}"/>
  <bookViews>
    <workbookView xWindow="-120" yWindow="-120" windowWidth="29040" windowHeight="15720" tabRatio="729" firstSheet="3" activeTab="4" xr2:uid="{00000000-000D-0000-FFFF-FFFF00000000}"/>
  </bookViews>
  <sheets>
    <sheet name="State stats + continuous event" sheetId="1" r:id="rId1"/>
    <sheet name="Nominal event stats" sheetId="2" r:id="rId2"/>
    <sheet name="champion_state_championName_sta" sheetId="4" r:id="rId3"/>
    <sheet name="champion_state_ultimateName_sta" sheetId="5" r:id="rId4"/>
    <sheet name="summoner_spell_sets_summonerSpe" sheetId="15" r:id="rId5"/>
    <sheet name="item_id_stats" sheetId="10" r:id="rId6"/>
    <sheet name="item_participant_stats" sheetId="11" r:id="rId7"/>
    <sheet name="perk_sets_perkID_stats" sheetId="14" r:id="rId8"/>
  </sheets>
  <definedNames>
    <definedName name="ExternalData_1" localSheetId="0" hidden="1">'State stats + continuous event'!$A$1:$CD$9</definedName>
    <definedName name="ExternalData_10" localSheetId="1" hidden="1">'Nominal event stats'!$A$77:$B$80</definedName>
    <definedName name="ExternalData_11" localSheetId="1" hidden="1">'Nominal event stats'!$A$82:$B$92</definedName>
    <definedName name="ExternalData_12" localSheetId="1" hidden="1">'Nominal event stats'!$A$94:$B$97</definedName>
    <definedName name="ExternalData_13" localSheetId="1" hidden="1">'Nominal event stats'!$A$99:$B$101</definedName>
    <definedName name="ExternalData_14" localSheetId="1" hidden="1">'Nominal event stats'!$A$103:$B$105</definedName>
    <definedName name="ExternalData_15" localSheetId="1" hidden="1">'Nominal event stats'!$A$107:$B$118</definedName>
    <definedName name="ExternalData_16" localSheetId="1" hidden="1">'Nominal event stats'!$A$120:$B$130</definedName>
    <definedName name="ExternalData_17" localSheetId="1" hidden="1">'Nominal event stats'!$A$132:$B$137</definedName>
    <definedName name="ExternalData_18" localSheetId="1" hidden="1">'Nominal event stats'!$A$139:$B$140</definedName>
    <definedName name="ExternalData_19" localSheetId="1" hidden="1">'Nominal event stats'!$A$142:$B$144</definedName>
    <definedName name="ExternalData_2" localSheetId="0" hidden="1">'State stats + continuous event'!$A$12:$B$14</definedName>
    <definedName name="ExternalData_20" localSheetId="6" hidden="1">item_participant_stats!$A$1:$E$11</definedName>
    <definedName name="ExternalData_21" localSheetId="1" hidden="1">'Nominal event stats'!$A$153:$B$163</definedName>
    <definedName name="ExternalData_21" localSheetId="7" hidden="1">perk_sets_perkID_stats!$A$1:$C$65</definedName>
    <definedName name="ExternalData_22" localSheetId="1" hidden="1">'Nominal event stats'!$A$165:$B$175</definedName>
    <definedName name="ExternalData_23" localSheetId="1" hidden="1">'Nominal event stats'!$A$177:$B$180</definedName>
    <definedName name="ExternalData_23" localSheetId="0" hidden="1">'State stats + continuous event'!$A$16:$B$18</definedName>
    <definedName name="ExternalData_24" localSheetId="1" hidden="1">'Nominal event stats'!$A$182:$B$183</definedName>
    <definedName name="ExternalData_24" localSheetId="0" hidden="1">'State stats + continuous event'!$A$20:$B$24</definedName>
    <definedName name="ExternalData_25" localSheetId="1" hidden="1">'Nominal event stats'!$A$185:$B$187</definedName>
    <definedName name="ExternalData_25" localSheetId="4" hidden="1">summoner_spell_sets_summonerSpe!$A$1:$B$14</definedName>
    <definedName name="ExternalData_26" localSheetId="1" hidden="1">'Nominal event stats'!$A$189:$B$199</definedName>
    <definedName name="ExternalData_27" localSheetId="1" hidden="1">'Nominal event stats'!$A$201:$B$206</definedName>
    <definedName name="ExternalData_28" localSheetId="1" hidden="1">'Nominal event stats'!$A$208:$B$213</definedName>
    <definedName name="ExternalData_29" localSheetId="1" hidden="1">'Nominal event stats'!$A$1:$E$9</definedName>
    <definedName name="ExternalData_3" localSheetId="2" hidden="1">champion_state_championName_sta!$A$1:$B$132</definedName>
    <definedName name="ExternalData_3" localSheetId="3" hidden="1">champion_state_ultimateName_sta!$A$1:$B$162</definedName>
    <definedName name="ExternalData_3" localSheetId="5" hidden="1">item_id_stats!$A$1:$G$212</definedName>
    <definedName name="ExternalData_30" localSheetId="1" hidden="1">'Nominal event stats'!$A$11:$E$21</definedName>
    <definedName name="ExternalData_4" localSheetId="1" hidden="1">'Nominal event stats'!$A$23:$B$28</definedName>
    <definedName name="ExternalData_5" localSheetId="1" hidden="1">'Nominal event stats'!$A$30:$B$33</definedName>
    <definedName name="ExternalData_6" localSheetId="1" hidden="1">'Nominal event stats'!$A$35:$B$46</definedName>
    <definedName name="ExternalData_7" localSheetId="1" hidden="1">'Nominal event stats'!$A$48:$B$50</definedName>
    <definedName name="ExternalData_8" localSheetId="1" hidden="1">'Nominal event stats'!$A$52:$B$63</definedName>
    <definedName name="ExternalData_9" localSheetId="1" hidden="1">'Nominal event stats'!$A$65:$B$75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5" l="1"/>
  <c r="C3" i="15"/>
  <c r="C9" i="15"/>
  <c r="C6" i="15"/>
  <c r="C4" i="15"/>
  <c r="C7" i="15"/>
  <c r="C5" i="15"/>
  <c r="C10" i="15"/>
  <c r="C12" i="15"/>
  <c r="C8" i="15"/>
  <c r="C11" i="15"/>
  <c r="C13" i="15"/>
  <c r="C14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C24" i="2"/>
  <c r="C25" i="2"/>
  <c r="C27" i="2"/>
  <c r="C28" i="2"/>
  <c r="C26" i="2"/>
  <c r="C13" i="1"/>
  <c r="C211" i="2"/>
  <c r="C212" i="2"/>
  <c r="C209" i="2"/>
  <c r="C210" i="2"/>
  <c r="C213" i="2"/>
  <c r="C205" i="2"/>
  <c r="C202" i="2"/>
  <c r="C203" i="2"/>
  <c r="C206" i="2"/>
  <c r="C204" i="2"/>
  <c r="C191" i="2"/>
  <c r="C193" i="2"/>
  <c r="C190" i="2"/>
  <c r="C196" i="2"/>
  <c r="C197" i="2"/>
  <c r="C199" i="2"/>
  <c r="C192" i="2"/>
  <c r="C195" i="2"/>
  <c r="C194" i="2"/>
  <c r="C198" i="2"/>
  <c r="C187" i="2"/>
  <c r="C186" i="2"/>
  <c r="C179" i="2"/>
  <c r="C180" i="2"/>
  <c r="C178" i="2"/>
  <c r="C167" i="2"/>
  <c r="C168" i="2"/>
  <c r="C174" i="2"/>
  <c r="C169" i="2"/>
  <c r="C166" i="2"/>
  <c r="C171" i="2"/>
  <c r="C170" i="2"/>
  <c r="C172" i="2"/>
  <c r="C175" i="2"/>
  <c r="C173" i="2"/>
  <c r="C156" i="2"/>
  <c r="C160" i="2"/>
  <c r="C157" i="2"/>
  <c r="C161" i="2"/>
  <c r="C155" i="2"/>
  <c r="C159" i="2"/>
  <c r="C154" i="2"/>
  <c r="C162" i="2"/>
  <c r="C163" i="2"/>
  <c r="C158" i="2"/>
  <c r="C143" i="2"/>
  <c r="C144" i="2"/>
  <c r="C136" i="2"/>
  <c r="C134" i="2"/>
  <c r="C133" i="2"/>
  <c r="C135" i="2"/>
  <c r="C137" i="2"/>
  <c r="C125" i="2"/>
  <c r="C124" i="2"/>
  <c r="C121" i="2"/>
  <c r="C122" i="2"/>
  <c r="C126" i="2"/>
  <c r="C123" i="2"/>
  <c r="C127" i="2"/>
  <c r="C128" i="2"/>
  <c r="C129" i="2"/>
  <c r="C130" i="2"/>
  <c r="C108" i="2"/>
  <c r="C109" i="2"/>
  <c r="C110" i="2"/>
  <c r="C111" i="2"/>
  <c r="C115" i="2"/>
  <c r="C112" i="2"/>
  <c r="C113" i="2"/>
  <c r="C114" i="2"/>
  <c r="C116" i="2"/>
  <c r="C118" i="2"/>
  <c r="C117" i="2"/>
  <c r="C104" i="2"/>
  <c r="C105" i="2"/>
  <c r="C100" i="2"/>
  <c r="C101" i="2"/>
  <c r="C97" i="2"/>
  <c r="C95" i="2"/>
  <c r="C96" i="2"/>
  <c r="C89" i="2"/>
  <c r="C90" i="2"/>
  <c r="C83" i="2"/>
  <c r="C84" i="2"/>
  <c r="C86" i="2"/>
  <c r="C88" i="2"/>
  <c r="C92" i="2"/>
  <c r="C85" i="2"/>
  <c r="C87" i="2"/>
  <c r="C91" i="2"/>
  <c r="C79" i="2"/>
  <c r="C78" i="2"/>
  <c r="C80" i="2"/>
  <c r="C72" i="2"/>
  <c r="C66" i="2"/>
  <c r="C70" i="2"/>
  <c r="C73" i="2"/>
  <c r="C69" i="2"/>
  <c r="C68" i="2"/>
  <c r="C67" i="2"/>
  <c r="C74" i="2"/>
  <c r="C71" i="2"/>
  <c r="C75" i="2"/>
  <c r="C59" i="2"/>
  <c r="C56" i="2"/>
  <c r="C53" i="2"/>
  <c r="C54" i="2"/>
  <c r="C55" i="2"/>
  <c r="C58" i="2"/>
  <c r="C57" i="2"/>
  <c r="C60" i="2"/>
  <c r="C62" i="2"/>
  <c r="C61" i="2"/>
  <c r="C63" i="2"/>
  <c r="C49" i="2"/>
  <c r="C50" i="2"/>
  <c r="C37" i="2"/>
  <c r="C36" i="2"/>
  <c r="C39" i="2"/>
  <c r="C41" i="2"/>
  <c r="C43" i="2"/>
  <c r="C38" i="2"/>
  <c r="C42" i="2"/>
  <c r="C40" i="2"/>
  <c r="C45" i="2"/>
  <c r="C44" i="2"/>
  <c r="C46" i="2"/>
  <c r="C32" i="2"/>
  <c r="C33" i="2"/>
  <c r="C31" i="2"/>
  <c r="C21" i="1"/>
  <c r="C22" i="1"/>
  <c r="C23" i="1"/>
  <c r="C24" i="1"/>
  <c r="C17" i="1"/>
  <c r="C18" i="1"/>
  <c r="C14" i="1"/>
  <c r="C11" i="5"/>
  <c r="C55" i="5"/>
  <c r="C29" i="5"/>
  <c r="C49" i="5"/>
  <c r="C2" i="5"/>
  <c r="C44" i="5"/>
  <c r="C51" i="5"/>
  <c r="C21" i="5"/>
  <c r="C63" i="5"/>
  <c r="C45" i="5"/>
  <c r="C129" i="5"/>
  <c r="C9" i="5"/>
  <c r="C10" i="5"/>
  <c r="C120" i="5"/>
  <c r="C48" i="5"/>
  <c r="C102" i="5"/>
  <c r="C6" i="5"/>
  <c r="C30" i="5"/>
  <c r="C4" i="5"/>
  <c r="C18" i="5"/>
  <c r="C46" i="5"/>
  <c r="C3" i="5"/>
  <c r="C16" i="5"/>
  <c r="C90" i="5"/>
  <c r="C128" i="5"/>
  <c r="C28" i="5"/>
  <c r="C39" i="5"/>
  <c r="C101" i="5"/>
  <c r="C5" i="5"/>
  <c r="C13" i="5"/>
  <c r="C67" i="5"/>
  <c r="C64" i="5"/>
  <c r="C54" i="5"/>
  <c r="C56" i="5"/>
  <c r="C37" i="5"/>
  <c r="C71" i="5"/>
  <c r="C116" i="5"/>
  <c r="C15" i="5"/>
  <c r="C62" i="5"/>
  <c r="C43" i="5"/>
  <c r="C25" i="5"/>
  <c r="C133" i="5"/>
  <c r="C8" i="5"/>
  <c r="C27" i="5"/>
  <c r="C149" i="5"/>
  <c r="C87" i="5"/>
  <c r="C17" i="5"/>
  <c r="C36" i="5"/>
  <c r="C78" i="5"/>
  <c r="C75" i="5"/>
  <c r="C73" i="5"/>
  <c r="C35" i="5"/>
  <c r="C14" i="5"/>
  <c r="C42" i="5"/>
  <c r="C115" i="5"/>
  <c r="C26" i="5"/>
  <c r="C80" i="5"/>
  <c r="C74" i="5"/>
  <c r="C7" i="5"/>
  <c r="C47" i="5"/>
  <c r="C100" i="5"/>
  <c r="C33" i="5"/>
  <c r="C12" i="5"/>
  <c r="C22" i="5"/>
  <c r="C23" i="5"/>
  <c r="C34" i="5"/>
  <c r="C127" i="5"/>
  <c r="C58" i="5"/>
  <c r="C143" i="5"/>
  <c r="C41" i="5"/>
  <c r="C145" i="5"/>
  <c r="C53" i="5"/>
  <c r="C52" i="5"/>
  <c r="C79" i="5"/>
  <c r="C31" i="5"/>
  <c r="C147" i="5"/>
  <c r="C150" i="5"/>
  <c r="C76" i="5"/>
  <c r="C61" i="5"/>
  <c r="C144" i="5"/>
  <c r="C69" i="5"/>
  <c r="C24" i="5"/>
  <c r="C19" i="5"/>
  <c r="C32" i="5"/>
  <c r="C123" i="5"/>
  <c r="C60" i="5"/>
  <c r="C38" i="5"/>
  <c r="C65" i="5"/>
  <c r="C92" i="5"/>
  <c r="C59" i="5"/>
  <c r="C146" i="5"/>
  <c r="C20" i="5"/>
  <c r="C40" i="5"/>
  <c r="C81" i="5"/>
  <c r="C86" i="5"/>
  <c r="C113" i="5"/>
  <c r="C83" i="5"/>
  <c r="C151" i="5"/>
  <c r="C68" i="5"/>
  <c r="C70" i="5"/>
  <c r="C96" i="5"/>
  <c r="C72" i="5"/>
  <c r="C103" i="5"/>
  <c r="C109" i="5"/>
  <c r="C154" i="5"/>
  <c r="C57" i="5"/>
  <c r="C84" i="5"/>
  <c r="C66" i="5"/>
  <c r="C104" i="5"/>
  <c r="C50" i="5"/>
  <c r="C85" i="5"/>
  <c r="C77" i="5"/>
  <c r="C88" i="5"/>
  <c r="C99" i="5"/>
  <c r="C158" i="5"/>
  <c r="C105" i="5"/>
  <c r="C155" i="5"/>
  <c r="C93" i="5"/>
  <c r="C95" i="5"/>
  <c r="C82" i="5"/>
  <c r="C111" i="5"/>
  <c r="C94" i="5"/>
  <c r="C114" i="5"/>
  <c r="C140" i="5"/>
  <c r="C161" i="5"/>
  <c r="C135" i="5"/>
  <c r="C152" i="5"/>
  <c r="C89" i="5"/>
  <c r="C110" i="5"/>
  <c r="C132" i="5"/>
  <c r="C138" i="5"/>
  <c r="C159" i="5"/>
  <c r="C121" i="5"/>
  <c r="C91" i="5"/>
  <c r="C122" i="5"/>
  <c r="C139" i="5"/>
  <c r="C160" i="5"/>
  <c r="C97" i="5"/>
  <c r="C107" i="5"/>
  <c r="C153" i="5"/>
  <c r="C119" i="5"/>
  <c r="C106" i="5"/>
  <c r="C156" i="5"/>
  <c r="C98" i="5"/>
  <c r="C108" i="5"/>
  <c r="C137" i="5"/>
  <c r="C134" i="5"/>
  <c r="C131" i="5"/>
  <c r="C126" i="5"/>
  <c r="C142" i="5"/>
  <c r="C157" i="5"/>
  <c r="C141" i="5"/>
  <c r="C124" i="5"/>
  <c r="C117" i="5"/>
  <c r="C125" i="5"/>
  <c r="C148" i="5"/>
  <c r="C112" i="5"/>
  <c r="C130" i="5"/>
  <c r="C162" i="5"/>
  <c r="C136" i="5"/>
  <c r="C118" i="5"/>
  <c r="C11" i="4"/>
  <c r="C55" i="4"/>
  <c r="C31" i="4"/>
  <c r="C49" i="4"/>
  <c r="C2" i="4"/>
  <c r="C44" i="4"/>
  <c r="C51" i="4"/>
  <c r="C21" i="4"/>
  <c r="C61" i="4"/>
  <c r="C45" i="4"/>
  <c r="C9" i="4"/>
  <c r="C10" i="4"/>
  <c r="C117" i="4"/>
  <c r="C46" i="4"/>
  <c r="C98" i="4"/>
  <c r="C6" i="4"/>
  <c r="C32" i="4"/>
  <c r="C4" i="4"/>
  <c r="C18" i="4"/>
  <c r="C47" i="4"/>
  <c r="C3" i="4"/>
  <c r="C16" i="4"/>
  <c r="C87" i="4"/>
  <c r="C121" i="4"/>
  <c r="C30" i="4"/>
  <c r="C39" i="4"/>
  <c r="C23" i="4"/>
  <c r="C5" i="4"/>
  <c r="C13" i="4"/>
  <c r="C65" i="4"/>
  <c r="C62" i="4"/>
  <c r="C53" i="4"/>
  <c r="C15" i="4"/>
  <c r="C60" i="4"/>
  <c r="C43" i="4"/>
  <c r="C27" i="4"/>
  <c r="C8" i="4"/>
  <c r="C29" i="4"/>
  <c r="C84" i="4"/>
  <c r="C17" i="4"/>
  <c r="C34" i="4"/>
  <c r="C75" i="4"/>
  <c r="C72" i="4"/>
  <c r="C70" i="4"/>
  <c r="C37" i="4"/>
  <c r="C14" i="4"/>
  <c r="C42" i="4"/>
  <c r="C111" i="4"/>
  <c r="C28" i="4"/>
  <c r="C77" i="4"/>
  <c r="C71" i="4"/>
  <c r="C7" i="4"/>
  <c r="C48" i="4"/>
  <c r="C97" i="4"/>
  <c r="C35" i="4"/>
  <c r="C12" i="4"/>
  <c r="C22" i="4"/>
  <c r="C24" i="4"/>
  <c r="C36" i="4"/>
  <c r="C54" i="4"/>
  <c r="C41" i="4"/>
  <c r="C25" i="4"/>
  <c r="C52" i="4"/>
  <c r="C76" i="4"/>
  <c r="C73" i="4"/>
  <c r="C59" i="4"/>
  <c r="C67" i="4"/>
  <c r="C26" i="4"/>
  <c r="C19" i="4"/>
  <c r="C33" i="4"/>
  <c r="C58" i="4"/>
  <c r="C38" i="4"/>
  <c r="C63" i="4"/>
  <c r="C89" i="4"/>
  <c r="C57" i="4"/>
  <c r="C20" i="4"/>
  <c r="C40" i="4"/>
  <c r="C78" i="4"/>
  <c r="C83" i="4"/>
  <c r="C109" i="4"/>
  <c r="C80" i="4"/>
  <c r="C66" i="4"/>
  <c r="C68" i="4"/>
  <c r="C93" i="4"/>
  <c r="C69" i="4"/>
  <c r="C99" i="4"/>
  <c r="C104" i="4"/>
  <c r="C56" i="4"/>
  <c r="C81" i="4"/>
  <c r="C64" i="4"/>
  <c r="C101" i="4"/>
  <c r="C50" i="4"/>
  <c r="C82" i="4"/>
  <c r="C74" i="4"/>
  <c r="C85" i="4"/>
  <c r="C96" i="4"/>
  <c r="C100" i="4"/>
  <c r="C90" i="4"/>
  <c r="C92" i="4"/>
  <c r="C79" i="4"/>
  <c r="C107" i="4"/>
  <c r="C91" i="4"/>
  <c r="C110" i="4"/>
  <c r="C130" i="4"/>
  <c r="C123" i="4"/>
  <c r="C86" i="4"/>
  <c r="C106" i="4"/>
  <c r="C124" i="4"/>
  <c r="C128" i="4"/>
  <c r="C118" i="4"/>
  <c r="C88" i="4"/>
  <c r="C119" i="4"/>
  <c r="C129" i="4"/>
  <c r="C94" i="4"/>
  <c r="C103" i="4"/>
  <c r="C115" i="4"/>
  <c r="C102" i="4"/>
  <c r="C95" i="4"/>
  <c r="C105" i="4"/>
  <c r="C127" i="4"/>
  <c r="C125" i="4"/>
  <c r="C112" i="4"/>
  <c r="C132" i="4"/>
  <c r="C131" i="4"/>
  <c r="C120" i="4"/>
  <c r="C113" i="4"/>
  <c r="C116" i="4"/>
  <c r="C108" i="4"/>
  <c r="C122" i="4"/>
  <c r="C126" i="4"/>
  <c r="C1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ssistants_sizes_distributions_stats" description="Connection to the 'assistants_sizes_distributions_stats' query in the workbook." type="5" refreshedVersion="7" background="1" saveData="1">
    <dbPr connection="Provider=Microsoft.Mashup.OleDb.1;Data Source=$Workbook$;Location=assistants_sizes_distributions_stats;Extended Properties=&quot;&quot;" command="SELECT * FROM [assistants_sizes_distributions_stats]"/>
  </connection>
  <connection id="2" xr16:uid="{00000000-0015-0000-FFFF-FFFF01000000}" keepAlive="1" name="Query - assistants_stats" description="Connection to the 'assistants_stats' query in the workbook." type="5" refreshedVersion="7" background="1" saveData="1">
    <dbPr connection="Provider=Microsoft.Mashup.OleDb.1;Data Source=$Workbook$;Location=assistants_stats;Extended Properties=&quot;&quot;" command="SELECT * FROM [assistants_stats]"/>
  </connection>
  <connection id="3" xr16:uid="{00000000-0015-0000-FFFF-FFFF02000000}" keepAlive="1" name="Query - building_destroyed_buildingType_stats" description="Connection to the 'building_destroyed_buildingType_stats' query in the workbook." type="5" refreshedVersion="7" background="1" saveData="1">
    <dbPr connection="Provider=Microsoft.Mashup.OleDb.1;Data Source=$Workbook$;Location=building_destroyed_buildingType_stats;Extended Properties=&quot;&quot;" command="SELECT * FROM [building_destroyed_buildingType_stats]"/>
  </connection>
  <connection id="4" xr16:uid="{00000000-0015-0000-FFFF-FFFF03000000}" keepAlive="1" name="Query - building_destroyed_lane_stats" description="Connection to the 'building_destroyed_lane_stats' query in the workbook." type="5" refreshedVersion="7" background="1" saveData="1">
    <dbPr connection="Provider=Microsoft.Mashup.OleDb.1;Data Source=$Workbook$;Location=building_destroyed_lane_stats;Extended Properties=&quot;&quot;" command="SELECT * FROM [building_destroyed_lane_stats]"/>
  </connection>
  <connection id="5" xr16:uid="{00000000-0015-0000-FFFF-FFFF04000000}" keepAlive="1" name="Query - building_destroyed_lastHitter_stats" description="Connection to the 'building_destroyed_lastHitter_stats' query in the workbook." type="5" refreshedVersion="7" background="1" saveData="1">
    <dbPr connection="Provider=Microsoft.Mashup.OleDb.1;Data Source=$Workbook$;Location=building_destroyed_lastHitter_stats;Extended Properties=&quot;&quot;" command="SELECT * FROM [building_destroyed_lastHitter_stats]"/>
  </connection>
  <connection id="6" xr16:uid="{00000000-0015-0000-FFFF-FFFF05000000}" keepAlive="1" name="Query - building_destroyed_teamID_stats" description="Connection to the 'building_destroyed_teamID_stats' query in the workbook." type="5" refreshedVersion="7" background="1" saveData="1">
    <dbPr connection="Provider=Microsoft.Mashup.OleDb.1;Data Source=$Workbook$;Location=building_destroyed_teamID_stats;Extended Properties=&quot;&quot;" command="SELECT * FROM [building_destroyed_teamID_stats]"/>
  </connection>
  <connection id="7" xr16:uid="{00000000-0015-0000-FFFF-FFFF06000000}" keepAlive="1" name="Query - champion_kill_killer_stats" description="Connection to the 'champion_kill_killer_stats' query in the workbook." type="5" refreshedVersion="7" background="1" saveData="1">
    <dbPr connection="Provider=Microsoft.Mashup.OleDb.1;Data Source=$Workbook$;Location=champion_kill_killer_stats;Extended Properties=&quot;&quot;" command="SELECT * FROM [champion_kill_killer_stats]"/>
  </connection>
  <connection id="8" xr16:uid="{00000000-0015-0000-FFFF-FFFF07000000}" keepAlive="1" name="Query - champion_kill_special_killer_stats" description="Connection to the 'champion_kill_special_killer_stats' query in the workbook." type="5" refreshedVersion="7" background="1" saveData="1">
    <dbPr connection="Provider=Microsoft.Mashup.OleDb.1;Data Source=$Workbook$;Location=champion_kill_special_killer_stats;Extended Properties=&quot;&quot;" command="SELECT * FROM [champion_kill_special_killer_stats]"/>
  </connection>
  <connection id="9" xr16:uid="{00000000-0015-0000-FFFF-FFFF08000000}" keepAlive="1" name="Query - champion_kill_special_killType_stats" description="Connection to the 'champion_kill_special_killType_stats' query in the workbook." type="5" refreshedVersion="7" background="1" saveData="1">
    <dbPr connection="Provider=Microsoft.Mashup.OleDb.1;Data Source=$Workbook$;Location=champion_kill_special_killType_stats;Extended Properties=&quot;&quot;" command="SELECT * FROM [champion_kill_special_killType_stats]"/>
  </connection>
  <connection id="10" xr16:uid="{00000000-0015-0000-FFFF-FFFF09000000}" keepAlive="1" name="Query - champion_level_up_participant_stats" description="Connection to the 'champion_level_up_participant_stats' query in the workbook." type="5" refreshedVersion="7" background="1" saveData="1">
    <dbPr connection="Provider=Microsoft.Mashup.OleDb.1;Data Source=$Workbook$;Location=champion_level_up_participant_stats;Extended Properties=&quot;&quot;" command="SELECT * FROM [champion_level_up_participant_stats]"/>
  </connection>
  <connection id="11" xr16:uid="{00000000-0015-0000-FFFF-FFFF0A000000}" keepAlive="1" name="Query - champion_state_alive_stats" description="Connection to the 'champion_state_alive_stats' query in the workbook." type="5" refreshedVersion="7" background="1" saveData="1">
    <dbPr connection="Provider=Microsoft.Mashup.OleDb.1;Data Source=$Workbook$;Location=champion_state_alive_stats;Extended Properties=&quot;&quot;" command="SELECT * FROM [champion_state_alive_stats]"/>
  </connection>
  <connection id="12" xr16:uid="{00000000-0015-0000-FFFF-FFFF0B000000}" keepAlive="1" name="Query - champion_state_championName_stats" description="Connection to the 'champion_state_championName_stats' query in the workbook." type="5" refreshedVersion="7" background="1" saveData="1">
    <dbPr connection="Provider=Microsoft.Mashup.OleDb.1;Data Source=$Workbook$;Location=champion_state_championName_stats;Extended Properties=&quot;&quot;" command="SELECT * FROM [champion_state_championName_stats]"/>
  </connection>
  <connection id="13" xr16:uid="{00000000-0015-0000-FFFF-FFFF0C000000}" keepAlive="1" name="Query - champion_state_ultimateName_stats" description="Connection to the 'champion_state_ultimateName_stats' query in the workbook." type="5" refreshedVersion="7" background="1" saveData="1">
    <dbPr connection="Provider=Microsoft.Mashup.OleDb.1;Data Source=$Workbook$;Location=champion_state_ultimateName_stats;Extended Properties=&quot;&quot;" command="SELECT * FROM [champion_state_ultimateName_stats]"/>
  </connection>
  <connection id="14" xr16:uid="{00000000-0015-0000-FFFF-FFFF0D000000}" keepAlive="1" name="Query - champion_transformed_transformer_stats" description="Connection to the 'champion_transformed_transformer_stats' query in the workbook." type="5" refreshedVersion="7" background="1" saveData="1">
    <dbPr connection="Provider=Microsoft.Mashup.OleDb.1;Data Source=$Workbook$;Location=champion_transformed_transformer_stats;Extended Properties=&quot;&quot;" command="SELECT * FROM [champion_transformed_transformer_stats]"/>
  </connection>
  <connection id="15" xr16:uid="{00000000-0015-0000-FFFF-FFFF0E000000}" keepAlive="1" name="Query - champion_transformed_transformType_stats" description="Connection to the 'champion_transformed_transformType_stats' query in the workbook." type="5" refreshedVersion="7" background="1" saveData="1">
    <dbPr connection="Provider=Microsoft.Mashup.OleDb.1;Data Source=$Workbook$;Location=champion_transformed_transformType_stats;Extended Properties=&quot;&quot;" command="SELECT * FROM [champion_transformed_transformType_stats]"/>
  </connection>
  <connection id="16" xr16:uid="{00000000-0015-0000-FFFF-FFFF0F000000}" keepAlive="1" name="Query - distribution_stats" description="Connection to the 'distribution_stats' query in the workbook." type="5" refreshedVersion="7" background="1" saveData="1">
    <dbPr connection="Provider=Microsoft.Mashup.OleDb.1;Data Source=$Workbook$;Location=distribution_stats;Extended Properties=&quot;&quot;" command="SELECT * FROM [distribution_stats]"/>
  </connection>
  <connection id="17" xr16:uid="{00000000-0015-0000-FFFF-FFFF10000000}" keepAlive="1" name="Query - epic_monster_kill_inEnemyJungle_stats" description="Connection to the 'epic_monster_kill_inEnemyJungle_stats' query in the workbook." type="5" refreshedVersion="7" background="1" saveData="1">
    <dbPr connection="Provider=Microsoft.Mashup.OleDb.1;Data Source=$Workbook$;Location=epic_monster_kill_inEnemyJungle_stats;Extended Properties=&quot;&quot;" command="SELECT * FROM [epic_monster_kill_inEnemyJungle_stats]"/>
  </connection>
  <connection id="18" xr16:uid="{00000000-0015-0000-FFFF-FFFF11000000}" keepAlive="1" name="Query - epic_monster_kill_killer_stats" description="Connection to the 'epic_monster_kill_killer_stats' query in the workbook." type="5" refreshedVersion="7" background="1" saveData="1">
    <dbPr connection="Provider=Microsoft.Mashup.OleDb.1;Data Source=$Workbook$;Location=epic_monster_kill_killer_stats;Extended Properties=&quot;&quot;" command="SELECT * FROM [epic_monster_kill_killer_stats]"/>
  </connection>
  <connection id="19" xr16:uid="{00000000-0015-0000-FFFF-FFFF12000000}" keepAlive="1" name="Query - epic_monster_kill_monsterType_stats" description="Connection to the 'epic_monster_kill_monsterType_stats' query in the workbook." type="5" refreshedVersion="7" background="1" saveData="1">
    <dbPr connection="Provider=Microsoft.Mashup.OleDb.1;Data Source=$Workbook$;Location=epic_monster_kill_monsterType_stats;Extended Properties=&quot;&quot;" command="SELECT * FROM [epic_monster_kill_monsterType_stats]"/>
  </connection>
  <connection id="20" xr16:uid="{00000000-0015-0000-FFFF-FFFF13000000}" keepAlive="1" name="Query - epic_monster_spawn_dragonType_stats" description="Connection to the 'epic_monster_spawn_dragonType_stats' query in the workbook." type="5" refreshedVersion="7" background="1" saveData="1">
    <dbPr connection="Provider=Microsoft.Mashup.OleDb.1;Data Source=$Workbook$;Location=epic_monster_spawn_dragonType_stats;Extended Properties=&quot;&quot;" command="SELECT * FROM [epic_monster_spawn_dragonType_stats]"/>
  </connection>
  <connection id="21" xr16:uid="{00000000-0015-0000-FFFF-FFFF14000000}" keepAlive="1" name="Query - epic_monster_spawn_monsterType_stats" description="Connection to the 'epic_monster_spawn_monsterType_stats' query in the workbook." type="5" refreshedVersion="7" background="1" saveData="1">
    <dbPr connection="Provider=Microsoft.Mashup.OleDb.1;Data Source=$Workbook$;Location=epic_monster_spawn_monsterType_stats;Extended Properties=&quot;&quot;" command="SELECT * FROM [epic_monster_spawn_monsterType_stats]"/>
  </connection>
  <connection id="22" xr16:uid="{00000000-0015-0000-FFFF-FFFF15000000}" keepAlive="1" name="Query - game_end_winningTeam_stats" description="Connection to the 'game_end_winningTeam_stats' query in the workbook." type="5" refreshedVersion="7" background="1" saveData="1">
    <dbPr connection="Provider=Microsoft.Mashup.OleDb.1;Data Source=$Workbook$;Location=game_end_winningTeam_stats;Extended Properties=&quot;&quot;" command="SELECT * FROM [game_end_winningTeam_stats]"/>
  </connection>
  <connection id="23" xr16:uid="{00000000-0015-0000-FFFF-FFFF16000000}" keepAlive="1" name="Query - item_id_stats" description="Connection to the 'item_id_stats' query in the workbook." type="5" refreshedVersion="7" background="1" saveData="1">
    <dbPr connection="Provider=Microsoft.Mashup.OleDb.1;Data Source=$Workbook$;Location=item_id_stats;Extended Properties=&quot;&quot;" command="SELECT * FROM [item_id_stats]"/>
  </connection>
  <connection id="24" xr16:uid="{00000000-0015-0000-FFFF-FFFF17000000}" keepAlive="1" name="Query - item_participant_stats" description="Connection to the 'item_participant_stats' query in the workbook." type="5" refreshedVersion="7" background="1" saveData="1">
    <dbPr connection="Provider=Microsoft.Mashup.OleDb.1;Data Source=$Workbook$;Location=item_participant_stats;Extended Properties=&quot;&quot;" command="SELECT * FROM [item_participant_stats]"/>
  </connection>
  <connection id="25" xr16:uid="{77629D0F-22C7-41E4-9D21-C2D1667F609D}" keepAlive="1" name="Query - perk_sets_perkID_stats" description="Connection to the 'perk_sets_perkID_stats' query in the workbook." type="5" refreshedVersion="7" background="1" saveData="1">
    <dbPr connection="Provider=Microsoft.Mashup.OleDb.1;Data Source=$Workbook$;Location=perk_sets_perkID_stats;Extended Properties=&quot;&quot;" command="SELECT * FROM [perk_sets_perkID_stats]"/>
  </connection>
  <connection id="26" xr16:uid="{00000000-0015-0000-FFFF-FFFF18000000}" keepAlive="1" name="Query - quit_participant_stats" description="Connection to the 'quit_participant_stats' query in the workbook." type="5" refreshedVersion="7" background="1" saveData="1">
    <dbPr connection="Provider=Microsoft.Mashup.OleDb.1;Data Source=$Workbook$;Location=quit_participant_stats;Extended Properties=&quot;&quot;" command="SELECT * FROM [quit_participant_stats]"/>
  </connection>
  <connection id="27" xr16:uid="{00000000-0015-0000-FFFF-FFFF19000000}" keepAlive="1" name="Query - reconnect_participant_stats" description="Connection to the 'reconnect_participant_stats' query in the workbook." type="5" refreshedVersion="7" background="1" saveData="1">
    <dbPr connection="Provider=Microsoft.Mashup.OleDb.1;Data Source=$Workbook$;Location=reconnect_participant_stats;Extended Properties=&quot;&quot;" command="SELECT * FROM [reconnect_participant_stats]"/>
  </connection>
  <connection id="28" xr16:uid="{00000000-0015-0000-FFFF-FFFF1A000000}" keepAlive="1" name="Query - skill_sets_evolved_stats" description="Connection to the 'skill_sets_evolved_stats' query in the workbook." type="5" refreshedVersion="7" background="1" saveData="1">
    <dbPr connection="Provider=Microsoft.Mashup.OleDb.1;Data Source=$Workbook$;Location=skill_sets_evolved_stats;Extended Properties=&quot;&quot;" command="SELECT * FROM [skill_sets_evolved_stats]"/>
  </connection>
  <connection id="29" xr16:uid="{00000000-0015-0000-FFFF-FFFF1B000000}" keepAlive="1" name="Query - skill_sets_skillSlot_stats" description="Connection to the 'skill_sets_skillSlot_stats' query in the workbook." type="5" refreshedVersion="7" background="1" saveData="1">
    <dbPr connection="Provider=Microsoft.Mashup.OleDb.1;Data Source=$Workbook$;Location=skill_sets_skillSlot_stats;Extended Properties=&quot;&quot;" command="SELECT * FROM [skill_sets_skillSlot_stats]"/>
  </connection>
  <connection id="30" xr16:uid="{99DEF864-A91D-4B15-9A3C-878A9E762C7C}" keepAlive="1" name="Query - summoner_spell_sets_summonerSpellName_stats" description="Connection to the 'summoner_spell_sets_summonerSpellName_stats' query in the workbook." type="5" refreshedVersion="7" background="1" saveData="1">
    <dbPr connection="Provider=Microsoft.Mashup.OleDb.1;Data Source=$Workbook$;Location=summoner_spell_sets_summonerSpellName_stats;Extended Properties=&quot;&quot;" command="SELECT * FROM [summoner_spell_sets_summonerSpellName_stats]"/>
  </connection>
  <connection id="31" xr16:uid="{00000000-0015-0000-FFFF-FFFF1C000000}" keepAlive="1" name="Query - turret_plate_destroyed_lane_stats" description="Connection to the 'turret_plate_destroyed_lane_stats' query in the workbook." type="5" refreshedVersion="7" background="1" saveData="1">
    <dbPr connection="Provider=Microsoft.Mashup.OleDb.1;Data Source=$Workbook$;Location=turret_plate_destroyed_lane_stats;Extended Properties=&quot;&quot;" command="SELECT * FROM [turret_plate_destroyed_lane_stats]"/>
  </connection>
  <connection id="32" xr16:uid="{00000000-0015-0000-FFFF-FFFF1D000000}" keepAlive="1" name="Query - turret_plate_destroyed_lastHitter_stats" description="Connection to the 'turret_plate_destroyed_lastHitter_stats' query in the workbook." type="5" refreshedVersion="7" background="1" saveData="1">
    <dbPr connection="Provider=Microsoft.Mashup.OleDb.1;Data Source=$Workbook$;Location=turret_plate_destroyed_lastHitter_stats;Extended Properties=&quot;&quot;" command="SELECT * FROM [turret_plate_destroyed_lastHitter_stats]"/>
  </connection>
  <connection id="33" xr16:uid="{00000000-0015-0000-FFFF-FFFF1E000000}" keepAlive="1" name="Query - turret_plate_destroyed_teamID_stats" description="Connection to the 'turret_plate_destroyed_teamID_stats' query in the workbook." type="5" refreshedVersion="7" background="1" saveData="1">
    <dbPr connection="Provider=Microsoft.Mashup.OleDb.1;Data Source=$Workbook$;Location=turret_plate_destroyed_teamID_stats;Extended Properties=&quot;&quot;" command="SELECT * FROM [turret_plate_destroyed_teamID_stats]"/>
  </connection>
  <connection id="34" xr16:uid="{00000000-0015-0000-FFFF-FFFF1F000000}" keepAlive="1" name="Query - ward_killed_killer_stats" description="Connection to the 'ward_killed_killer_stats' query in the workbook." type="5" refreshedVersion="7" background="1" saveData="1">
    <dbPr connection="Provider=Microsoft.Mashup.OleDb.1;Data Source=$Workbook$;Location=ward_killed_killer_stats;Extended Properties=&quot;&quot;" command="SELECT * FROM [ward_killed_killer_stats]"/>
  </connection>
  <connection id="35" xr16:uid="{00000000-0015-0000-FFFF-FFFF20000000}" keepAlive="1" name="Query - ward_killed_wardType_stats" description="Connection to the 'ward_killed_wardType_stats' query in the workbook." type="5" refreshedVersion="7" background="1" saveData="1">
    <dbPr connection="Provider=Microsoft.Mashup.OleDb.1;Data Source=$Workbook$;Location=ward_killed_wardType_stats;Extended Properties=&quot;&quot;" command="SELECT * FROM [ward_killed_wardType_stats]"/>
  </connection>
  <connection id="36" xr16:uid="{00000000-0015-0000-FFFF-FFFF21000000}" keepAlive="1" name="Query - ward_placed_wardType_stats" description="Connection to the 'ward_placed_wardType_stats' query in the workbook." type="5" refreshedVersion="7" background="1" saveData="1">
    <dbPr connection="Provider=Microsoft.Mashup.OleDb.1;Data Source=$Workbook$;Location=ward_placed_wardType_stats;Extended Properties=&quot;&quot;" command="SELECT * FROM [ward_placed_wardType_stats]"/>
  </connection>
</connections>
</file>

<file path=xl/sharedStrings.xml><?xml version="1.0" encoding="utf-8"?>
<sst xmlns="http://schemas.openxmlformats.org/spreadsheetml/2006/main" count="841" uniqueCount="745">
  <si>
    <t>Feature distributions</t>
  </si>
  <si>
    <t>towerKills</t>
  </si>
  <si>
    <t>assists</t>
  </si>
  <si>
    <t>inhibKills</t>
  </si>
  <si>
    <t>totalGold</t>
  </si>
  <si>
    <t>championsKills</t>
  </si>
  <si>
    <t>deaths</t>
  </si>
  <si>
    <t>dragonKills</t>
  </si>
  <si>
    <t>baronKills</t>
  </si>
  <si>
    <t>respawnTimer</t>
  </si>
  <si>
    <t>level</t>
  </si>
  <si>
    <t>XP</t>
  </si>
  <si>
    <t>health</t>
  </si>
  <si>
    <t>healthMax</t>
  </si>
  <si>
    <t>healthRegen</t>
  </si>
  <si>
    <t>magicPenetration</t>
  </si>
  <si>
    <t>magicPenetrationPercent</t>
  </si>
  <si>
    <t>magicPenetrationPercentBonus</t>
  </si>
  <si>
    <t>armorPenetration</t>
  </si>
  <si>
    <t>armorPenetrationPercent</t>
  </si>
  <si>
    <t>armorPenetrationPercentBonus</t>
  </si>
  <si>
    <t>currentGold</t>
  </si>
  <si>
    <t>totalGold_1</t>
  </si>
  <si>
    <t>goldPerSecond</t>
  </si>
  <si>
    <t>shutdownValue</t>
  </si>
  <si>
    <t>primaryAbilityResource</t>
  </si>
  <si>
    <t>primaryAbilityResourceMax</t>
  </si>
  <si>
    <t>primaryAbilityResourceRegen</t>
  </si>
  <si>
    <t>attackDamage</t>
  </si>
  <si>
    <t>attackSpeed</t>
  </si>
  <si>
    <t>abilityPower</t>
  </si>
  <si>
    <t>cooldownReduction</t>
  </si>
  <si>
    <t>lifeSteal</t>
  </si>
  <si>
    <t>spellVamp</t>
  </si>
  <si>
    <t>armor</t>
  </si>
  <si>
    <t>magicResist</t>
  </si>
  <si>
    <t>ccReduction</t>
  </si>
  <si>
    <t>ultimateCooldownRemaining</t>
  </si>
  <si>
    <t>minions_killed</t>
  </si>
  <si>
    <t>neutral_minions_killed</t>
  </si>
  <si>
    <t>neutral_minions_killed_your_jungle</t>
  </si>
  <si>
    <t>neutral_minions_killed_enemy_jungle</t>
  </si>
  <si>
    <t>champions_killed</t>
  </si>
  <si>
    <t>num_deaths</t>
  </si>
  <si>
    <t>assists_2</t>
  </si>
  <si>
    <t>ward_placed</t>
  </si>
  <si>
    <t>ward_killed</t>
  </si>
  <si>
    <t>vision_score</t>
  </si>
  <si>
    <t>total_damage_dealt</t>
  </si>
  <si>
    <t>physical_damage_dealt_player</t>
  </si>
  <si>
    <t>magic_damage_dealt_player</t>
  </si>
  <si>
    <t>true_damage_dealt_player</t>
  </si>
  <si>
    <t>total_damage_dealt_to_champions</t>
  </si>
  <si>
    <t>physical_damage_dealt_to_champions</t>
  </si>
  <si>
    <t>magic_damage_dealt_to_champions</t>
  </si>
  <si>
    <t>true_damage_dealt_to_champions</t>
  </si>
  <si>
    <t>total_damage_taken</t>
  </si>
  <si>
    <t>physical_damage_taken</t>
  </si>
  <si>
    <t>magic_damage_taken</t>
  </si>
  <si>
    <t>true_damage_taken</t>
  </si>
  <si>
    <t>total_damage_self_mitigated</t>
  </si>
  <si>
    <t>total_damage_shielded_on_teammates</t>
  </si>
  <si>
    <t>total_damage_dealt_to_buildings</t>
  </si>
  <si>
    <t>total_damage_dealt_to_turrets</t>
  </si>
  <si>
    <t>total_damage_dealt_to_objectives</t>
  </si>
  <si>
    <t>total_time_crowd_control_dealt</t>
  </si>
  <si>
    <t>total_heal_on_teammates</t>
  </si>
  <si>
    <t>time_ccing_others</t>
  </si>
  <si>
    <t>itemCooldown</t>
  </si>
  <si>
    <t>summonerSpellCooldownRemaining</t>
  </si>
  <si>
    <t>level_3</t>
  </si>
  <si>
    <t>var1</t>
  </si>
  <si>
    <t>var2</t>
  </si>
  <si>
    <t>var3</t>
  </si>
  <si>
    <t>goldGain</t>
  </si>
  <si>
    <t>level_4</t>
  </si>
  <si>
    <t>placer</t>
  </si>
  <si>
    <t>bounty</t>
  </si>
  <si>
    <t>killStreakLength</t>
  </si>
  <si>
    <t>victim</t>
  </si>
  <si>
    <t>nextDragonSpawnTime</t>
  </si>
  <si>
    <t>gameTime</t>
  </si>
  <si>
    <t>count</t>
  </si>
  <si>
    <t>Event assistant count distribution</t>
  </si>
  <si>
    <t>Event assistant frequencies</t>
  </si>
  <si>
    <t>building_destroyed.buildingType</t>
  </si>
  <si>
    <t>turret_outer</t>
  </si>
  <si>
    <t>turret_inner</t>
  </si>
  <si>
    <t>turret_base</t>
  </si>
  <si>
    <t>inhibitor</t>
  </si>
  <si>
    <t>turret_nexus</t>
  </si>
  <si>
    <t>building_destroyed.lane</t>
  </si>
  <si>
    <t>mid</t>
  </si>
  <si>
    <t>top</t>
  </si>
  <si>
    <t>bot</t>
  </si>
  <si>
    <t>building_destroyed.lastHitter</t>
  </si>
  <si>
    <t>building_destroyed.teamID</t>
  </si>
  <si>
    <t>champion_kill.killer</t>
  </si>
  <si>
    <t>champion_kill_special.killer</t>
  </si>
  <si>
    <t>champion_kill_special.killType</t>
  </si>
  <si>
    <t>firstBlood</t>
  </si>
  <si>
    <t>multi</t>
  </si>
  <si>
    <t>ace</t>
  </si>
  <si>
    <t>champion_level_up.participant</t>
  </si>
  <si>
    <t>champion_state.alive</t>
  </si>
  <si>
    <t>champion_state.championName</t>
  </si>
  <si>
    <t>Gragas</t>
  </si>
  <si>
    <t>Lillia</t>
  </si>
  <si>
    <t>Lucian</t>
  </si>
  <si>
    <t>MissFortune</t>
  </si>
  <si>
    <t>Rakan</t>
  </si>
  <si>
    <t>Gnar</t>
  </si>
  <si>
    <t>Nidalee</t>
  </si>
  <si>
    <t>Syndra</t>
  </si>
  <si>
    <t>Kaisa</t>
  </si>
  <si>
    <t>Leona</t>
  </si>
  <si>
    <t>Sion</t>
  </si>
  <si>
    <t>Ekko</t>
  </si>
  <si>
    <t>Viktor</t>
  </si>
  <si>
    <t>Alistar</t>
  </si>
  <si>
    <t>Ornn</t>
  </si>
  <si>
    <t>Olaf</t>
  </si>
  <si>
    <t>Orianna</t>
  </si>
  <si>
    <t>Jhin</t>
  </si>
  <si>
    <t>Galio</t>
  </si>
  <si>
    <t>Renekton</t>
  </si>
  <si>
    <t>Graves</t>
  </si>
  <si>
    <t>Rell</t>
  </si>
  <si>
    <t>Malphite</t>
  </si>
  <si>
    <t>Kindred</t>
  </si>
  <si>
    <t>Aphelios</t>
  </si>
  <si>
    <t>Mordekaiser</t>
  </si>
  <si>
    <t>Zoe</t>
  </si>
  <si>
    <t>Camille</t>
  </si>
  <si>
    <t>Taliyah</t>
  </si>
  <si>
    <t>Pantheon</t>
  </si>
  <si>
    <t>Volibear</t>
  </si>
  <si>
    <t>Xayah</t>
  </si>
  <si>
    <t>Sett</t>
  </si>
  <si>
    <t>Nautilus</t>
  </si>
  <si>
    <t>LeeSin</t>
  </si>
  <si>
    <t>Thresh</t>
  </si>
  <si>
    <t>Gangplank</t>
  </si>
  <si>
    <t>Hecarim</t>
  </si>
  <si>
    <t>Akali</t>
  </si>
  <si>
    <t>Sejuani</t>
  </si>
  <si>
    <t>Irelia</t>
  </si>
  <si>
    <t>Samira</t>
  </si>
  <si>
    <t>Aatrox</t>
  </si>
  <si>
    <t>TwistedFate</t>
  </si>
  <si>
    <t>Kalista</t>
  </si>
  <si>
    <t>Blitzcrank</t>
  </si>
  <si>
    <t>Cassiopeia</t>
  </si>
  <si>
    <t>Sivir</t>
  </si>
  <si>
    <t>Shen</t>
  </si>
  <si>
    <t>Kennen</t>
  </si>
  <si>
    <t>Karma</t>
  </si>
  <si>
    <t>Yone</t>
  </si>
  <si>
    <t>Jax</t>
  </si>
  <si>
    <t>Seraphine</t>
  </si>
  <si>
    <t>Bard</t>
  </si>
  <si>
    <t>Poppy</t>
  </si>
  <si>
    <t>Braum</t>
  </si>
  <si>
    <t>Jayce</t>
  </si>
  <si>
    <t>Ashe</t>
  </si>
  <si>
    <t>Rumble</t>
  </si>
  <si>
    <t>Azir</t>
  </si>
  <si>
    <t>Sylas</t>
  </si>
  <si>
    <t>Urgot</t>
  </si>
  <si>
    <t>Morgana</t>
  </si>
  <si>
    <t>Velkoz</t>
  </si>
  <si>
    <t>Fizz</t>
  </si>
  <si>
    <t>KogMaw</t>
  </si>
  <si>
    <t>Lulu</t>
  </si>
  <si>
    <t>XinZhao</t>
  </si>
  <si>
    <t>Zed</t>
  </si>
  <si>
    <t>Kassadin</t>
  </si>
  <si>
    <t>Chogath</t>
  </si>
  <si>
    <t>Tristana</t>
  </si>
  <si>
    <t>Vayne</t>
  </si>
  <si>
    <t>Diana</t>
  </si>
  <si>
    <t>Kled</t>
  </si>
  <si>
    <t>Karthus</t>
  </si>
  <si>
    <t>RekSai</t>
  </si>
  <si>
    <t>Darius</t>
  </si>
  <si>
    <t>Elise</t>
  </si>
  <si>
    <t>Ivern</t>
  </si>
  <si>
    <t>Vladimir</t>
  </si>
  <si>
    <t>Nocturne</t>
  </si>
  <si>
    <t>Qiyana</t>
  </si>
  <si>
    <t>MonkeyKing</t>
  </si>
  <si>
    <t>Viego</t>
  </si>
  <si>
    <t>Ryze</t>
  </si>
  <si>
    <t>Senna</t>
  </si>
  <si>
    <t>Heimerdinger</t>
  </si>
  <si>
    <t>Leblanc</t>
  </si>
  <si>
    <t>Varus</t>
  </si>
  <si>
    <t>Fiora</t>
  </si>
  <si>
    <t>Jinx</t>
  </si>
  <si>
    <t>Draven</t>
  </si>
  <si>
    <t>Caitlyn</t>
  </si>
  <si>
    <t>Ezreal</t>
  </si>
  <si>
    <t>Twitch</t>
  </si>
  <si>
    <t>DrMundo</t>
  </si>
  <si>
    <t>Corki</t>
  </si>
  <si>
    <t>Trundle</t>
  </si>
  <si>
    <t>Nasus</t>
  </si>
  <si>
    <t>Ziggs</t>
  </si>
  <si>
    <t>TahmKench</t>
  </si>
  <si>
    <t>Gwen</t>
  </si>
  <si>
    <t>Xerath</t>
  </si>
  <si>
    <t>Zac</t>
  </si>
  <si>
    <t>Yasuo</t>
  </si>
  <si>
    <t>Pyke</t>
  </si>
  <si>
    <t>Lissandra</t>
  </si>
  <si>
    <t>JarvanIV</t>
  </si>
  <si>
    <t>Yuumi</t>
  </si>
  <si>
    <t>Khazix</t>
  </si>
  <si>
    <t>Tryndamere</t>
  </si>
  <si>
    <t>FiddleSticks</t>
  </si>
  <si>
    <t>Talon</t>
  </si>
  <si>
    <t>Taric</t>
  </si>
  <si>
    <t>Nami</t>
  </si>
  <si>
    <t>Lux</t>
  </si>
  <si>
    <t>Kayle</t>
  </si>
  <si>
    <t>Akshan</t>
  </si>
  <si>
    <t>Malzahar</t>
  </si>
  <si>
    <t>Zilean</t>
  </si>
  <si>
    <t>Singed</t>
  </si>
  <si>
    <t>Swain</t>
  </si>
  <si>
    <t>Shyvana</t>
  </si>
  <si>
    <t>Evelynn</t>
  </si>
  <si>
    <t>Skarner</t>
  </si>
  <si>
    <t>Annie</t>
  </si>
  <si>
    <t>Kayn</t>
  </si>
  <si>
    <t>Ahri</t>
  </si>
  <si>
    <t>Katarina</t>
  </si>
  <si>
    <t>champion_state.ultimateName</t>
  </si>
  <si>
    <t>leonasolarflare</t>
  </si>
  <si>
    <t>camiller</t>
  </si>
  <si>
    <t>orianadetonatecommand</t>
  </si>
  <si>
    <t>ufslash</t>
  </si>
  <si>
    <t>tahmkenchrwrapper</t>
  </si>
  <si>
    <t>champion_transformed.transformer</t>
  </si>
  <si>
    <t>champion_transformed.transformType</t>
  </si>
  <si>
    <t>slayer</t>
  </si>
  <si>
    <t>assassin</t>
  </si>
  <si>
    <t>epic_monster_kill.inEnemyJungle</t>
  </si>
  <si>
    <t>epic_monster_kill.killer</t>
  </si>
  <si>
    <t>epic_monster_kill.monsterType</t>
  </si>
  <si>
    <t>blueCamp</t>
  </si>
  <si>
    <t>gromp</t>
  </si>
  <si>
    <t>wolf</t>
  </si>
  <si>
    <t>raptor</t>
  </si>
  <si>
    <t>redCamp</t>
  </si>
  <si>
    <t>krug</t>
  </si>
  <si>
    <t>scuttleCrab</t>
  </si>
  <si>
    <t>dragon</t>
  </si>
  <si>
    <t>riftHerald</t>
  </si>
  <si>
    <t>baron</t>
  </si>
  <si>
    <t>epic_monster_spawn.dragonType</t>
  </si>
  <si>
    <t>fire</t>
  </si>
  <si>
    <t>air</t>
  </si>
  <si>
    <t>earth</t>
  </si>
  <si>
    <t>water</t>
  </si>
  <si>
    <t>elder</t>
  </si>
  <si>
    <t>epic_monster_spawn.monsterType</t>
  </si>
  <si>
    <t>game_end.winningTeam</t>
  </si>
  <si>
    <t>itemID</t>
  </si>
  <si>
    <t>name</t>
  </si>
  <si>
    <t>item_sets</t>
  </si>
  <si>
    <t>item_purchased</t>
  </si>
  <si>
    <t>item_destroyed</t>
  </si>
  <si>
    <t>item_sold</t>
  </si>
  <si>
    <t>item_undo</t>
  </si>
  <si>
    <t>Bloodthirster</t>
  </si>
  <si>
    <t>Everfrost</t>
  </si>
  <si>
    <t>Blasting Wand</t>
  </si>
  <si>
    <t>Sapphire Crystal</t>
  </si>
  <si>
    <t>Ruby Crystal</t>
  </si>
  <si>
    <t>Cloth Armor</t>
  </si>
  <si>
    <t>Bami's Cinder</t>
  </si>
  <si>
    <t>Control Ward</t>
  </si>
  <si>
    <t>Chain Vest</t>
  </si>
  <si>
    <t>Null-Magic Mantle</t>
  </si>
  <si>
    <t>Frostfire Gauntlet</t>
  </si>
  <si>
    <t>Emberknife</t>
  </si>
  <si>
    <t>Long Sword</t>
  </si>
  <si>
    <t>Pickaxe</t>
  </si>
  <si>
    <t>Noonquiver</t>
  </si>
  <si>
    <t>Hailblade</t>
  </si>
  <si>
    <t>Galeforce</t>
  </si>
  <si>
    <t>B. F. Sword</t>
  </si>
  <si>
    <t>Dagger</t>
  </si>
  <si>
    <t>Navori Quickblades</t>
  </si>
  <si>
    <t>The Collector</t>
  </si>
  <si>
    <t>Shurelya's Battlesong</t>
  </si>
  <si>
    <t>Zeal</t>
  </si>
  <si>
    <t>Blighting Jewel</t>
  </si>
  <si>
    <t>Verdant Barrier</t>
  </si>
  <si>
    <t>Rapid Firecannon</t>
  </si>
  <si>
    <t>Immortal Shieldbow</t>
  </si>
  <si>
    <t>Leeching Leer</t>
  </si>
  <si>
    <t>Amplifying Tome</t>
  </si>
  <si>
    <t>Lich Bane</t>
  </si>
  <si>
    <t>Doran's Shield</t>
  </si>
  <si>
    <t>Doran's Blade</t>
  </si>
  <si>
    <t>Doran's Ring</t>
  </si>
  <si>
    <t>Aegis of the Legion</t>
  </si>
  <si>
    <t>Bandleglass Mirror</t>
  </si>
  <si>
    <t>Needlessly Large Rod</t>
  </si>
  <si>
    <t>Fiendish Codex</t>
  </si>
  <si>
    <t>Negatron Cloak</t>
  </si>
  <si>
    <t>Banshee's Veil</t>
  </si>
  <si>
    <t>Mercury's Treads</t>
  </si>
  <si>
    <t>Redemption</t>
  </si>
  <si>
    <t>Aether Wisp</t>
  </si>
  <si>
    <t>Forbidden Idol</t>
  </si>
  <si>
    <t>Nashor's Tooth</t>
  </si>
  <si>
    <t>Rylai's Crystal Scepter</t>
  </si>
  <si>
    <t>Mobility Boots</t>
  </si>
  <si>
    <t>Serylda's Grudge</t>
  </si>
  <si>
    <t>Frozen Heart</t>
  </si>
  <si>
    <t>Serpent's Fang</t>
  </si>
  <si>
    <t>Executioner's Calling</t>
  </si>
  <si>
    <t>Guinsoo's Rageblade</t>
  </si>
  <si>
    <t>Dark Seal</t>
  </si>
  <si>
    <t>Cull</t>
  </si>
  <si>
    <t>Caulfield's Warhammer</t>
  </si>
  <si>
    <t>Serrated Dirk</t>
  </si>
  <si>
    <t>Void Staff</t>
  </si>
  <si>
    <t>Winged Moonplate</t>
  </si>
  <si>
    <t>Mercurial Scimitar</t>
  </si>
  <si>
    <t>Quicksilver Sash</t>
  </si>
  <si>
    <t>Youmuu's Ghostblade</t>
  </si>
  <si>
    <t>Randuin's Omen</t>
  </si>
  <si>
    <t>Hextech Alternator</t>
  </si>
  <si>
    <t>Hextech Rocketbelt</t>
  </si>
  <si>
    <t>Blade of The Ruined King</t>
  </si>
  <si>
    <t>Hexdrinker</t>
  </si>
  <si>
    <t>Maw of Malmortius</t>
  </si>
  <si>
    <t>Zhonya's Hourglass</t>
  </si>
  <si>
    <t>Ionian Boots of Lucidity</t>
  </si>
  <si>
    <t>Elixir of Iron</t>
  </si>
  <si>
    <t>Elixir of Sorcery</t>
  </si>
  <si>
    <t>Elixir of Wrath</t>
  </si>
  <si>
    <t>Morellonomicon</t>
  </si>
  <si>
    <t>Ravenous Hydra</t>
  </si>
  <si>
    <t>Umbral Glaive</t>
  </si>
  <si>
    <t>Hullbreaker</t>
  </si>
  <si>
    <t>Thornmail</t>
  </si>
  <si>
    <t>Bramble Vest</t>
  </si>
  <si>
    <t>Locket of the Iron Solari</t>
  </si>
  <si>
    <t>Seeker's Armguard</t>
  </si>
  <si>
    <t>Gargoyle Stoneplate</t>
  </si>
  <si>
    <t>Tiamat</t>
  </si>
  <si>
    <t>Trinity Force</t>
  </si>
  <si>
    <t>Recurve Bow</t>
  </si>
  <si>
    <t>Spectre's Cowl</t>
  </si>
  <si>
    <t>Warden's Mail</t>
  </si>
  <si>
    <t>Mikael's Blessing</t>
  </si>
  <si>
    <t>Warmog's Armor</t>
  </si>
  <si>
    <t>Dead Man's Plate</t>
  </si>
  <si>
    <t>Runaan's Hurricane</t>
  </si>
  <si>
    <t>Titanic Hydra</t>
  </si>
  <si>
    <t>Vampiric Scepter</t>
  </si>
  <si>
    <t>Rabadon's Deathcap</t>
  </si>
  <si>
    <t>Kalista's Black Spear</t>
  </si>
  <si>
    <t>Death's Dance</t>
  </si>
  <si>
    <t>Wit's End</t>
  </si>
  <si>
    <t>Luden's Tempest</t>
  </si>
  <si>
    <t>Stormrazor</t>
  </si>
  <si>
    <t>Crystalline Bracer</t>
  </si>
  <si>
    <t>Lost Chapter</t>
  </si>
  <si>
    <t>Edge of Night</t>
  </si>
  <si>
    <t>Horizon Focus</t>
  </si>
  <si>
    <t>Turbo Chemtank</t>
  </si>
  <si>
    <t>Cosmic Drive</t>
  </si>
  <si>
    <t>Scarecrow Effigy</t>
  </si>
  <si>
    <t>Spellthief's Edge</t>
  </si>
  <si>
    <t>Frostfang</t>
  </si>
  <si>
    <t>Stealth Ward</t>
  </si>
  <si>
    <t>Shard of True Ice</t>
  </si>
  <si>
    <t>Riftmaker</t>
  </si>
  <si>
    <t>Steel Shoulderguards</t>
  </si>
  <si>
    <t>Runesteel Spaulders</t>
  </si>
  <si>
    <t>Pauldrons of Whiterock</t>
  </si>
  <si>
    <t>Relic Shield</t>
  </si>
  <si>
    <t>Targon's Buckler</t>
  </si>
  <si>
    <t>Bulwark of the Mountain</t>
  </si>
  <si>
    <t>Spectral Sickle</t>
  </si>
  <si>
    <t>Harrowing Crescent</t>
  </si>
  <si>
    <t>Black Mist Scythe</t>
  </si>
  <si>
    <t>Knight's Vow</t>
  </si>
  <si>
    <t>Night Harvester</t>
  </si>
  <si>
    <t>Kraken Slayer</t>
  </si>
  <si>
    <t>Demonic Embrace</t>
  </si>
  <si>
    <t>Farsight Alteration</t>
  </si>
  <si>
    <t>Oracle Lens</t>
  </si>
  <si>
    <t>Watchful Wardstone</t>
  </si>
  <si>
    <t>Force of Nature</t>
  </si>
  <si>
    <t>Rageknife</t>
  </si>
  <si>
    <t>Anathema's Chains</t>
  </si>
  <si>
    <t>Vigilant Wardstone</t>
  </si>
  <si>
    <t>Your Cut</t>
  </si>
  <si>
    <t>Oblivion Orb</t>
  </si>
  <si>
    <t>Sandshrike's Claw</t>
  </si>
  <si>
    <t>Syzygy</t>
  </si>
  <si>
    <t>Draktharr's Shadowcarver</t>
  </si>
  <si>
    <t>Forgefire Crest</t>
  </si>
  <si>
    <t>Rimeforged Grasp</t>
  </si>
  <si>
    <t>Typhoon</t>
  </si>
  <si>
    <t>Wyrmfallen Sacrifice</t>
  </si>
  <si>
    <t>Bloodward</t>
  </si>
  <si>
    <t>Vespertide</t>
  </si>
  <si>
    <t>Minion Dematerializer</t>
  </si>
  <si>
    <t>Liandry's Lament</t>
  </si>
  <si>
    <t>Eye of Luden</t>
  </si>
  <si>
    <t>Eternal Winter</t>
  </si>
  <si>
    <t>Ceaseless Hunger</t>
  </si>
  <si>
    <t>Upgraded Aeropack</t>
  </si>
  <si>
    <t>Deicide</t>
  </si>
  <si>
    <t>Infinity Force</t>
  </si>
  <si>
    <t>Reliquary of the Golden Dawn</t>
  </si>
  <si>
    <t>Shurelya's Requiem</t>
  </si>
  <si>
    <t>Commencing Stopwatch</t>
  </si>
  <si>
    <t>Stopwatch</t>
  </si>
  <si>
    <t>Broken Stopwatch</t>
  </si>
  <si>
    <t>Slightly Magical Footwear</t>
  </si>
  <si>
    <t>Perfectly Timed Stopwatch</t>
  </si>
  <si>
    <t>Duskblade of Draktharr</t>
  </si>
  <si>
    <t>Eclipse</t>
  </si>
  <si>
    <t>Prowler's Claw</t>
  </si>
  <si>
    <t>Ironspike Whip</t>
  </si>
  <si>
    <t>Silvermere Dawn</t>
  </si>
  <si>
    <t>Imperial Mandate</t>
  </si>
  <si>
    <t>Ardent Censer</t>
  </si>
  <si>
    <t>Essence Reaver</t>
  </si>
  <si>
    <t>Eye of the Herald</t>
  </si>
  <si>
    <t>Abyssal Mask</t>
  </si>
  <si>
    <t>Archangel's Staff</t>
  </si>
  <si>
    <t>Manamune</t>
  </si>
  <si>
    <t>Berserker's Greaves</t>
  </si>
  <si>
    <t>Boots of Swiftness</t>
  </si>
  <si>
    <t>Chemtech Putrifier</t>
  </si>
  <si>
    <t>Sorcerer's Shoes</t>
  </si>
  <si>
    <t>Glacial Buckler</t>
  </si>
  <si>
    <t>Chempunk Chainsword</t>
  </si>
  <si>
    <t>Guardian Angel</t>
  </si>
  <si>
    <t>Health Potion</t>
  </si>
  <si>
    <t>Infinity Edge</t>
  </si>
  <si>
    <t>Staff of Flowing Water</t>
  </si>
  <si>
    <t>Moonstone Renewer</t>
  </si>
  <si>
    <t>Total Biscuit of Everlasting Will</t>
  </si>
  <si>
    <t>Mortal Reminder</t>
  </si>
  <si>
    <t>Last Whisper</t>
  </si>
  <si>
    <t>Lord Dominik's Regards</t>
  </si>
  <si>
    <t>Kircheis Shard</t>
  </si>
  <si>
    <t>Seraph's Embrace</t>
  </si>
  <si>
    <t>Mejai's Soulstealer</t>
  </si>
  <si>
    <t>Muramana</t>
  </si>
  <si>
    <t>Phage</t>
  </si>
  <si>
    <t>Goredrinker</t>
  </si>
  <si>
    <t>Plated Steelcaps</t>
  </si>
  <si>
    <t>Stridebreaker</t>
  </si>
  <si>
    <t>Boots</t>
  </si>
  <si>
    <t>Zeke's Convergence</t>
  </si>
  <si>
    <t>Divine Sunderer</t>
  </si>
  <si>
    <t>Faerie Charm</t>
  </si>
  <si>
    <t>Sterak's Gage</t>
  </si>
  <si>
    <t>Phantom Dancer</t>
  </si>
  <si>
    <t>Refillable Potion</t>
  </si>
  <si>
    <t>Hearthbound Axe</t>
  </si>
  <si>
    <t>Corrupting Potion</t>
  </si>
  <si>
    <t>Sheen</t>
  </si>
  <si>
    <t>Giant's Belt</t>
  </si>
  <si>
    <t>Rejuvenation Bead</t>
  </si>
  <si>
    <t>Spirit Visage</t>
  </si>
  <si>
    <t>Cloak of Agility</t>
  </si>
  <si>
    <t>Kindlegem</t>
  </si>
  <si>
    <t>Sunfire Aegis</t>
  </si>
  <si>
    <t>Liandry's Anguish</t>
  </si>
  <si>
    <t>Tear of the Goddess</t>
  </si>
  <si>
    <t>Black Cleaver</t>
  </si>
  <si>
    <t>Item event participant frequencies</t>
  </si>
  <si>
    <t>perk_sets.perkID</t>
  </si>
  <si>
    <t>UNKNOWN</t>
  </si>
  <si>
    <t>Arcane Comet</t>
  </si>
  <si>
    <t>Manaflow Band</t>
  </si>
  <si>
    <t>Transcendence</t>
  </si>
  <si>
    <t>Gathering Storm</t>
  </si>
  <si>
    <t>Biscuit Delivery</t>
  </si>
  <si>
    <t>Magical Footwear</t>
  </si>
  <si>
    <t>Phase Rush</t>
  </si>
  <si>
    <t>Nimbus Cloak</t>
  </si>
  <si>
    <t>Waterwalking</t>
  </si>
  <si>
    <t>Zombie Ward</t>
  </si>
  <si>
    <t>Ravenous Hunter</t>
  </si>
  <si>
    <t>Press the Attack</t>
  </si>
  <si>
    <t>Presence of Mind</t>
  </si>
  <si>
    <t>Legend: Bloodline</t>
  </si>
  <si>
    <t>Coup de Grace</t>
  </si>
  <si>
    <t>Time Warp Tonic</t>
  </si>
  <si>
    <t>Absolute Focus</t>
  </si>
  <si>
    <t>Scorch</t>
  </si>
  <si>
    <t>Taste of Blood</t>
  </si>
  <si>
    <t>Guardian</t>
  </si>
  <si>
    <t>Demolish</t>
  </si>
  <si>
    <t>Second Wind</t>
  </si>
  <si>
    <t>Unflinching</t>
  </si>
  <si>
    <t>Legend: Tenacity</t>
  </si>
  <si>
    <t>Triumph</t>
  </si>
  <si>
    <t>Fleet Footwork</t>
  </si>
  <si>
    <t>Last Stand</t>
  </si>
  <si>
    <t>Dark Harvest</t>
  </si>
  <si>
    <t>Sudden Impact</t>
  </si>
  <si>
    <t>Eyeball Collection</t>
  </si>
  <si>
    <t>Cosmic Insight</t>
  </si>
  <si>
    <t>Hail of Blades</t>
  </si>
  <si>
    <t>Aftershock</t>
  </si>
  <si>
    <t>Font of Life</t>
  </si>
  <si>
    <t>Conditioning</t>
  </si>
  <si>
    <t>Overgrowth</t>
  </si>
  <si>
    <t>Hextech Flashtraption</t>
  </si>
  <si>
    <t>Grasp of the Undying</t>
  </si>
  <si>
    <t>Celerity</t>
  </si>
  <si>
    <t>Conqueror</t>
  </si>
  <si>
    <t>Legend: Alacrity</t>
  </si>
  <si>
    <t>Approach Velocity</t>
  </si>
  <si>
    <t>Shield Bash</t>
  </si>
  <si>
    <t>Bone Plating</t>
  </si>
  <si>
    <t>Unsealed Spellbook</t>
  </si>
  <si>
    <t>Perfect Timing</t>
  </si>
  <si>
    <t>Overheal</t>
  </si>
  <si>
    <t>Cheap Shot</t>
  </si>
  <si>
    <t>Revitalize</t>
  </si>
  <si>
    <t>Relentless Hunter</t>
  </si>
  <si>
    <t>Electrocute</t>
  </si>
  <si>
    <t>Lethal Tempo</t>
  </si>
  <si>
    <t>Ultimate Hunter</t>
  </si>
  <si>
    <t>Cut Down</t>
  </si>
  <si>
    <t>Predator</t>
  </si>
  <si>
    <t>Ghost Poro</t>
  </si>
  <si>
    <t>Ingenious Hunter</t>
  </si>
  <si>
    <t>Future's Market</t>
  </si>
  <si>
    <t>Prototype: Omnistone</t>
  </si>
  <si>
    <t>Summon Aery</t>
  </si>
  <si>
    <t>Nullifying Orb</t>
  </si>
  <si>
    <t>Glacial Augment</t>
  </si>
  <si>
    <t>queued_dragon_info.nextDragonName</t>
  </si>
  <si>
    <t>quit.participant</t>
  </si>
  <si>
    <t>reconnect.participant</t>
  </si>
  <si>
    <t>skill_sets.evolved</t>
  </si>
  <si>
    <t>skill_sets.skillSlot</t>
  </si>
  <si>
    <t>turret_plate_destroyed.lane</t>
  </si>
  <si>
    <t>turret_plate_destroyed.lastHitter</t>
  </si>
  <si>
    <t>turret_plate_destroyed.teamID</t>
  </si>
  <si>
    <t>ward_killed.killer</t>
  </si>
  <si>
    <t>ward_killed.wardType</t>
  </si>
  <si>
    <t>yellowTrinket</t>
  </si>
  <si>
    <t>control</t>
  </si>
  <si>
    <t>sight</t>
  </si>
  <si>
    <t>unknown</t>
  </si>
  <si>
    <t>blueTrinket</t>
  </si>
  <si>
    <t>ward_placed.wardType</t>
  </si>
  <si>
    <t>epic_monster_kill count</t>
  </si>
  <si>
    <t>champion_kill count</t>
  </si>
  <si>
    <t>building_destroyed count</t>
  </si>
  <si>
    <t>turret_plate_destroyed count</t>
  </si>
  <si>
    <t>epic_monster_kill</t>
  </si>
  <si>
    <t>champion_kill</t>
  </si>
  <si>
    <t>building_destroyed</t>
  </si>
  <si>
    <t>turret_plate_destroyed</t>
  </si>
  <si>
    <t>percentage</t>
  </si>
  <si>
    <t/>
  </si>
  <si>
    <t>gragasr</t>
  </si>
  <si>
    <t>lilliar</t>
  </si>
  <si>
    <t>lucianr</t>
  </si>
  <si>
    <t>missfortunebullettime</t>
  </si>
  <si>
    <t>rakanr</t>
  </si>
  <si>
    <t>gnarr</t>
  </si>
  <si>
    <t>aspectofthecougar</t>
  </si>
  <si>
    <t>syndrar</t>
  </si>
  <si>
    <t>kaisar</t>
  </si>
  <si>
    <t>lucianrdisable</t>
  </si>
  <si>
    <t>sionr</t>
  </si>
  <si>
    <t>ekkor</t>
  </si>
  <si>
    <t>viktorchaosstorm</t>
  </si>
  <si>
    <t>ferocioushowl</t>
  </si>
  <si>
    <t>ornnr</t>
  </si>
  <si>
    <t>olafragnarok</t>
  </si>
  <si>
    <t>jhinr</t>
  </si>
  <si>
    <t>galior</t>
  </si>
  <si>
    <t>viktorchaosstormguide</t>
  </si>
  <si>
    <t>ornnrcharge</t>
  </si>
  <si>
    <t>jhinrshot</t>
  </si>
  <si>
    <t>sionpassivespeed</t>
  </si>
  <si>
    <t>renektonreignofthetyrant</t>
  </si>
  <si>
    <t>graveschargeshot</t>
  </si>
  <si>
    <t>rellr</t>
  </si>
  <si>
    <t>kindredr</t>
  </si>
  <si>
    <t>apheliosr</t>
  </si>
  <si>
    <t>mordekaiserr</t>
  </si>
  <si>
    <t>zoer</t>
  </si>
  <si>
    <t>taliyahr</t>
  </si>
  <si>
    <t>taliyahrnoclick</t>
  </si>
  <si>
    <t>taliyahrblowup</t>
  </si>
  <si>
    <t>pantheonr</t>
  </si>
  <si>
    <t>volibearr</t>
  </si>
  <si>
    <t>xayahr</t>
  </si>
  <si>
    <t>settr</t>
  </si>
  <si>
    <t>nautilusgrandline</t>
  </si>
  <si>
    <t>blindmonkrkick</t>
  </si>
  <si>
    <t>threshrpenta</t>
  </si>
  <si>
    <t>gangplankr</t>
  </si>
  <si>
    <t>hecarimult</t>
  </si>
  <si>
    <t>akalir</t>
  </si>
  <si>
    <t>akalirb</t>
  </si>
  <si>
    <t>sejuanir</t>
  </si>
  <si>
    <t>ireliar</t>
  </si>
  <si>
    <t>samirar</t>
  </si>
  <si>
    <t>aatroxr</t>
  </si>
  <si>
    <t>destiny</t>
  </si>
  <si>
    <t>gate</t>
  </si>
  <si>
    <t>kalistarx</t>
  </si>
  <si>
    <t>staticfield</t>
  </si>
  <si>
    <t>cassiopeiar</t>
  </si>
  <si>
    <t>sivirr</t>
  </si>
  <si>
    <t>shenr</t>
  </si>
  <si>
    <t>kennenshurikenstorm</t>
  </si>
  <si>
    <t>karmamantra</t>
  </si>
  <si>
    <t>yoner</t>
  </si>
  <si>
    <t>jaxrelentlessassault</t>
  </si>
  <si>
    <t>seraphiner</t>
  </si>
  <si>
    <t>bardr</t>
  </si>
  <si>
    <t>poppyr</t>
  </si>
  <si>
    <t>braumrwrapper</t>
  </si>
  <si>
    <t>jaycestancegth</t>
  </si>
  <si>
    <t>enchantedcrystalarrow</t>
  </si>
  <si>
    <t>jaycestancehtg</t>
  </si>
  <si>
    <t>rumblecarpetbomb</t>
  </si>
  <si>
    <t>azirr</t>
  </si>
  <si>
    <t>sylasr</t>
  </si>
  <si>
    <t>urgotr</t>
  </si>
  <si>
    <t>urgotrrecast</t>
  </si>
  <si>
    <t>morganar</t>
  </si>
  <si>
    <t>velkozr</t>
  </si>
  <si>
    <t>fizzr</t>
  </si>
  <si>
    <t>kogmawlivingartillery</t>
  </si>
  <si>
    <t>lulur</t>
  </si>
  <si>
    <t>xinzhaor</t>
  </si>
  <si>
    <t>zedr</t>
  </si>
  <si>
    <t>zedr2</t>
  </si>
  <si>
    <t>riftwalk</t>
  </si>
  <si>
    <t>feast</t>
  </si>
  <si>
    <t>tristanar</t>
  </si>
  <si>
    <t>vayneinquisition</t>
  </si>
  <si>
    <t>dianar</t>
  </si>
  <si>
    <t>kledr</t>
  </si>
  <si>
    <t>karthusfallenone</t>
  </si>
  <si>
    <t>karthusfallenone2</t>
  </si>
  <si>
    <t>reksairwrapper</t>
  </si>
  <si>
    <t>dariusexecute</t>
  </si>
  <si>
    <t>eliserspider</t>
  </si>
  <si>
    <t>eliser</t>
  </si>
  <si>
    <t>ivernr</t>
  </si>
  <si>
    <t>ivernrrecast</t>
  </si>
  <si>
    <t>vladimirhemoplague</t>
  </si>
  <si>
    <t>nocturneparanoia</t>
  </si>
  <si>
    <t>qiyanar</t>
  </si>
  <si>
    <t>monkeykingspintowin</t>
  </si>
  <si>
    <t>viegor</t>
  </si>
  <si>
    <t>ryzer</t>
  </si>
  <si>
    <t>sennar</t>
  </si>
  <si>
    <t>heimerdingerr</t>
  </si>
  <si>
    <t>leblancr</t>
  </si>
  <si>
    <t>varusr</t>
  </si>
  <si>
    <t>fiorar</t>
  </si>
  <si>
    <t>jinxr</t>
  </si>
  <si>
    <t>leblancrq</t>
  </si>
  <si>
    <t>leblancrw</t>
  </si>
  <si>
    <t>leblancre</t>
  </si>
  <si>
    <t>leblancrwreturn</t>
  </si>
  <si>
    <t>nocturneparanoia2</t>
  </si>
  <si>
    <t>dravenrcast</t>
  </si>
  <si>
    <t>caitlynaceinthehole</t>
  </si>
  <si>
    <t>ezrealr</t>
  </si>
  <si>
    <t>twitchfullautomatic</t>
  </si>
  <si>
    <t>drmundor</t>
  </si>
  <si>
    <t>missilebarrage</t>
  </si>
  <si>
    <t>trundlepain</t>
  </si>
  <si>
    <t>nasusr</t>
  </si>
  <si>
    <t>ziggsr</t>
  </si>
  <si>
    <t>gwenr</t>
  </si>
  <si>
    <t>gwenrrecast</t>
  </si>
  <si>
    <t>xerathlocusofpower2</t>
  </si>
  <si>
    <t>monkeykingspintowinleave</t>
  </si>
  <si>
    <t>xerathrmissilewrapper</t>
  </si>
  <si>
    <t>zacr</t>
  </si>
  <si>
    <t>tahmkenchr2</t>
  </si>
  <si>
    <t>yasuor</t>
  </si>
  <si>
    <t>pyker</t>
  </si>
  <si>
    <t>lissandrar</t>
  </si>
  <si>
    <t>jarvanivcataclysm</t>
  </si>
  <si>
    <t>yuumir</t>
  </si>
  <si>
    <t>dravenrdoublecast</t>
  </si>
  <si>
    <t>khazixr</t>
  </si>
  <si>
    <t>undyingrage</t>
  </si>
  <si>
    <t>fiddlesticksr</t>
  </si>
  <si>
    <t>talonr</t>
  </si>
  <si>
    <t>talonrtoggle</t>
  </si>
  <si>
    <t>taricr</t>
  </si>
  <si>
    <t>namir</t>
  </si>
  <si>
    <t>luxr</t>
  </si>
  <si>
    <t>kayler</t>
  </si>
  <si>
    <t>akshanr</t>
  </si>
  <si>
    <t>akshanrcancel</t>
  </si>
  <si>
    <t>malzaharr</t>
  </si>
  <si>
    <t>chronoshift</t>
  </si>
  <si>
    <t>insanitypotion</t>
  </si>
  <si>
    <t>swainr</t>
  </si>
  <si>
    <t>swainrsoulflare</t>
  </si>
  <si>
    <t>shyvanatransformcast</t>
  </si>
  <si>
    <t>evelynnr</t>
  </si>
  <si>
    <t>skarnerimpale</t>
  </si>
  <si>
    <t>annier</t>
  </si>
  <si>
    <t>anniercontroller</t>
  </si>
  <si>
    <t>kaynr</t>
  </si>
  <si>
    <t>ahritumble</t>
  </si>
  <si>
    <t>kaynrjumpout</t>
  </si>
  <si>
    <t>katarinar</t>
  </si>
  <si>
    <t>summoner_spell_sets.summonerSpellName</t>
  </si>
  <si>
    <t>SummonerFlash</t>
  </si>
  <si>
    <t>SummonerTeleport</t>
  </si>
  <si>
    <t>SummonerSmite</t>
  </si>
  <si>
    <t>SummonerHeal</t>
  </si>
  <si>
    <t>SummonerDot</t>
  </si>
  <si>
    <t>SummonerBoost</t>
  </si>
  <si>
    <t>S5_SummonerSmiteDuel</t>
  </si>
  <si>
    <t>SummonerFlashPerksHextechFlashtraptionV2</t>
  </si>
  <si>
    <t>SummonerHaste</t>
  </si>
  <si>
    <t>SummonerExhaust</t>
  </si>
  <si>
    <t>S5_SummonerSmitePlayerGanker</t>
  </si>
  <si>
    <t>SummonerBarrier</t>
  </si>
  <si>
    <t>SummonerMana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</si>
</sst>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6">
    <dxf>
      <numFmt numFmtId="14" formatCode="0.00%"/>
    </dxf>
    <dxf>
      <numFmt numFmtId="0" formatCode="General"/>
    </dxf>
    <dxf>
      <numFmt numFmtId="164" formatCode="0.00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3" formatCode="0%"/>
      <alignment horizontal="center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00000000-0016-0000-0500-000004000000}" autoFormatId="16" applyNumberFormats="0" applyBorderFormats="0" applyFontFormats="0" applyPatternFormats="0" applyAlignmentFormats="0" applyWidthHeightFormats="0">
  <queryTableRefresh nextId="83">
    <queryTableFields count="82">
      <queryTableField id="1" name="Feature distributions" tableColumnId="1"/>
      <queryTableField id="2" name="towerKills" tableColumnId="2"/>
      <queryTableField id="3" name="assists" tableColumnId="3"/>
      <queryTableField id="4" name="inhibKills" tableColumnId="4"/>
      <queryTableField id="5" name="totalGold" tableColumnId="5"/>
      <queryTableField id="6" name="championsKills" tableColumnId="6"/>
      <queryTableField id="7" name="deaths" tableColumnId="7"/>
      <queryTableField id="8" name="dragonKills" tableColumnId="8"/>
      <queryTableField id="9" name="baronKills" tableColumnId="9"/>
      <queryTableField id="10" name="respawnTimer" tableColumnId="10"/>
      <queryTableField id="11" name="level" tableColumnId="11"/>
      <queryTableField id="12" name="XP" tableColumnId="12"/>
      <queryTableField id="13" name="health" tableColumnId="13"/>
      <queryTableField id="14" name="healthMax" tableColumnId="14"/>
      <queryTableField id="15" name="healthRegen" tableColumnId="15"/>
      <queryTableField id="16" name="magicPenetration" tableColumnId="16"/>
      <queryTableField id="17" name="magicPenetrationPercent" tableColumnId="17"/>
      <queryTableField id="18" name="magicPenetrationPercentBonus" tableColumnId="18"/>
      <queryTableField id="19" name="armorPenetration" tableColumnId="19"/>
      <queryTableField id="20" name="armorPenetrationPercent" tableColumnId="20"/>
      <queryTableField id="21" name="armorPenetrationPercentBonus" tableColumnId="21"/>
      <queryTableField id="22" name="currentGold" tableColumnId="22"/>
      <queryTableField id="23" name="totalGold_1" tableColumnId="23"/>
      <queryTableField id="24" name="goldPerSecond" tableColumnId="24"/>
      <queryTableField id="25" name="shutdownValue" tableColumnId="25"/>
      <queryTableField id="26" name="primaryAbilityResource" tableColumnId="26"/>
      <queryTableField id="27" name="primaryAbilityResourceMax" tableColumnId="27"/>
      <queryTableField id="28" name="primaryAbilityResourceRegen" tableColumnId="28"/>
      <queryTableField id="29" name="attackDamage" tableColumnId="29"/>
      <queryTableField id="30" name="attackSpeed" tableColumnId="30"/>
      <queryTableField id="31" name="abilityPower" tableColumnId="31"/>
      <queryTableField id="32" name="cooldownReduction" tableColumnId="32"/>
      <queryTableField id="33" name="lifeSteal" tableColumnId="33"/>
      <queryTableField id="34" name="spellVamp" tableColumnId="34"/>
      <queryTableField id="35" name="armor" tableColumnId="35"/>
      <queryTableField id="36" name="magicResist" tableColumnId="36"/>
      <queryTableField id="37" name="ccReduction" tableColumnId="37"/>
      <queryTableField id="38" name="ultimateCooldownRemaining" tableColumnId="38"/>
      <queryTableField id="39" name="minions_killed" tableColumnId="39"/>
      <queryTableField id="40" name="neutral_minions_killed" tableColumnId="40"/>
      <queryTableField id="41" name="neutral_minions_killed_your_jungle" tableColumnId="41"/>
      <queryTableField id="42" name="neutral_minions_killed_enemy_jungle" tableColumnId="42"/>
      <queryTableField id="43" name="champions_killed" tableColumnId="43"/>
      <queryTableField id="44" name="num_deaths" tableColumnId="44"/>
      <queryTableField id="45" name="assists_2" tableColumnId="45"/>
      <queryTableField id="46" name="ward_placed" tableColumnId="46"/>
      <queryTableField id="47" name="ward_killed" tableColumnId="47"/>
      <queryTableField id="48" name="vision_score" tableColumnId="48"/>
      <queryTableField id="49" name="total_damage_dealt" tableColumnId="49"/>
      <queryTableField id="50" name="physical_damage_dealt_player" tableColumnId="50"/>
      <queryTableField id="51" name="magic_damage_dealt_player" tableColumnId="51"/>
      <queryTableField id="52" name="true_damage_dealt_player" tableColumnId="52"/>
      <queryTableField id="53" name="total_damage_dealt_to_champions" tableColumnId="53"/>
      <queryTableField id="54" name="physical_damage_dealt_to_champions" tableColumnId="54"/>
      <queryTableField id="55" name="magic_damage_dealt_to_champions" tableColumnId="55"/>
      <queryTableField id="56" name="true_damage_dealt_to_champions" tableColumnId="56"/>
      <queryTableField id="57" name="total_damage_taken" tableColumnId="57"/>
      <queryTableField id="58" name="physical_damage_taken" tableColumnId="58"/>
      <queryTableField id="59" name="magic_damage_taken" tableColumnId="59"/>
      <queryTableField id="60" name="true_damage_taken" tableColumnId="60"/>
      <queryTableField id="61" name="total_damage_self_mitigated" tableColumnId="61"/>
      <queryTableField id="62" name="total_damage_shielded_on_teammates" tableColumnId="62"/>
      <queryTableField id="63" name="total_damage_dealt_to_buildings" tableColumnId="63"/>
      <queryTableField id="64" name="total_damage_dealt_to_turrets" tableColumnId="64"/>
      <queryTableField id="65" name="total_damage_dealt_to_objectives" tableColumnId="65"/>
      <queryTableField id="66" name="total_time_crowd_control_dealt" tableColumnId="66"/>
      <queryTableField id="67" name="total_heal_on_teammates" tableColumnId="67"/>
      <queryTableField id="68" name="time_ccing_others" tableColumnId="68"/>
      <queryTableField id="69" name="itemCooldown" tableColumnId="69"/>
      <queryTableField id="70" name="summonerSpellCooldownRemaining" tableColumnId="70"/>
      <queryTableField id="71" name="level_3" tableColumnId="71"/>
      <queryTableField id="72" name="var1" tableColumnId="72"/>
      <queryTableField id="73" name="var2" tableColumnId="73"/>
      <queryTableField id="74" name="var3" tableColumnId="74"/>
      <queryTableField id="75" name="goldGain" tableColumnId="75"/>
      <queryTableField id="76" name="level_4" tableColumnId="76"/>
      <queryTableField id="77" name="placer" tableColumnId="77"/>
      <queryTableField id="78" name="bounty" tableColumnId="78"/>
      <queryTableField id="79" name="killStreakLength" tableColumnId="79"/>
      <queryTableField id="80" name="victim" tableColumnId="80"/>
      <queryTableField id="81" name="nextDragonSpawnTime" tableColumnId="81"/>
      <queryTableField id="82" name="gameTime" tableColumnId="8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8" xr16:uid="{00000000-0016-0000-0600-00000D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kill_special.killer" tableColumnId="1"/>
      <queryTableField id="2" name="count" tableColumnId="2"/>
      <queryTableField id="3" dataBound="0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9" xr16:uid="{00000000-0016-0000-0600-00000E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kill_special.killType" tableColumnId="1"/>
      <queryTableField id="2" name="count" tableColumnId="2"/>
      <queryTableField id="3" dataBound="0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0" xr16:uid="{00000000-0016-0000-0600-00000F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level_up.participant" tableColumnId="1"/>
      <queryTableField id="2" name="count" tableColumnId="2"/>
      <queryTableField id="3" dataBound="0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4" xr16:uid="{00000000-0016-0000-0600-00001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transformed.transformer" tableColumnId="1"/>
      <queryTableField id="2" name="count" tableColumnId="2"/>
      <queryTableField id="3" dataBound="0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5" xr16:uid="{00000000-0016-0000-0600-00001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transformed.transformType" tableColumnId="1"/>
      <queryTableField id="2" name="count" tableColumnId="2"/>
      <queryTableField id="3" dataBound="0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7" xr16:uid="{00000000-0016-0000-0600-000012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epic_monster_kill.inEnemyJungle" tableColumnId="1"/>
      <queryTableField id="2" name="count" tableColumnId="2"/>
      <queryTableField id="3" dataBound="0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8" xr16:uid="{00000000-0016-0000-0600-000013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epic_monster_kill.killer" tableColumnId="1"/>
      <queryTableField id="2" name="count" tableColumnId="2"/>
      <queryTableField id="3" dataBound="0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9" xr16:uid="{00000000-0016-0000-0600-000014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epic_monster_kill.monsterType" tableColumnId="1"/>
      <queryTableField id="2" name="count" tableColumnId="2"/>
      <queryTableField id="3" dataBound="0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0" xr16:uid="{00000000-0016-0000-0600-000015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epic_monster_spawn.dragonType" tableColumnId="1"/>
      <queryTableField id="2" name="count" tableColumnId="2"/>
      <queryTableField id="3" dataBound="0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21" xr16:uid="{00000000-0016-0000-0600-000016000000}" autoFormatId="16" applyNumberFormats="0" applyBorderFormats="0" applyFontFormats="0" applyPatternFormats="0" applyAlignmentFormats="0" applyWidthHeightFormats="0">
  <queryTableRefresh nextId="3">
    <queryTableFields count="2">
      <queryTableField id="1" name="epic_monster_spawn.monsterType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0000000-0016-0000-0500-000005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state.alive" tableColumnId="1"/>
      <queryTableField id="2" name="count" tableColumnId="2"/>
      <queryTableField id="3" dataBound="0" tableColumnId="3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2" xr16:uid="{00000000-0016-0000-0600-000017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game_end.winningTeam" tableColumnId="1"/>
      <queryTableField id="2" name="count" tableColumnId="2"/>
      <queryTableField id="3" dataBound="0" tableColumnId="3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6" xr16:uid="{00000000-0016-0000-0600-000018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quit.participant" tableColumnId="1"/>
      <queryTableField id="2" name="count" tableColumnId="2"/>
      <queryTableField id="3" dataBound="0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7" xr16:uid="{00000000-0016-0000-0600-000019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reconnect.participant" tableColumnId="1"/>
      <queryTableField id="2" name="count" tableColumnId="2"/>
      <queryTableField id="3" dataBound="0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31" xr16:uid="{00000000-0016-0000-0600-00001A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urret_plate_destroyed.lane" tableColumnId="1"/>
      <queryTableField id="2" name="count" tableColumnId="2"/>
      <queryTableField id="3" dataBound="0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32" xr16:uid="{00000000-0016-0000-0600-00001B000000}" autoFormatId="16" applyNumberFormats="0" applyBorderFormats="0" applyFontFormats="0" applyPatternFormats="0" applyAlignmentFormats="0" applyWidthHeightFormats="0">
  <queryTableRefresh nextId="4">
    <queryTableFields count="2">
      <queryTableField id="1" name="turret_plate_destroyed.lastHitter" tableColumnId="1"/>
      <queryTableField id="2" name="count" tableColumnId="2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33" xr16:uid="{00000000-0016-0000-0600-00001C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urret_plate_destroyed.teamID" tableColumnId="1"/>
      <queryTableField id="2" name="count" tableColumnId="2"/>
      <queryTableField id="3" dataBound="0" tableColumnId="3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34" xr16:uid="{00000000-0016-0000-0600-00001D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ward_killed.killer" tableColumnId="1"/>
      <queryTableField id="2" name="count" tableColumnId="2"/>
      <queryTableField id="3" dataBound="0" tableColumnId="3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35" xr16:uid="{00000000-0016-0000-0600-00001E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ward_killed.wardType" tableColumnId="1"/>
      <queryTableField id="2" name="count" tableColumnId="2"/>
      <queryTableField id="3" dataBound="0" tableColumnId="3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36" xr16:uid="{00000000-0016-0000-0600-00001F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ward_placed.wardType" tableColumnId="1"/>
      <queryTableField id="2" name="count" tableColumnId="2"/>
      <queryTableField id="3" dataBound="0" tableColumnId="3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1" xr16:uid="{00000000-0016-0000-0600-000020000000}" autoFormatId="16" applyNumberFormats="0" applyBorderFormats="0" applyFontFormats="0" applyPatternFormats="0" applyAlignmentFormats="0" applyWidthHeightFormats="0">
  <queryTableRefresh nextId="6">
    <queryTableFields count="5">
      <queryTableField id="1" name="Event assistant count distribution" tableColumnId="1"/>
      <queryTableField id="2" name="epic_monster_kill count" tableColumnId="2"/>
      <queryTableField id="3" name="champion_kill count" tableColumnId="3"/>
      <queryTableField id="4" name="building_destroyed count" tableColumnId="4"/>
      <queryTableField id="5" name="turret_plate_destroyed coun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8" xr16:uid="{00000000-0016-0000-0500-000006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kill_sets.evolved" tableColumnId="1"/>
      <queryTableField id="2" name="count" tableColumnId="2"/>
      <queryTableField id="3" dataBound="0" tableColumnId="3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2" xr16:uid="{00000000-0016-0000-0600-000021000000}" autoFormatId="16" applyNumberFormats="0" applyBorderFormats="0" applyFontFormats="0" applyPatternFormats="0" applyAlignmentFormats="0" applyWidthHeightFormats="0">
  <queryTableRefresh nextId="6">
    <queryTableFields count="5">
      <queryTableField id="1" name="Event assistant frequencies" tableColumnId="1"/>
      <queryTableField id="2" name="epic_monster_kill" tableColumnId="2"/>
      <queryTableField id="3" name="champion_kill" tableColumnId="3"/>
      <queryTableField id="4" name="building_destroyed" tableColumnId="4"/>
      <queryTableField id="5" name="turret_plate_destroyed" tableColumnId="5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state.championName" tableColumnId="1"/>
      <queryTableField id="2" name="count" tableColumnId="2"/>
      <queryTableField id="3" dataBound="0" tableColumnId="3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state.ultimateName" tableColumnId="1"/>
      <queryTableField id="2" name="count" tableColumnId="2"/>
      <queryTableField id="3" dataBound="0" tableColumnId="3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30" xr16:uid="{0D83EC28-A14C-4CB1-9C32-B456ED1C8FD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ummoner_spell_sets.summonerSpellName" tableColumnId="1"/>
      <queryTableField id="2" name="count" tableColumnId="2"/>
      <queryTableField id="3" dataBound="0" tableColumnId="3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00000000-0016-0000-0200-000002000000}" autoFormatId="16" applyNumberFormats="0" applyBorderFormats="0" applyFontFormats="0" applyPatternFormats="0" applyAlignmentFormats="0" applyWidthHeightFormats="0">
  <queryTableRefresh nextId="8">
    <queryTableFields count="7">
      <queryTableField id="1" name="itemID" tableColumnId="1"/>
      <queryTableField id="2" name="name" tableColumnId="2"/>
      <queryTableField id="3" name="item_sets" tableColumnId="3"/>
      <queryTableField id="4" name="item_purchased" tableColumnId="4"/>
      <queryTableField id="5" name="item_destroyed" tableColumnId="5"/>
      <queryTableField id="6" name="item_sold" tableColumnId="6"/>
      <queryTableField id="7" name="item_undo" tableColumnId="7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24" xr16:uid="{00000000-0016-0000-03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Item event participant frequencies" tableColumnId="1"/>
      <queryTableField id="2" name="item_purchased" tableColumnId="2"/>
      <queryTableField id="3" name="item_destroyed" tableColumnId="3"/>
      <queryTableField id="4" name="item_sold" tableColumnId="4"/>
      <queryTableField id="5" name="item_undo" tableColumnId="5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5" xr16:uid="{266F656C-0385-466E-9585-44D96217AD0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perk_sets.perkID" tableColumnId="1"/>
      <queryTableField id="2" name="name" tableColumnId="2"/>
      <queryTableField id="3" name="count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9" xr16:uid="{00000000-0016-0000-0500-000007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kill_sets.skillSlot" tableColumnId="1"/>
      <queryTableField id="2" name="count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600-000008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building_destroyed.buildingType" tableColumnId="1"/>
      <queryTableField id="2" name="count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00000000-0016-0000-0600-000009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building_destroyed.lane" tableColumnId="1"/>
      <queryTableField id="2" name="count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00000000-0016-0000-0600-00000A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building_destroyed.lastHitter" tableColumnId="1"/>
      <queryTableField id="2" name="count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6" xr16:uid="{00000000-0016-0000-0600-00000B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building_destroyed.teamID" tableColumnId="1"/>
      <queryTableField id="2" name="count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" xr16:uid="{00000000-0016-0000-0600-00000C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hampion_kill.killer" tableColumnId="1"/>
      <queryTableField id="2" name="count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distribution_stats" displayName="distribution_stats" ref="A1:CD9" tableType="queryTable" totalsRowShown="0">
  <autoFilter ref="A1:CD9" xr:uid="{00000000-0009-0000-0100-000001000000}"/>
  <tableColumns count="82">
    <tableColumn id="1" xr3:uid="{00000000-0010-0000-0500-000001000000}" uniqueName="1" name="Feature distributions" queryTableFieldId="1" dataDxfId="45"/>
    <tableColumn id="2" xr3:uid="{00000000-0010-0000-0500-000002000000}" uniqueName="2" name="towerKills" queryTableFieldId="2"/>
    <tableColumn id="3" xr3:uid="{00000000-0010-0000-0500-000003000000}" uniqueName="3" name="assists" queryTableFieldId="3"/>
    <tableColumn id="4" xr3:uid="{00000000-0010-0000-0500-000004000000}" uniqueName="4" name="inhibKills" queryTableFieldId="4"/>
    <tableColumn id="5" xr3:uid="{00000000-0010-0000-0500-000005000000}" uniqueName="5" name="totalGold" queryTableFieldId="5"/>
    <tableColumn id="6" xr3:uid="{00000000-0010-0000-0500-000006000000}" uniqueName="6" name="championsKills" queryTableFieldId="6"/>
    <tableColumn id="7" xr3:uid="{00000000-0010-0000-0500-000007000000}" uniqueName="7" name="deaths" queryTableFieldId="7"/>
    <tableColumn id="8" xr3:uid="{00000000-0010-0000-0500-000008000000}" uniqueName="8" name="dragonKills" queryTableFieldId="8"/>
    <tableColumn id="9" xr3:uid="{00000000-0010-0000-0500-000009000000}" uniqueName="9" name="baronKills" queryTableFieldId="9"/>
    <tableColumn id="10" xr3:uid="{00000000-0010-0000-0500-00000A000000}" uniqueName="10" name="respawnTimer" queryTableFieldId="10"/>
    <tableColumn id="11" xr3:uid="{00000000-0010-0000-0500-00000B000000}" uniqueName="11" name="level" queryTableFieldId="11"/>
    <tableColumn id="12" xr3:uid="{00000000-0010-0000-0500-00000C000000}" uniqueName="12" name="XP" queryTableFieldId="12"/>
    <tableColumn id="13" xr3:uid="{00000000-0010-0000-0500-00000D000000}" uniqueName="13" name="health" queryTableFieldId="13"/>
    <tableColumn id="14" xr3:uid="{00000000-0010-0000-0500-00000E000000}" uniqueName="14" name="healthMax" queryTableFieldId="14"/>
    <tableColumn id="15" xr3:uid="{00000000-0010-0000-0500-00000F000000}" uniqueName="15" name="healthRegen" queryTableFieldId="15"/>
    <tableColumn id="16" xr3:uid="{00000000-0010-0000-0500-000010000000}" uniqueName="16" name="magicPenetration" queryTableFieldId="16"/>
    <tableColumn id="17" xr3:uid="{00000000-0010-0000-0500-000011000000}" uniqueName="17" name="magicPenetrationPercent" queryTableFieldId="17"/>
    <tableColumn id="18" xr3:uid="{00000000-0010-0000-0500-000012000000}" uniqueName="18" name="magicPenetrationPercentBonus" queryTableFieldId="18"/>
    <tableColumn id="19" xr3:uid="{00000000-0010-0000-0500-000013000000}" uniqueName="19" name="armorPenetration" queryTableFieldId="19"/>
    <tableColumn id="20" xr3:uid="{00000000-0010-0000-0500-000014000000}" uniqueName="20" name="armorPenetrationPercent" queryTableFieldId="20"/>
    <tableColumn id="21" xr3:uid="{00000000-0010-0000-0500-000015000000}" uniqueName="21" name="armorPenetrationPercentBonus" queryTableFieldId="21"/>
    <tableColumn id="22" xr3:uid="{00000000-0010-0000-0500-000016000000}" uniqueName="22" name="currentGold" queryTableFieldId="22"/>
    <tableColumn id="23" xr3:uid="{00000000-0010-0000-0500-000017000000}" uniqueName="23" name="totalGold_1" queryTableFieldId="23"/>
    <tableColumn id="24" xr3:uid="{00000000-0010-0000-0500-000018000000}" uniqueName="24" name="goldPerSecond" queryTableFieldId="24"/>
    <tableColumn id="25" xr3:uid="{00000000-0010-0000-0500-000019000000}" uniqueName="25" name="shutdownValue" queryTableFieldId="25"/>
    <tableColumn id="26" xr3:uid="{00000000-0010-0000-0500-00001A000000}" uniqueName="26" name="primaryAbilityResource" queryTableFieldId="26"/>
    <tableColumn id="27" xr3:uid="{00000000-0010-0000-0500-00001B000000}" uniqueName="27" name="primaryAbilityResourceMax" queryTableFieldId="27"/>
    <tableColumn id="28" xr3:uid="{00000000-0010-0000-0500-00001C000000}" uniqueName="28" name="primaryAbilityResourceRegen" queryTableFieldId="28"/>
    <tableColumn id="29" xr3:uid="{00000000-0010-0000-0500-00001D000000}" uniqueName="29" name="attackDamage" queryTableFieldId="29"/>
    <tableColumn id="30" xr3:uid="{00000000-0010-0000-0500-00001E000000}" uniqueName="30" name="attackSpeed" queryTableFieldId="30"/>
    <tableColumn id="31" xr3:uid="{00000000-0010-0000-0500-00001F000000}" uniqueName="31" name="abilityPower" queryTableFieldId="31"/>
    <tableColumn id="32" xr3:uid="{00000000-0010-0000-0500-000020000000}" uniqueName="32" name="cooldownReduction" queryTableFieldId="32"/>
    <tableColumn id="33" xr3:uid="{00000000-0010-0000-0500-000021000000}" uniqueName="33" name="lifeSteal" queryTableFieldId="33"/>
    <tableColumn id="34" xr3:uid="{00000000-0010-0000-0500-000022000000}" uniqueName="34" name="spellVamp" queryTableFieldId="34"/>
    <tableColumn id="35" xr3:uid="{00000000-0010-0000-0500-000023000000}" uniqueName="35" name="armor" queryTableFieldId="35"/>
    <tableColumn id="36" xr3:uid="{00000000-0010-0000-0500-000024000000}" uniqueName="36" name="magicResist" queryTableFieldId="36"/>
    <tableColumn id="37" xr3:uid="{00000000-0010-0000-0500-000025000000}" uniqueName="37" name="ccReduction" queryTableFieldId="37"/>
    <tableColumn id="38" xr3:uid="{00000000-0010-0000-0500-000026000000}" uniqueName="38" name="ultimateCooldownRemaining" queryTableFieldId="38"/>
    <tableColumn id="39" xr3:uid="{00000000-0010-0000-0500-000027000000}" uniqueName="39" name="minions_killed" queryTableFieldId="39"/>
    <tableColumn id="40" xr3:uid="{00000000-0010-0000-0500-000028000000}" uniqueName="40" name="neutral_minions_killed" queryTableFieldId="40"/>
    <tableColumn id="41" xr3:uid="{00000000-0010-0000-0500-000029000000}" uniqueName="41" name="neutral_minions_killed_your_jungle" queryTableFieldId="41"/>
    <tableColumn id="42" xr3:uid="{00000000-0010-0000-0500-00002A000000}" uniqueName="42" name="neutral_minions_killed_enemy_jungle" queryTableFieldId="42"/>
    <tableColumn id="43" xr3:uid="{00000000-0010-0000-0500-00002B000000}" uniqueName="43" name="champions_killed" queryTableFieldId="43"/>
    <tableColumn id="44" xr3:uid="{00000000-0010-0000-0500-00002C000000}" uniqueName="44" name="num_deaths" queryTableFieldId="44"/>
    <tableColumn id="45" xr3:uid="{00000000-0010-0000-0500-00002D000000}" uniqueName="45" name="assists_2" queryTableFieldId="45"/>
    <tableColumn id="46" xr3:uid="{00000000-0010-0000-0500-00002E000000}" uniqueName="46" name="ward_placed" queryTableFieldId="46"/>
    <tableColumn id="47" xr3:uid="{00000000-0010-0000-0500-00002F000000}" uniqueName="47" name="ward_killed" queryTableFieldId="47"/>
    <tableColumn id="48" xr3:uid="{00000000-0010-0000-0500-000030000000}" uniqueName="48" name="vision_score" queryTableFieldId="48"/>
    <tableColumn id="49" xr3:uid="{00000000-0010-0000-0500-000031000000}" uniqueName="49" name="total_damage_dealt" queryTableFieldId="49"/>
    <tableColumn id="50" xr3:uid="{00000000-0010-0000-0500-000032000000}" uniqueName="50" name="physical_damage_dealt_player" queryTableFieldId="50"/>
    <tableColumn id="51" xr3:uid="{00000000-0010-0000-0500-000033000000}" uniqueName="51" name="magic_damage_dealt_player" queryTableFieldId="51"/>
    <tableColumn id="52" xr3:uid="{00000000-0010-0000-0500-000034000000}" uniqueName="52" name="true_damage_dealt_player" queryTableFieldId="52"/>
    <tableColumn id="53" xr3:uid="{00000000-0010-0000-0500-000035000000}" uniqueName="53" name="total_damage_dealt_to_champions" queryTableFieldId="53"/>
    <tableColumn id="54" xr3:uid="{00000000-0010-0000-0500-000036000000}" uniqueName="54" name="physical_damage_dealt_to_champions" queryTableFieldId="54"/>
    <tableColumn id="55" xr3:uid="{00000000-0010-0000-0500-000037000000}" uniqueName="55" name="magic_damage_dealt_to_champions" queryTableFieldId="55"/>
    <tableColumn id="56" xr3:uid="{00000000-0010-0000-0500-000038000000}" uniqueName="56" name="true_damage_dealt_to_champions" queryTableFieldId="56"/>
    <tableColumn id="57" xr3:uid="{00000000-0010-0000-0500-000039000000}" uniqueName="57" name="total_damage_taken" queryTableFieldId="57"/>
    <tableColumn id="58" xr3:uid="{00000000-0010-0000-0500-00003A000000}" uniqueName="58" name="physical_damage_taken" queryTableFieldId="58"/>
    <tableColumn id="59" xr3:uid="{00000000-0010-0000-0500-00003B000000}" uniqueName="59" name="magic_damage_taken" queryTableFieldId="59"/>
    <tableColumn id="60" xr3:uid="{00000000-0010-0000-0500-00003C000000}" uniqueName="60" name="true_damage_taken" queryTableFieldId="60"/>
    <tableColumn id="61" xr3:uid="{00000000-0010-0000-0500-00003D000000}" uniqueName="61" name="total_damage_self_mitigated" queryTableFieldId="61"/>
    <tableColumn id="62" xr3:uid="{00000000-0010-0000-0500-00003E000000}" uniqueName="62" name="total_damage_shielded_on_teammates" queryTableFieldId="62"/>
    <tableColumn id="63" xr3:uid="{00000000-0010-0000-0500-00003F000000}" uniqueName="63" name="total_damage_dealt_to_buildings" queryTableFieldId="63"/>
    <tableColumn id="64" xr3:uid="{00000000-0010-0000-0500-000040000000}" uniqueName="64" name="total_damage_dealt_to_turrets" queryTableFieldId="64"/>
    <tableColumn id="65" xr3:uid="{00000000-0010-0000-0500-000041000000}" uniqueName="65" name="total_damage_dealt_to_objectives" queryTableFieldId="65"/>
    <tableColumn id="66" xr3:uid="{00000000-0010-0000-0500-000042000000}" uniqueName="66" name="total_time_crowd_control_dealt" queryTableFieldId="66"/>
    <tableColumn id="67" xr3:uid="{00000000-0010-0000-0500-000043000000}" uniqueName="67" name="total_heal_on_teammates" queryTableFieldId="67"/>
    <tableColumn id="68" xr3:uid="{00000000-0010-0000-0500-000044000000}" uniqueName="68" name="time_ccing_others" queryTableFieldId="68"/>
    <tableColumn id="69" xr3:uid="{00000000-0010-0000-0500-000045000000}" uniqueName="69" name="itemCooldown" queryTableFieldId="69"/>
    <tableColumn id="70" xr3:uid="{00000000-0010-0000-0500-000046000000}" uniqueName="70" name="summonerSpellCooldownRemaining" queryTableFieldId="70"/>
    <tableColumn id="71" xr3:uid="{00000000-0010-0000-0500-000047000000}" uniqueName="71" name="level_3" queryTableFieldId="71"/>
    <tableColumn id="72" xr3:uid="{00000000-0010-0000-0500-000048000000}" uniqueName="72" name="var1" queryTableFieldId="72"/>
    <tableColumn id="73" xr3:uid="{00000000-0010-0000-0500-000049000000}" uniqueName="73" name="var2" queryTableFieldId="73"/>
    <tableColumn id="74" xr3:uid="{00000000-0010-0000-0500-00004A000000}" uniqueName="74" name="var3" queryTableFieldId="74"/>
    <tableColumn id="75" xr3:uid="{00000000-0010-0000-0500-00004B000000}" uniqueName="75" name="goldGain" queryTableFieldId="75"/>
    <tableColumn id="76" xr3:uid="{00000000-0010-0000-0500-00004C000000}" uniqueName="76" name="level_4" queryTableFieldId="76"/>
    <tableColumn id="77" xr3:uid="{00000000-0010-0000-0500-00004D000000}" uniqueName="77" name="placer" queryTableFieldId="77"/>
    <tableColumn id="78" xr3:uid="{00000000-0010-0000-0500-00004E000000}" uniqueName="78" name="bounty" queryTableFieldId="78"/>
    <tableColumn id="79" xr3:uid="{00000000-0010-0000-0500-00004F000000}" uniqueName="79" name="killStreakLength" queryTableFieldId="79"/>
    <tableColumn id="80" xr3:uid="{00000000-0010-0000-0500-000050000000}" uniqueName="80" name="victim" queryTableFieldId="80"/>
    <tableColumn id="81" xr3:uid="{00000000-0010-0000-0500-000051000000}" uniqueName="81" name="nextDragonSpawnTime" queryTableFieldId="81"/>
    <tableColumn id="82" xr3:uid="{00000000-0010-0000-0500-000052000000}" uniqueName="82" name="gameTime" queryTableFieldId="8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E000000}" name="champion_kill_special_killer_stats" displayName="champion_kill_special_killer_stats" ref="A65:C75" tableType="queryTable" totalsRowShown="0">
  <autoFilter ref="A65:C75" xr:uid="{00000000-0009-0000-0100-00000B000000}"/>
  <sortState xmlns:xlrd2="http://schemas.microsoft.com/office/spreadsheetml/2017/richdata2" ref="A66:C75">
    <sortCondition descending="1" ref="C65:C75"/>
  </sortState>
  <tableColumns count="3">
    <tableColumn id="1" xr3:uid="{00000000-0010-0000-0E00-000001000000}" uniqueName="1" name="champion_kill_special.killer" queryTableFieldId="1"/>
    <tableColumn id="2" xr3:uid="{00000000-0010-0000-0E00-000002000000}" uniqueName="2" name="count" queryTableFieldId="2"/>
    <tableColumn id="3" xr3:uid="{FAC5EEE9-D226-4515-93B1-6D2CE0445850}" uniqueName="3" name="percentage" queryTableFieldId="3" dataDxfId="34">
      <calculatedColumnFormula>champion_kill_special_killer_stats[[#This Row],[count]]/SUM(champion_kill_special_killer_stats[count])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F000000}" name="champion_kill_special_killType_stats" displayName="champion_kill_special_killType_stats" ref="A77:C80" tableType="queryTable" totalsRowShown="0">
  <autoFilter ref="A77:C80" xr:uid="{00000000-0009-0000-0100-00000C000000}"/>
  <sortState xmlns:xlrd2="http://schemas.microsoft.com/office/spreadsheetml/2017/richdata2" ref="A78:C80">
    <sortCondition descending="1" ref="C77:C80"/>
  </sortState>
  <tableColumns count="3">
    <tableColumn id="1" xr3:uid="{00000000-0010-0000-0F00-000001000000}" uniqueName="1" name="champion_kill_special.killType" queryTableFieldId="1" dataDxfId="33"/>
    <tableColumn id="2" xr3:uid="{00000000-0010-0000-0F00-000002000000}" uniqueName="2" name="count" queryTableFieldId="2"/>
    <tableColumn id="3" xr3:uid="{B564DA98-0F6B-4A07-AA94-741B0BEB8AB9}" uniqueName="3" name="percentage" queryTableFieldId="3" dataDxfId="32">
      <calculatedColumnFormula>champion_kill_special_killType_stats[[#This Row],[count]]/SUM(champion_kill_special_killType_stats[count])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0000000}" name="champion_level_up_participant_stats" displayName="champion_level_up_participant_stats" ref="A82:C92" tableType="queryTable" totalsRowShown="0">
  <autoFilter ref="A82:C92" xr:uid="{00000000-0009-0000-0100-00000D000000}"/>
  <sortState xmlns:xlrd2="http://schemas.microsoft.com/office/spreadsheetml/2017/richdata2" ref="A83:C92">
    <sortCondition descending="1" ref="C82:C92"/>
  </sortState>
  <tableColumns count="3">
    <tableColumn id="1" xr3:uid="{00000000-0010-0000-1000-000001000000}" uniqueName="1" name="champion_level_up.participant" queryTableFieldId="1"/>
    <tableColumn id="2" xr3:uid="{00000000-0010-0000-1000-000002000000}" uniqueName="2" name="count" queryTableFieldId="2"/>
    <tableColumn id="3" xr3:uid="{4275DDB7-714B-48B1-B3AF-B277FCCA0B0D}" uniqueName="3" name="percentage" queryTableFieldId="3" dataDxfId="31">
      <calculatedColumnFormula>champion_level_up_participant_stats[[#This Row],[count]]/SUM(champion_level_up_participant_stats[count])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champion_transformed_transformer_stats" displayName="champion_transformed_transformer_stats" ref="A94:C97" tableType="queryTable" totalsRowShown="0">
  <autoFilter ref="A94:C97" xr:uid="{00000000-0009-0000-0100-000011000000}"/>
  <sortState xmlns:xlrd2="http://schemas.microsoft.com/office/spreadsheetml/2017/richdata2" ref="A95:C97">
    <sortCondition descending="1" ref="C94:C97"/>
  </sortState>
  <tableColumns count="3">
    <tableColumn id="1" xr3:uid="{00000000-0010-0000-1100-000001000000}" uniqueName="1" name="champion_transformed.transformer" queryTableFieldId="1"/>
    <tableColumn id="2" xr3:uid="{00000000-0010-0000-1100-000002000000}" uniqueName="2" name="count" queryTableFieldId="2"/>
    <tableColumn id="3" xr3:uid="{A5582016-00DF-424D-9EAF-4C258D858902}" uniqueName="3" name="percentage" queryTableFieldId="3" dataDxfId="30">
      <calculatedColumnFormula>champion_transformed_transformer_stats[[#This Row],[count]]/SUM(champion_transformed_transformer_stats[count])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champion_transformed_transformType_stats" displayName="champion_transformed_transformType_stats" ref="A99:C101" tableType="queryTable" totalsRowShown="0">
  <autoFilter ref="A99:C101" xr:uid="{00000000-0009-0000-0100-000012000000}"/>
  <tableColumns count="3">
    <tableColumn id="1" xr3:uid="{00000000-0010-0000-1200-000001000000}" uniqueName="1" name="champion_transformed.transformType" queryTableFieldId="1" dataDxfId="29"/>
    <tableColumn id="2" xr3:uid="{00000000-0010-0000-1200-000002000000}" uniqueName="2" name="count" queryTableFieldId="2"/>
    <tableColumn id="3" xr3:uid="{43C81040-450B-4422-B368-CCCFF38C62CA}" uniqueName="3" name="percentage" queryTableFieldId="3" dataDxfId="28">
      <calculatedColumnFormula>champion_transformed_transformType_stats[[#This Row],[count]]/SUM(champion_transformed_transformType_stats[count])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epic_monster_kill_inEnemyJungle_stats" displayName="epic_monster_kill_inEnemyJungle_stats" ref="A103:C105" tableType="queryTable" totalsRowShown="0">
  <autoFilter ref="A103:C105" xr:uid="{00000000-0009-0000-0100-000013000000}"/>
  <tableColumns count="3">
    <tableColumn id="1" xr3:uid="{00000000-0010-0000-1300-000001000000}" uniqueName="1" name="epic_monster_kill.inEnemyJungle" queryTableFieldId="1"/>
    <tableColumn id="2" xr3:uid="{00000000-0010-0000-1300-000002000000}" uniqueName="2" name="count" queryTableFieldId="2"/>
    <tableColumn id="3" xr3:uid="{967A2A87-56E2-41DE-871F-D5471EBA2280}" uniqueName="3" name="percentage" queryTableFieldId="3" dataDxfId="27">
      <calculatedColumnFormula>epic_monster_kill_inEnemyJungle_stats[[#This Row],[count]]/SUM(epic_monster_kill_inEnemyJungle_stats[count])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epic_monster_kill_killer_stats" displayName="epic_monster_kill_killer_stats" ref="A107:C118" tableType="queryTable" totalsRowShown="0">
  <autoFilter ref="A107:C118" xr:uid="{00000000-0009-0000-0100-000014000000}"/>
  <sortState xmlns:xlrd2="http://schemas.microsoft.com/office/spreadsheetml/2017/richdata2" ref="A108:C118">
    <sortCondition descending="1" ref="C107:C118"/>
  </sortState>
  <tableColumns count="3">
    <tableColumn id="1" xr3:uid="{00000000-0010-0000-1400-000001000000}" uniqueName="1" name="epic_monster_kill.killer" queryTableFieldId="1"/>
    <tableColumn id="2" xr3:uid="{00000000-0010-0000-1400-000002000000}" uniqueName="2" name="count" queryTableFieldId="2"/>
    <tableColumn id="3" xr3:uid="{AF206E7B-BF3A-43F1-A120-04B5126E0293}" uniqueName="3" name="percentage" queryTableFieldId="3" dataDxfId="26">
      <calculatedColumnFormula>epic_monster_kill_killer_stats[[#This Row],[count]]/SUM(epic_monster_kill_killer_stats[count])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epic_monster_kill_monsterType_stats" displayName="epic_monster_kill_monsterType_stats" ref="A120:C130" tableType="queryTable" totalsRowShown="0">
  <autoFilter ref="A120:C130" xr:uid="{00000000-0009-0000-0100-000015000000}"/>
  <sortState xmlns:xlrd2="http://schemas.microsoft.com/office/spreadsheetml/2017/richdata2" ref="A121:C130">
    <sortCondition descending="1" ref="C120:C130"/>
  </sortState>
  <tableColumns count="3">
    <tableColumn id="1" xr3:uid="{00000000-0010-0000-1500-000001000000}" uniqueName="1" name="epic_monster_kill.monsterType" queryTableFieldId="1" dataDxfId="25"/>
    <tableColumn id="2" xr3:uid="{00000000-0010-0000-1500-000002000000}" uniqueName="2" name="count" queryTableFieldId="2"/>
    <tableColumn id="3" xr3:uid="{D63A97F0-FE39-4876-8426-56B0AD618661}" uniqueName="3" name="percentage" queryTableFieldId="3" dataDxfId="24">
      <calculatedColumnFormula>epic_monster_kill_monsterType_stats[[#This Row],[count]]/SUM(epic_monster_kill_monsterType_stats[count])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epic_monster_spawn_dragonType_stats" displayName="epic_monster_spawn_dragonType_stats" ref="A132:C137" tableType="queryTable" totalsRowShown="0">
  <autoFilter ref="A132:C137" xr:uid="{00000000-0009-0000-0100-000016000000}"/>
  <sortState xmlns:xlrd2="http://schemas.microsoft.com/office/spreadsheetml/2017/richdata2" ref="A133:C137">
    <sortCondition descending="1" ref="C132:C137"/>
  </sortState>
  <tableColumns count="3">
    <tableColumn id="1" xr3:uid="{00000000-0010-0000-1600-000001000000}" uniqueName="1" name="epic_monster_spawn.dragonType" queryTableFieldId="1" dataDxfId="23"/>
    <tableColumn id="2" xr3:uid="{00000000-0010-0000-1600-000002000000}" uniqueName="2" name="count" queryTableFieldId="2"/>
    <tableColumn id="3" xr3:uid="{EEF8CE0B-8C12-4DCD-9FA9-31A84B10B0B3}" uniqueName="3" name="percentage" queryTableFieldId="3" dataDxfId="22">
      <calculatedColumnFormula>epic_monster_spawn_dragonType_stats[[#This Row],[count]]/SUM(epic_monster_spawn_dragonType_stats[count])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epic_monster_spawn_monsterType_stats" displayName="epic_monster_spawn_monsterType_stats" ref="A139:B140" tableType="queryTable" totalsRowShown="0">
  <autoFilter ref="A139:B140" xr:uid="{00000000-0009-0000-0100-000017000000}"/>
  <tableColumns count="2">
    <tableColumn id="1" xr3:uid="{00000000-0010-0000-1700-000001000000}" uniqueName="1" name="epic_monster_spawn.monsterType" queryTableFieldId="1" dataDxfId="21"/>
    <tableColumn id="2" xr3:uid="{00000000-0010-0000-1700-000002000000}" uniqueName="2" name="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champion_state_alive_stats" displayName="champion_state_alive_stats" ref="A12:C14" tableType="queryTable" totalsRowShown="0">
  <autoFilter ref="A12:C14" xr:uid="{00000000-0009-0000-0100-00000E000000}"/>
  <tableColumns count="3">
    <tableColumn id="1" xr3:uid="{00000000-0010-0000-0600-000001000000}" uniqueName="1" name="champion_state.alive" queryTableFieldId="1"/>
    <tableColumn id="2" xr3:uid="{00000000-0010-0000-0600-000002000000}" uniqueName="2" name="count" queryTableFieldId="2"/>
    <tableColumn id="3" xr3:uid="{E54D3328-C6FD-4494-B0EE-AF9781F6158D}" uniqueName="3" name="percentage" queryTableFieldId="3" dataDxfId="44">
      <calculatedColumnFormula>champion_state_alive_stats[[#This Row],[count]]/SUM(champion_state_alive_stats[count])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game_end_winningTeam_stats" displayName="game_end_winningTeam_stats" ref="A142:C144" tableType="queryTable" totalsRowShown="0">
  <autoFilter ref="A142:C144" xr:uid="{00000000-0009-0000-0100-000018000000}"/>
  <tableColumns count="3">
    <tableColumn id="1" xr3:uid="{00000000-0010-0000-1800-000001000000}" uniqueName="1" name="game_end.winningTeam" queryTableFieldId="1"/>
    <tableColumn id="2" xr3:uid="{00000000-0010-0000-1800-000002000000}" uniqueName="2" name="count" queryTableFieldId="2"/>
    <tableColumn id="3" xr3:uid="{A17A9010-FCEB-4321-84DE-6FB7B678D972}" uniqueName="3" name="percentage" queryTableFieldId="3" dataDxfId="20">
      <calculatedColumnFormula>game_end_winningTeam_stats[[#This Row],[count]]/SUM(game_end_winningTeam_stats[count])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1A000000}" name="quit_participant_stats" displayName="quit_participant_stats" ref="A153:C163" tableType="queryTable" totalsRowShown="0">
  <autoFilter ref="A153:C163" xr:uid="{00000000-0009-0000-0100-000025000000}"/>
  <sortState xmlns:xlrd2="http://schemas.microsoft.com/office/spreadsheetml/2017/richdata2" ref="A154:C163">
    <sortCondition descending="1" ref="C153:C163"/>
  </sortState>
  <tableColumns count="3">
    <tableColumn id="1" xr3:uid="{00000000-0010-0000-1A00-000001000000}" uniqueName="1" name="quit.participant" queryTableFieldId="1"/>
    <tableColumn id="2" xr3:uid="{00000000-0010-0000-1A00-000002000000}" uniqueName="2" name="count" queryTableFieldId="2"/>
    <tableColumn id="3" xr3:uid="{23AF8495-008A-45AA-B0B2-7935D2C4F546}" uniqueName="3" name="percentage" queryTableFieldId="3" dataDxfId="19">
      <calculatedColumnFormula>quit_participant_stats[[#This Row],[count]]/SUM(quit_participant_stats[count])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1B000000}" name="reconnect_participant_stats" displayName="reconnect_participant_stats" ref="A165:C175" tableType="queryTable" totalsRowShown="0">
  <autoFilter ref="A165:C175" xr:uid="{00000000-0009-0000-0100-000026000000}"/>
  <sortState xmlns:xlrd2="http://schemas.microsoft.com/office/spreadsheetml/2017/richdata2" ref="A166:C175">
    <sortCondition descending="1" ref="C165:C175"/>
  </sortState>
  <tableColumns count="3">
    <tableColumn id="1" xr3:uid="{00000000-0010-0000-1B00-000001000000}" uniqueName="1" name="reconnect.participant" queryTableFieldId="1"/>
    <tableColumn id="2" xr3:uid="{00000000-0010-0000-1B00-000002000000}" uniqueName="2" name="count" queryTableFieldId="2"/>
    <tableColumn id="3" xr3:uid="{14D1F0D0-056A-489A-A521-B07EC3FC9103}" uniqueName="3" name="percentage" queryTableFieldId="3" dataDxfId="18">
      <calculatedColumnFormula>reconnect_participant_stats[[#This Row],[count]]/SUM(reconnect_participant_stats[count])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1C000000}" name="turret_plate_destroyed_lane_stats" displayName="turret_plate_destroyed_lane_stats" ref="A177:C180" tableType="queryTable" totalsRowShown="0">
  <autoFilter ref="A177:C180" xr:uid="{00000000-0009-0000-0100-000029000000}"/>
  <sortState xmlns:xlrd2="http://schemas.microsoft.com/office/spreadsheetml/2017/richdata2" ref="A178:C180">
    <sortCondition descending="1" ref="C177:C180"/>
  </sortState>
  <tableColumns count="3">
    <tableColumn id="1" xr3:uid="{00000000-0010-0000-1C00-000001000000}" uniqueName="1" name="turret_plate_destroyed.lane" queryTableFieldId="1" dataDxfId="17"/>
    <tableColumn id="2" xr3:uid="{00000000-0010-0000-1C00-000002000000}" uniqueName="2" name="count" queryTableFieldId="2"/>
    <tableColumn id="3" xr3:uid="{F3FAC222-025E-4DE1-B128-0F44E6308A11}" uniqueName="3" name="percentage" queryTableFieldId="3" dataDxfId="16">
      <calculatedColumnFormula>turret_plate_destroyed_lane_stats[[#This Row],[count]]/SUM(turret_plate_destroyed_lane_stats[count])</calculatedColumnFormula>
    </tableColumn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1D000000}" name="turret_plate_destroyed_lastHitter_stats" displayName="turret_plate_destroyed_lastHitter_stats" ref="A182:B183" tableType="queryTable" totalsRowShown="0">
  <autoFilter ref="A182:B183" xr:uid="{00000000-0009-0000-0100-00002A000000}"/>
  <tableColumns count="2">
    <tableColumn id="1" xr3:uid="{00000000-0010-0000-1D00-000001000000}" uniqueName="1" name="turret_plate_destroyed.lastHitter" queryTableFieldId="1"/>
    <tableColumn id="2" xr3:uid="{00000000-0010-0000-1D00-000002000000}" uniqueName="2" name="count" queryTableFieldId="2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1E000000}" name="turret_plate_destroyed_teamID_stats" displayName="turret_plate_destroyed_teamID_stats" ref="A185:C187" tableType="queryTable" totalsRowShown="0">
  <autoFilter ref="A185:C187" xr:uid="{00000000-0009-0000-0100-00002B000000}"/>
  <sortState xmlns:xlrd2="http://schemas.microsoft.com/office/spreadsheetml/2017/richdata2" ref="A186:C187">
    <sortCondition descending="1" ref="C185:C187"/>
  </sortState>
  <tableColumns count="3">
    <tableColumn id="1" xr3:uid="{00000000-0010-0000-1E00-000001000000}" uniqueName="1" name="turret_plate_destroyed.teamID" queryTableFieldId="1"/>
    <tableColumn id="2" xr3:uid="{00000000-0010-0000-1E00-000002000000}" uniqueName="2" name="count" queryTableFieldId="2"/>
    <tableColumn id="3" xr3:uid="{62243F2D-4320-4B7A-85A8-071D7AB87C95}" uniqueName="3" name="percentage" queryTableFieldId="3" dataDxfId="15">
      <calculatedColumnFormula>turret_plate_destroyed_teamID_stats[[#This Row],[count]]/SUM(turret_plate_destroyed_teamID_stats[count])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F000000}" name="ward_killed_killer_stats" displayName="ward_killed_killer_stats" ref="A189:C199" tableType="queryTable" totalsRowShown="0">
  <autoFilter ref="A189:C199" xr:uid="{00000000-0009-0000-0100-00002C000000}"/>
  <sortState xmlns:xlrd2="http://schemas.microsoft.com/office/spreadsheetml/2017/richdata2" ref="A190:C199">
    <sortCondition descending="1" ref="C189:C199"/>
  </sortState>
  <tableColumns count="3">
    <tableColumn id="1" xr3:uid="{00000000-0010-0000-1F00-000001000000}" uniqueName="1" name="ward_killed.killer" queryTableFieldId="1"/>
    <tableColumn id="2" xr3:uid="{00000000-0010-0000-1F00-000002000000}" uniqueName="2" name="count" queryTableFieldId="2"/>
    <tableColumn id="3" xr3:uid="{EFA29FF6-9B9A-4B49-9786-44D83205CF3D}" uniqueName="3" name="percentage" queryTableFieldId="3" dataDxfId="14">
      <calculatedColumnFormula>ward_killed_killer_stats[[#This Row],[count]]/SUM(ward_killed_killer_stats[count])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0000000}" name="ward_killed_wardType_stats" displayName="ward_killed_wardType_stats" ref="A201:C206" tableType="queryTable" totalsRowShown="0">
  <autoFilter ref="A201:C206" xr:uid="{00000000-0009-0000-0100-00002D000000}"/>
  <sortState xmlns:xlrd2="http://schemas.microsoft.com/office/spreadsheetml/2017/richdata2" ref="A202:C206">
    <sortCondition descending="1" ref="C201:C206"/>
  </sortState>
  <tableColumns count="3">
    <tableColumn id="1" xr3:uid="{00000000-0010-0000-2000-000001000000}" uniqueName="1" name="ward_killed.wardType" queryTableFieldId="1" dataDxfId="13"/>
    <tableColumn id="2" xr3:uid="{00000000-0010-0000-2000-000002000000}" uniqueName="2" name="count" queryTableFieldId="2"/>
    <tableColumn id="3" xr3:uid="{CF994550-F97E-4B6E-B41E-AA5E3EDFCF72}" uniqueName="3" name="percentage" queryTableFieldId="3" dataDxfId="12">
      <calculatedColumnFormula>ward_killed_wardType_stats[[#This Row],[count]]/SUM(ward_killed_wardType_stats[count])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1000000}" name="ward_placed_wardType_stats" displayName="ward_placed_wardType_stats" ref="A208:C213" tableType="queryTable" totalsRowShown="0">
  <autoFilter ref="A208:C213" xr:uid="{00000000-0009-0000-0100-00002E000000}"/>
  <sortState xmlns:xlrd2="http://schemas.microsoft.com/office/spreadsheetml/2017/richdata2" ref="A209:C213">
    <sortCondition descending="1" ref="C208:C213"/>
  </sortState>
  <tableColumns count="3">
    <tableColumn id="1" xr3:uid="{00000000-0010-0000-2100-000001000000}" uniqueName="1" name="ward_placed.wardType" queryTableFieldId="1" dataDxfId="11"/>
    <tableColumn id="2" xr3:uid="{00000000-0010-0000-2100-000002000000}" uniqueName="2" name="count" queryTableFieldId="2"/>
    <tableColumn id="3" xr3:uid="{86C947A7-F313-4B90-A2B2-BF6B00665910}" uniqueName="3" name="percentage" queryTableFieldId="3" dataDxfId="10">
      <calculatedColumnFormula>ward_placed_wardType_stats[[#This Row],[count]]/SUM(ward_placed_wardType_stats[count])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2000000}" name="assistants_sizes_distributions_stats" displayName="assistants_sizes_distributions_stats" ref="A1:E9" tableType="queryTable" totalsRowShown="0">
  <autoFilter ref="A1:E9" xr:uid="{00000000-0009-0000-0100-00002F000000}"/>
  <tableColumns count="5">
    <tableColumn id="1" xr3:uid="{00000000-0010-0000-2200-000001000000}" uniqueName="1" name="Event assistant count distribution" queryTableFieldId="1" dataDxfId="9"/>
    <tableColumn id="2" xr3:uid="{00000000-0010-0000-2200-000002000000}" uniqueName="2" name="epic_monster_kill count" queryTableFieldId="2"/>
    <tableColumn id="3" xr3:uid="{00000000-0010-0000-2200-000003000000}" uniqueName="3" name="champion_kill count" queryTableFieldId="3"/>
    <tableColumn id="4" xr3:uid="{00000000-0010-0000-2200-000004000000}" uniqueName="4" name="building_destroyed count" queryTableFieldId="4"/>
    <tableColumn id="5" xr3:uid="{00000000-0010-0000-2200-000005000000}" uniqueName="5" name="turret_plate_destroyed count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7000000}" name="skill_sets_evolved_stats" displayName="skill_sets_evolved_stats" ref="A16:C18" tableType="queryTable" totalsRowShown="0">
  <autoFilter ref="A16:C18" xr:uid="{00000000-0009-0000-0100-000027000000}"/>
  <tableColumns count="3">
    <tableColumn id="1" xr3:uid="{00000000-0010-0000-0700-000001000000}" uniqueName="1" name="skill_sets.evolved" queryTableFieldId="1"/>
    <tableColumn id="2" xr3:uid="{00000000-0010-0000-0700-000002000000}" uniqueName="2" name="count" queryTableFieldId="2"/>
    <tableColumn id="3" xr3:uid="{AB750296-BEDA-487B-AEE0-AE82069FB258}" uniqueName="3" name="percentage" queryTableFieldId="3" dataDxfId="43">
      <calculatedColumnFormula>skill_sets_evolved_stats[[#This Row],[count]]/SUM(skill_sets_evolved_stats[count])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3000000}" name="assistants_stats" displayName="assistants_stats" ref="A11:E21" tableType="queryTable" totalsRowShown="0">
  <autoFilter ref="A11:E21" xr:uid="{00000000-0009-0000-0100-000030000000}"/>
  <tableColumns count="5">
    <tableColumn id="1" xr3:uid="{00000000-0010-0000-2300-000001000000}" uniqueName="1" name="Event assistant frequencies" queryTableFieldId="1"/>
    <tableColumn id="2" xr3:uid="{00000000-0010-0000-2300-000002000000}" uniqueName="2" name="epic_monster_kill" queryTableFieldId="2"/>
    <tableColumn id="3" xr3:uid="{00000000-0010-0000-2300-000003000000}" uniqueName="3" name="champion_kill" queryTableFieldId="3"/>
    <tableColumn id="4" xr3:uid="{00000000-0010-0000-2300-000004000000}" uniqueName="4" name="building_destroyed" queryTableFieldId="4"/>
    <tableColumn id="5" xr3:uid="{00000000-0010-0000-2300-000005000000}" uniqueName="5" name="turret_plate_destroyed" queryTableFieldId="5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champion_state_championName_stats" displayName="champion_state_championName_stats" ref="A1:C132" tableType="queryTable" totalsRowShown="0">
  <autoFilter ref="A1:C132" xr:uid="{00000000-0009-0000-0100-00000F000000}"/>
  <sortState xmlns:xlrd2="http://schemas.microsoft.com/office/spreadsheetml/2017/richdata2" ref="A2:C132">
    <sortCondition descending="1" ref="C1:C132"/>
  </sortState>
  <tableColumns count="3">
    <tableColumn id="1" xr3:uid="{00000000-0010-0000-0000-000001000000}" uniqueName="1" name="champion_state.championName" queryTableFieldId="1" dataDxfId="8"/>
    <tableColumn id="2" xr3:uid="{00000000-0010-0000-0000-000002000000}" uniqueName="2" name="count" queryTableFieldId="2"/>
    <tableColumn id="3" xr3:uid="{00000000-0010-0000-0000-000003000000}" uniqueName="3" name="percentage" queryTableFieldId="3" dataDxfId="7">
      <calculatedColumnFormula>champion_state_championName_stats[[#This Row],[count]]/SUM(champion_state_championName_stats[count])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1000000}" name="champion_state_ultimateName_stats" displayName="champion_state_ultimateName_stats" ref="A1:C162" tableType="queryTable" totalsRowShown="0">
  <autoFilter ref="A1:C162" xr:uid="{00000000-0009-0000-0100-000010000000}"/>
  <sortState xmlns:xlrd2="http://schemas.microsoft.com/office/spreadsheetml/2017/richdata2" ref="A2:C162">
    <sortCondition descending="1" ref="B1:B162"/>
  </sortState>
  <tableColumns count="3">
    <tableColumn id="1" xr3:uid="{00000000-0010-0000-0100-000001000000}" uniqueName="1" name="champion_state.ultimateName" queryTableFieldId="1" dataDxfId="6"/>
    <tableColumn id="2" xr3:uid="{00000000-0010-0000-0100-000002000000}" uniqueName="2" name="count" queryTableFieldId="2"/>
    <tableColumn id="3" xr3:uid="{00000000-0010-0000-0100-000003000000}" uniqueName="3" name="percentage" queryTableFieldId="3" dataDxfId="5">
      <calculatedColumnFormula>champion_state_ultimateName_stats[[#This Row],[count]]/SUM(champion_state_ultimateName_stats[count])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9B1E22-74AF-4A28-8F46-5EA684D369E7}" name="summoner_spell_sets_summonerSpellName_stats" displayName="summoner_spell_sets_summonerSpellName_stats" ref="A1:C14" tableType="queryTable" totalsRowShown="0">
  <autoFilter ref="A1:C14" xr:uid="{439B1E22-74AF-4A28-8F46-5EA684D369E7}"/>
  <sortState xmlns:xlrd2="http://schemas.microsoft.com/office/spreadsheetml/2017/richdata2" ref="A2:C14">
    <sortCondition descending="1" ref="C1:C14"/>
  </sortState>
  <tableColumns count="3">
    <tableColumn id="1" xr3:uid="{BA34C01E-7F8E-4C6F-A310-063972D2D41D}" uniqueName="1" name="summoner_spell_sets.summonerSpellName" queryTableFieldId="1" dataDxfId="1"/>
    <tableColumn id="2" xr3:uid="{1E5D9081-9277-4169-A76E-A80EC7167241}" uniqueName="2" name="count" queryTableFieldId="2"/>
    <tableColumn id="3" xr3:uid="{E77D8E4B-BB00-47A8-993F-7AB34AF7AAE5}" uniqueName="3" name="percentage" queryTableFieldId="3" dataDxfId="0">
      <calculatedColumnFormula>summoner_spell_sets_summonerSpellName_stats[[#This Row],[count]]/SUM(summoner_spell_sets_summonerSpellName_stats[count])</calculatedColumnFormula>
    </tableColumn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2000000}" name="item_id_stats" displayName="item_id_stats" ref="A1:G212" tableType="queryTable" totalsRowShown="0">
  <autoFilter ref="A1:G212" xr:uid="{00000000-0009-0000-0100-00001F000000}"/>
  <sortState xmlns:xlrd2="http://schemas.microsoft.com/office/spreadsheetml/2017/richdata2" ref="A2:G212">
    <sortCondition descending="1" ref="C1:C212"/>
  </sortState>
  <tableColumns count="7">
    <tableColumn id="1" xr3:uid="{00000000-0010-0000-0200-000001000000}" uniqueName="1" name="itemID" queryTableFieldId="1"/>
    <tableColumn id="2" xr3:uid="{00000000-0010-0000-0200-000002000000}" uniqueName="2" name="name" queryTableFieldId="2" dataDxfId="4"/>
    <tableColumn id="3" xr3:uid="{00000000-0010-0000-0200-000003000000}" uniqueName="3" name="item_sets" queryTableFieldId="3"/>
    <tableColumn id="4" xr3:uid="{00000000-0010-0000-0200-000004000000}" uniqueName="4" name="item_purchased" queryTableFieldId="4"/>
    <tableColumn id="5" xr3:uid="{00000000-0010-0000-0200-000005000000}" uniqueName="5" name="item_destroyed" queryTableFieldId="5"/>
    <tableColumn id="6" xr3:uid="{00000000-0010-0000-0200-000006000000}" uniqueName="6" name="item_sold" queryTableFieldId="6"/>
    <tableColumn id="7" xr3:uid="{00000000-0010-0000-0200-000007000000}" uniqueName="7" name="item_undo" queryTableFieldId="7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3000000}" name="item_participant_stats" displayName="item_participant_stats" ref="A1:E11" tableType="queryTable" totalsRowShown="0">
  <autoFilter ref="A1:E11" xr:uid="{00000000-0009-0000-0100-000021000000}"/>
  <tableColumns count="5">
    <tableColumn id="1" xr3:uid="{00000000-0010-0000-0300-000001000000}" uniqueName="1" name="Item event participant frequencies" queryTableFieldId="1"/>
    <tableColumn id="2" xr3:uid="{00000000-0010-0000-0300-000002000000}" uniqueName="2" name="item_purchased" queryTableFieldId="2"/>
    <tableColumn id="3" xr3:uid="{00000000-0010-0000-0300-000003000000}" uniqueName="3" name="item_destroyed" queryTableFieldId="3"/>
    <tableColumn id="4" xr3:uid="{00000000-0010-0000-0300-000004000000}" uniqueName="4" name="item_sold" queryTableFieldId="4"/>
    <tableColumn id="5" xr3:uid="{00000000-0010-0000-0300-000005000000}" uniqueName="5" name="item_undo" queryTableFieldId="5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3DFB6D-E260-4B62-A768-FFC059432054}" name="perk_sets_perkID_stats_2" displayName="perk_sets_perkID_stats_2" ref="A1:D65" tableType="queryTable" totalsRowShown="0">
  <autoFilter ref="A1:D65" xr:uid="{BA3DFB6D-E260-4B62-A768-FFC059432054}"/>
  <sortState xmlns:xlrd2="http://schemas.microsoft.com/office/spreadsheetml/2017/richdata2" ref="A2:C65">
    <sortCondition descending="1" ref="C1:C65"/>
  </sortState>
  <tableColumns count="4">
    <tableColumn id="1" xr3:uid="{5BE71C4E-494D-49AC-AF44-C51497064286}" uniqueName="1" name="perk_sets.perkID" queryTableFieldId="1"/>
    <tableColumn id="2" xr3:uid="{12711E02-AB71-4C5F-8F95-6C0A83459AFA}" uniqueName="2" name="name" queryTableFieldId="2" dataDxfId="3"/>
    <tableColumn id="3" xr3:uid="{4A34865E-4976-43E7-ABFF-0CDB72CF73C3}" uniqueName="3" name="count" queryTableFieldId="3"/>
    <tableColumn id="4" xr3:uid="{91F5E77B-68F3-4378-AEDF-060B0B7CE6B9}" uniqueName="4" name="percentage" queryTableFieldId="4" dataDxfId="2">
      <calculatedColumnFormula>perk_sets_perkID_stats_2[[#This Row],[count]]/SUM(perk_sets_perkID_stats_2[count])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8000000}" name="skill_sets_skillSlot_stats" displayName="skill_sets_skillSlot_stats" ref="A20:C24" tableType="queryTable" totalsRowShown="0">
  <autoFilter ref="A20:C24" xr:uid="{00000000-0009-0000-0100-000028000000}"/>
  <tableColumns count="3">
    <tableColumn id="1" xr3:uid="{00000000-0010-0000-0800-000001000000}" uniqueName="1" name="skill_sets.skillSlot" queryTableFieldId="1"/>
    <tableColumn id="2" xr3:uid="{00000000-0010-0000-0800-000002000000}" uniqueName="2" name="count" queryTableFieldId="2"/>
    <tableColumn id="3" xr3:uid="{72984897-E7F0-4DDA-8D90-FF4A933DCE5C}" uniqueName="3" name="percentage" queryTableFieldId="3" dataDxfId="42">
      <calculatedColumnFormula>skill_sets_skillSlot_stats[[#This Row],[count]]/SUM(skill_sets_skillSlot_stats[count])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building_destroyed_buildingType_stats" displayName="building_destroyed_buildingType_stats" ref="A23:C28" tableType="queryTable" totalsRowShown="0">
  <autoFilter ref="A23:C28" xr:uid="{00000000-0009-0000-0100-000004000000}"/>
  <sortState xmlns:xlrd2="http://schemas.microsoft.com/office/spreadsheetml/2017/richdata2" ref="A24:C28">
    <sortCondition descending="1" ref="C23:C28"/>
  </sortState>
  <tableColumns count="3">
    <tableColumn id="1" xr3:uid="{00000000-0010-0000-0900-000001000000}" uniqueName="1" name="building_destroyed.buildingType" queryTableFieldId="1" dataDxfId="41"/>
    <tableColumn id="2" xr3:uid="{00000000-0010-0000-0900-000002000000}" uniqueName="2" name="count" queryTableFieldId="2"/>
    <tableColumn id="3" xr3:uid="{F1A7D0A5-15E9-46A7-BEC2-47C3E55CD846}" uniqueName="3" name="percentage" queryTableFieldId="3" dataDxfId="40">
      <calculatedColumnFormula>building_destroyed_buildingType_stats[[#This Row],[count]]/SUM(building_destroyed_buildingType_stats[count])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A000000}" name="building_destroyed_lane_stats" displayName="building_destroyed_lane_stats" ref="A30:C33" tableType="queryTable" totalsRowShown="0">
  <autoFilter ref="A30:C33" xr:uid="{00000000-0009-0000-0100-000005000000}"/>
  <sortState xmlns:xlrd2="http://schemas.microsoft.com/office/spreadsheetml/2017/richdata2" ref="A31:C33">
    <sortCondition descending="1" ref="C30:C33"/>
  </sortState>
  <tableColumns count="3">
    <tableColumn id="1" xr3:uid="{00000000-0010-0000-0A00-000001000000}" uniqueName="1" name="building_destroyed.lane" queryTableFieldId="1" dataDxfId="39"/>
    <tableColumn id="2" xr3:uid="{00000000-0010-0000-0A00-000002000000}" uniqueName="2" name="count" queryTableFieldId="2"/>
    <tableColumn id="3" xr3:uid="{BB550CAE-E271-4486-99CD-26540324866E}" uniqueName="3" name="percentage" queryTableFieldId="3" dataDxfId="38">
      <calculatedColumnFormula>building_destroyed_lane_stats[[#This Row],[count]]/SUM(building_destroyed_lane_stats[count])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B000000}" name="building_destroyed_lastHitter_stats" displayName="building_destroyed_lastHitter_stats" ref="A35:C46" tableType="queryTable" totalsRowShown="0">
  <autoFilter ref="A35:C46" xr:uid="{00000000-0009-0000-0100-000006000000}"/>
  <sortState xmlns:xlrd2="http://schemas.microsoft.com/office/spreadsheetml/2017/richdata2" ref="A36:C46">
    <sortCondition descending="1" ref="C35:C46"/>
  </sortState>
  <tableColumns count="3">
    <tableColumn id="1" xr3:uid="{00000000-0010-0000-0B00-000001000000}" uniqueName="1" name="building_destroyed.lastHitter" queryTableFieldId="1"/>
    <tableColumn id="2" xr3:uid="{00000000-0010-0000-0B00-000002000000}" uniqueName="2" name="count" queryTableFieldId="2"/>
    <tableColumn id="3" xr3:uid="{3C36B0DB-974E-4422-ADE5-FFA7F6AB2060}" uniqueName="3" name="percentage" queryTableFieldId="3" dataDxfId="37">
      <calculatedColumnFormula>building_destroyed_lastHitter_stats[[#This Row],[count]]/SUM(building_destroyed_lastHitter_stats[count])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C000000}" name="building_destroyed_teamID_stats" displayName="building_destroyed_teamID_stats" ref="A48:C50" tableType="queryTable" totalsRowShown="0">
  <autoFilter ref="A48:C50" xr:uid="{00000000-0009-0000-0100-000008000000}"/>
  <tableColumns count="3">
    <tableColumn id="1" xr3:uid="{00000000-0010-0000-0C00-000001000000}" uniqueName="1" name="building_destroyed.teamID" queryTableFieldId="1"/>
    <tableColumn id="2" xr3:uid="{00000000-0010-0000-0C00-000002000000}" uniqueName="2" name="count" queryTableFieldId="2"/>
    <tableColumn id="3" xr3:uid="{305E8A2D-55A5-4869-B0F5-B4382445F793}" uniqueName="3" name="percentage" queryTableFieldId="3" dataDxfId="36">
      <calculatedColumnFormula>building_destroyed_teamID_stats[[#This Row],[count]]/SUM(building_destroyed_teamID_stats[count])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D000000}" name="champion_kill_killer_stats" displayName="champion_kill_killer_stats" ref="A52:C63" tableType="queryTable" totalsRowShown="0">
  <autoFilter ref="A52:C63" xr:uid="{00000000-0009-0000-0100-000009000000}"/>
  <sortState xmlns:xlrd2="http://schemas.microsoft.com/office/spreadsheetml/2017/richdata2" ref="A53:C63">
    <sortCondition descending="1" ref="C52:C63"/>
  </sortState>
  <tableColumns count="3">
    <tableColumn id="1" xr3:uid="{00000000-0010-0000-0D00-000001000000}" uniqueName="1" name="champion_kill.killer" queryTableFieldId="1"/>
    <tableColumn id="2" xr3:uid="{00000000-0010-0000-0D00-000002000000}" uniqueName="2" name="count" queryTableFieldId="2"/>
    <tableColumn id="3" xr3:uid="{12E53C32-352D-4939-94B1-EA63BB242E99}" uniqueName="3" name="percentage" queryTableFieldId="3" dataDxfId="35">
      <calculatedColumnFormula>champion_kill_killer_stats[[#This Row],[count]]/SUM(champion_kill_killer_stats[count])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18" Type="http://schemas.openxmlformats.org/officeDocument/2006/relationships/table" Target="../tables/table21.xml"/><Relationship Id="rId26" Type="http://schemas.openxmlformats.org/officeDocument/2006/relationships/table" Target="../tables/table29.xml"/><Relationship Id="rId3" Type="http://schemas.openxmlformats.org/officeDocument/2006/relationships/table" Target="../tables/table6.xml"/><Relationship Id="rId21" Type="http://schemas.openxmlformats.org/officeDocument/2006/relationships/table" Target="../tables/table24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17" Type="http://schemas.openxmlformats.org/officeDocument/2006/relationships/table" Target="../tables/table20.xml"/><Relationship Id="rId25" Type="http://schemas.openxmlformats.org/officeDocument/2006/relationships/table" Target="../tables/table28.xml"/><Relationship Id="rId2" Type="http://schemas.openxmlformats.org/officeDocument/2006/relationships/table" Target="../tables/table5.xml"/><Relationship Id="rId16" Type="http://schemas.openxmlformats.org/officeDocument/2006/relationships/table" Target="../tables/table19.xml"/><Relationship Id="rId20" Type="http://schemas.openxmlformats.org/officeDocument/2006/relationships/table" Target="../tables/table2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24" Type="http://schemas.openxmlformats.org/officeDocument/2006/relationships/table" Target="../tables/table27.xml"/><Relationship Id="rId5" Type="http://schemas.openxmlformats.org/officeDocument/2006/relationships/table" Target="../tables/table8.xml"/><Relationship Id="rId15" Type="http://schemas.openxmlformats.org/officeDocument/2006/relationships/table" Target="../tables/table18.xml"/><Relationship Id="rId23" Type="http://schemas.openxmlformats.org/officeDocument/2006/relationships/table" Target="../tables/table26.xml"/><Relationship Id="rId10" Type="http://schemas.openxmlformats.org/officeDocument/2006/relationships/table" Target="../tables/table13.xml"/><Relationship Id="rId19" Type="http://schemas.openxmlformats.org/officeDocument/2006/relationships/table" Target="../tables/table22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Relationship Id="rId14" Type="http://schemas.openxmlformats.org/officeDocument/2006/relationships/table" Target="../tables/table17.xml"/><Relationship Id="rId22" Type="http://schemas.openxmlformats.org/officeDocument/2006/relationships/table" Target="../tables/table25.xml"/><Relationship Id="rId27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D24"/>
  <sheetViews>
    <sheetView topLeftCell="A4" workbookViewId="0">
      <selection activeCell="E23" sqref="E23"/>
    </sheetView>
  </sheetViews>
  <sheetFormatPr defaultRowHeight="15" x14ac:dyDescent="0.25"/>
  <cols>
    <col min="1" max="1" width="22.140625" bestFit="1" customWidth="1"/>
    <col min="2" max="2" width="12.28515625" bestFit="1" customWidth="1"/>
    <col min="3" max="3" width="9" bestFit="1" customWidth="1"/>
    <col min="4" max="5" width="11.5703125" bestFit="1" customWidth="1"/>
    <col min="6" max="6" width="16.7109375" bestFit="1" customWidth="1"/>
    <col min="7" max="7" width="9.28515625" bestFit="1" customWidth="1"/>
    <col min="8" max="8" width="13.140625" bestFit="1" customWidth="1"/>
    <col min="9" max="9" width="12.140625" bestFit="1" customWidth="1"/>
    <col min="10" max="10" width="16.140625" bestFit="1" customWidth="1"/>
    <col min="11" max="12" width="8.140625" bestFit="1" customWidth="1"/>
    <col min="13" max="13" width="9" bestFit="1" customWidth="1"/>
    <col min="14" max="14" width="12.7109375" bestFit="1" customWidth="1"/>
    <col min="15" max="15" width="14.5703125" bestFit="1" customWidth="1"/>
    <col min="16" max="16" width="19.140625" bestFit="1" customWidth="1"/>
    <col min="17" max="17" width="26.28515625" bestFit="1" customWidth="1"/>
    <col min="18" max="18" width="32" bestFit="1" customWidth="1"/>
    <col min="19" max="19" width="19.28515625" bestFit="1" customWidth="1"/>
    <col min="20" max="20" width="26.42578125" bestFit="1" customWidth="1"/>
    <col min="21" max="21" width="32.140625" bestFit="1" customWidth="1"/>
    <col min="22" max="22" width="13.85546875" bestFit="1" customWidth="1"/>
    <col min="23" max="23" width="13.5703125" bestFit="1" customWidth="1"/>
    <col min="24" max="24" width="16.7109375" bestFit="1" customWidth="1"/>
    <col min="25" max="25" width="17.42578125" bestFit="1" customWidth="1"/>
    <col min="26" max="26" width="24.5703125" bestFit="1" customWidth="1"/>
    <col min="27" max="27" width="28.42578125" bestFit="1" customWidth="1"/>
    <col min="28" max="28" width="30.28515625" bestFit="1" customWidth="1"/>
    <col min="29" max="29" width="15.85546875" bestFit="1" customWidth="1"/>
    <col min="30" max="30" width="14.140625" bestFit="1" customWidth="1"/>
    <col min="31" max="31" width="14.5703125" bestFit="1" customWidth="1"/>
    <col min="32" max="32" width="21.28515625" bestFit="1" customWidth="1"/>
    <col min="33" max="33" width="10.7109375" bestFit="1" customWidth="1"/>
    <col min="34" max="34" width="12.7109375" bestFit="1" customWidth="1"/>
    <col min="35" max="35" width="8.5703125" bestFit="1" customWidth="1"/>
    <col min="36" max="36" width="13.7109375" bestFit="1" customWidth="1"/>
    <col min="37" max="37" width="14" bestFit="1" customWidth="1"/>
    <col min="38" max="38" width="29.85546875" bestFit="1" customWidth="1"/>
    <col min="39" max="39" width="16.5703125" bestFit="1" customWidth="1"/>
    <col min="40" max="40" width="24.28515625" bestFit="1" customWidth="1"/>
    <col min="41" max="41" width="36.28515625" bestFit="1" customWidth="1"/>
    <col min="42" max="42" width="38.42578125" bestFit="1" customWidth="1"/>
    <col min="43" max="43" width="19" bestFit="1" customWidth="1"/>
    <col min="44" max="44" width="14.28515625" bestFit="1" customWidth="1"/>
    <col min="45" max="45" width="11" bestFit="1" customWidth="1"/>
    <col min="46" max="46" width="14.5703125" bestFit="1" customWidth="1"/>
    <col min="47" max="47" width="13.7109375" bestFit="1" customWidth="1"/>
    <col min="48" max="48" width="14.28515625" bestFit="1" customWidth="1"/>
    <col min="49" max="49" width="21.28515625" bestFit="1" customWidth="1"/>
    <col min="50" max="50" width="31.140625" bestFit="1" customWidth="1"/>
    <col min="51" max="51" width="29.140625" bestFit="1" customWidth="1"/>
    <col min="52" max="52" width="27.5703125" bestFit="1" customWidth="1"/>
    <col min="53" max="53" width="35.140625" bestFit="1" customWidth="1"/>
    <col min="54" max="54" width="38.28515625" bestFit="1" customWidth="1"/>
    <col min="55" max="55" width="36.28515625" bestFit="1" customWidth="1"/>
    <col min="56" max="56" width="34.7109375" bestFit="1" customWidth="1"/>
    <col min="57" max="57" width="21.7109375" bestFit="1" customWidth="1"/>
    <col min="58" max="58" width="24.85546875" bestFit="1" customWidth="1"/>
    <col min="59" max="59" width="22.7109375" bestFit="1" customWidth="1"/>
    <col min="60" max="60" width="21.28515625" bestFit="1" customWidth="1"/>
    <col min="61" max="61" width="29.85546875" bestFit="1" customWidth="1"/>
    <col min="62" max="62" width="39.28515625" bestFit="1" customWidth="1"/>
    <col min="63" max="63" width="33.7109375" bestFit="1" customWidth="1"/>
    <col min="64" max="64" width="31.42578125" bestFit="1" customWidth="1"/>
    <col min="65" max="65" width="34.7109375" bestFit="1" customWidth="1"/>
    <col min="66" max="66" width="32.5703125" bestFit="1" customWidth="1"/>
    <col min="67" max="67" width="27" bestFit="1" customWidth="1"/>
    <col min="68" max="68" width="19.85546875" bestFit="1" customWidth="1"/>
    <col min="69" max="69" width="16.5703125" bestFit="1" customWidth="1"/>
    <col min="70" max="70" width="36.5703125" bestFit="1" customWidth="1"/>
    <col min="71" max="71" width="9.7109375" bestFit="1" customWidth="1"/>
    <col min="72" max="74" width="8.140625" bestFit="1" customWidth="1"/>
    <col min="75" max="75" width="11.140625" bestFit="1" customWidth="1"/>
    <col min="76" max="76" width="9.7109375" bestFit="1" customWidth="1"/>
    <col min="77" max="77" width="8.7109375" bestFit="1" customWidth="1"/>
    <col min="78" max="78" width="9.5703125" bestFit="1" customWidth="1"/>
    <col min="79" max="79" width="17.7109375" bestFit="1" customWidth="1"/>
    <col min="80" max="80" width="8.7109375" bestFit="1" customWidth="1"/>
    <col min="81" max="81" width="24.28515625" bestFit="1" customWidth="1"/>
    <col min="82" max="82" width="12.570312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x14ac:dyDescent="0.25">
      <c r="A2" s="2" t="s">
        <v>574</v>
      </c>
      <c r="B2">
        <v>250000</v>
      </c>
      <c r="C2">
        <v>250000</v>
      </c>
      <c r="D2">
        <v>250000</v>
      </c>
      <c r="E2">
        <v>250000</v>
      </c>
      <c r="F2">
        <v>250000</v>
      </c>
      <c r="G2">
        <v>250000</v>
      </c>
      <c r="H2">
        <v>250000</v>
      </c>
      <c r="I2">
        <v>250000</v>
      </c>
      <c r="J2">
        <v>1300000</v>
      </c>
      <c r="K2">
        <v>1300000</v>
      </c>
      <c r="L2">
        <v>1300000</v>
      </c>
      <c r="M2">
        <v>1300000</v>
      </c>
      <c r="N2">
        <v>1300000</v>
      </c>
      <c r="O2">
        <v>1300000</v>
      </c>
      <c r="P2">
        <v>1300000</v>
      </c>
      <c r="Q2">
        <v>1300000</v>
      </c>
      <c r="R2">
        <v>1300000</v>
      </c>
      <c r="S2">
        <v>1300000</v>
      </c>
      <c r="T2">
        <v>1300000</v>
      </c>
      <c r="U2">
        <v>1300000</v>
      </c>
      <c r="V2">
        <v>1300000</v>
      </c>
      <c r="W2">
        <v>1300000</v>
      </c>
      <c r="X2">
        <v>1300000</v>
      </c>
      <c r="Y2">
        <v>1300000</v>
      </c>
      <c r="Z2">
        <v>1300000</v>
      </c>
      <c r="AA2">
        <v>1300000</v>
      </c>
      <c r="AB2">
        <v>1300000</v>
      </c>
      <c r="AC2">
        <v>1300000</v>
      </c>
      <c r="AD2">
        <v>1300000</v>
      </c>
      <c r="AE2">
        <v>1300000</v>
      </c>
      <c r="AF2">
        <v>1300000</v>
      </c>
      <c r="AG2">
        <v>1300000</v>
      </c>
      <c r="AH2">
        <v>1300000</v>
      </c>
      <c r="AI2">
        <v>1300000</v>
      </c>
      <c r="AJ2">
        <v>1300000</v>
      </c>
      <c r="AK2">
        <v>1300000</v>
      </c>
      <c r="AL2">
        <v>1300000</v>
      </c>
      <c r="AM2">
        <v>1300000</v>
      </c>
      <c r="AN2">
        <v>1300000</v>
      </c>
      <c r="AO2">
        <v>1300000</v>
      </c>
      <c r="AP2">
        <v>1300000</v>
      </c>
      <c r="AQ2">
        <v>1300000</v>
      </c>
      <c r="AR2">
        <v>1300000</v>
      </c>
      <c r="AS2">
        <v>1300000</v>
      </c>
      <c r="AT2">
        <v>1300000</v>
      </c>
      <c r="AU2">
        <v>1300000</v>
      </c>
      <c r="AV2">
        <v>1300000</v>
      </c>
      <c r="AW2">
        <v>1300000</v>
      </c>
      <c r="AX2">
        <v>1300000</v>
      </c>
      <c r="AY2">
        <v>1300000</v>
      </c>
      <c r="AZ2">
        <v>1300000</v>
      </c>
      <c r="BA2">
        <v>1300000</v>
      </c>
      <c r="BB2">
        <v>1300000</v>
      </c>
      <c r="BC2">
        <v>1300000</v>
      </c>
      <c r="BD2">
        <v>1300000</v>
      </c>
      <c r="BE2">
        <v>1300000</v>
      </c>
      <c r="BF2">
        <v>1300000</v>
      </c>
      <c r="BG2">
        <v>1300000</v>
      </c>
      <c r="BH2">
        <v>1300000</v>
      </c>
      <c r="BI2">
        <v>1300000</v>
      </c>
      <c r="BJ2">
        <v>1300000</v>
      </c>
      <c r="BK2">
        <v>1300000</v>
      </c>
      <c r="BL2">
        <v>1300000</v>
      </c>
      <c r="BM2">
        <v>1300000</v>
      </c>
      <c r="BN2">
        <v>1300000</v>
      </c>
      <c r="BO2">
        <v>1300000</v>
      </c>
      <c r="BP2">
        <v>1300000</v>
      </c>
      <c r="BQ2">
        <v>7000000</v>
      </c>
      <c r="BR2">
        <v>2500000</v>
      </c>
      <c r="BS2">
        <v>4400000</v>
      </c>
      <c r="BT2">
        <v>7600000</v>
      </c>
      <c r="BU2">
        <v>7600000</v>
      </c>
      <c r="BV2">
        <v>7600000</v>
      </c>
      <c r="BW2">
        <v>4500</v>
      </c>
      <c r="BX2">
        <v>90000</v>
      </c>
      <c r="BY2">
        <v>150000</v>
      </c>
      <c r="BZ2">
        <v>19000</v>
      </c>
      <c r="CA2">
        <v>19000</v>
      </c>
      <c r="CB2">
        <v>19000</v>
      </c>
      <c r="CC2">
        <v>3000</v>
      </c>
      <c r="CD2">
        <v>130000</v>
      </c>
    </row>
    <row r="3" spans="1:82" x14ac:dyDescent="0.25">
      <c r="A3" s="2" t="s">
        <v>574</v>
      </c>
      <c r="B3">
        <v>1.6</v>
      </c>
      <c r="C3">
        <v>11</v>
      </c>
      <c r="D3">
        <v>6.9000000000000006E-2</v>
      </c>
      <c r="E3">
        <v>28000</v>
      </c>
      <c r="F3">
        <v>5.3</v>
      </c>
      <c r="G3">
        <v>5.3</v>
      </c>
      <c r="H3">
        <v>1</v>
      </c>
      <c r="I3">
        <v>0.14000000000000001</v>
      </c>
      <c r="J3">
        <v>1.1000000000000001</v>
      </c>
      <c r="K3">
        <v>9.1</v>
      </c>
      <c r="L3">
        <v>6700</v>
      </c>
      <c r="M3">
        <v>1300</v>
      </c>
      <c r="N3">
        <v>1500</v>
      </c>
      <c r="O3">
        <v>49</v>
      </c>
      <c r="P3">
        <v>2.2000000000000002</v>
      </c>
      <c r="Q3">
        <v>1.1000000000000001</v>
      </c>
      <c r="R3">
        <v>0</v>
      </c>
      <c r="S3">
        <v>0</v>
      </c>
      <c r="T3">
        <v>1.4</v>
      </c>
      <c r="U3">
        <v>0</v>
      </c>
      <c r="V3">
        <v>570</v>
      </c>
      <c r="W3">
        <v>5700</v>
      </c>
      <c r="X3">
        <v>5.4</v>
      </c>
      <c r="Y3">
        <v>45</v>
      </c>
      <c r="Z3">
        <v>950</v>
      </c>
      <c r="AA3">
        <v>1200</v>
      </c>
      <c r="AB3">
        <v>42</v>
      </c>
      <c r="AC3">
        <v>130</v>
      </c>
      <c r="AD3">
        <v>140</v>
      </c>
      <c r="AE3">
        <v>45</v>
      </c>
      <c r="AF3">
        <v>0</v>
      </c>
      <c r="AG3">
        <v>1.4</v>
      </c>
      <c r="AH3">
        <v>0.15</v>
      </c>
      <c r="AI3">
        <v>74</v>
      </c>
      <c r="AJ3">
        <v>51</v>
      </c>
      <c r="AK3">
        <v>12</v>
      </c>
      <c r="AL3">
        <v>13</v>
      </c>
      <c r="AM3">
        <v>87</v>
      </c>
      <c r="AN3">
        <v>22</v>
      </c>
      <c r="AO3">
        <v>15</v>
      </c>
      <c r="AP3">
        <v>1.4</v>
      </c>
      <c r="AQ3">
        <v>1.1000000000000001</v>
      </c>
      <c r="AR3">
        <v>1.1000000000000001</v>
      </c>
      <c r="AS3">
        <v>2.1</v>
      </c>
      <c r="AT3">
        <v>9.5</v>
      </c>
      <c r="AU3">
        <v>3.7</v>
      </c>
      <c r="AV3">
        <v>19</v>
      </c>
      <c r="AW3">
        <v>63000</v>
      </c>
      <c r="AX3">
        <v>36000</v>
      </c>
      <c r="AY3">
        <v>21000</v>
      </c>
      <c r="AZ3">
        <v>4900</v>
      </c>
      <c r="BA3">
        <v>4600</v>
      </c>
      <c r="BB3">
        <v>2400</v>
      </c>
      <c r="BC3">
        <v>2000</v>
      </c>
      <c r="BD3">
        <v>210</v>
      </c>
      <c r="BE3">
        <v>7300</v>
      </c>
      <c r="BF3">
        <v>4800</v>
      </c>
      <c r="BG3">
        <v>2300</v>
      </c>
      <c r="BH3">
        <v>210</v>
      </c>
      <c r="BI3">
        <v>5300</v>
      </c>
      <c r="BJ3">
        <v>120</v>
      </c>
      <c r="BK3">
        <v>930</v>
      </c>
      <c r="BL3">
        <v>930</v>
      </c>
      <c r="BM3">
        <v>4800</v>
      </c>
      <c r="BN3">
        <v>120</v>
      </c>
      <c r="BO3">
        <v>88</v>
      </c>
      <c r="BP3">
        <v>7.6</v>
      </c>
      <c r="BQ3">
        <v>9</v>
      </c>
      <c r="BR3">
        <v>48</v>
      </c>
      <c r="BS3">
        <v>2.6</v>
      </c>
      <c r="BT3">
        <v>2.6</v>
      </c>
      <c r="BU3">
        <v>0.66</v>
      </c>
      <c r="BV3">
        <v>9.9000000000000005E-2</v>
      </c>
      <c r="BW3">
        <v>380</v>
      </c>
      <c r="BX3">
        <v>8.5</v>
      </c>
      <c r="BY3">
        <v>6.1</v>
      </c>
      <c r="BZ3">
        <v>300</v>
      </c>
      <c r="CA3">
        <v>1.3</v>
      </c>
      <c r="CB3">
        <v>5.6</v>
      </c>
      <c r="CC3">
        <v>1400</v>
      </c>
      <c r="CD3">
        <v>1000000</v>
      </c>
    </row>
    <row r="4" spans="1:82" x14ac:dyDescent="0.25">
      <c r="A4" s="2" t="s">
        <v>574</v>
      </c>
      <c r="B4">
        <v>2.1</v>
      </c>
      <c r="C4">
        <v>12</v>
      </c>
      <c r="D4">
        <v>0.35</v>
      </c>
      <c r="E4">
        <v>18000</v>
      </c>
      <c r="F4">
        <v>5.5</v>
      </c>
      <c r="G4">
        <v>5.5</v>
      </c>
      <c r="H4">
        <v>1.2</v>
      </c>
      <c r="I4">
        <v>0.4</v>
      </c>
      <c r="J4">
        <v>5.6</v>
      </c>
      <c r="K4">
        <v>4.4000000000000004</v>
      </c>
      <c r="L4">
        <v>4800</v>
      </c>
      <c r="M4">
        <v>680</v>
      </c>
      <c r="N4">
        <v>640</v>
      </c>
      <c r="O4">
        <v>88</v>
      </c>
      <c r="P4">
        <v>7.1</v>
      </c>
      <c r="Q4">
        <v>5.5</v>
      </c>
      <c r="R4">
        <v>0</v>
      </c>
      <c r="S4">
        <v>0</v>
      </c>
      <c r="T4">
        <v>5.8</v>
      </c>
      <c r="U4">
        <v>0</v>
      </c>
      <c r="V4">
        <v>470</v>
      </c>
      <c r="W4">
        <v>3800</v>
      </c>
      <c r="X4">
        <v>11</v>
      </c>
      <c r="Y4">
        <v>120</v>
      </c>
      <c r="Z4">
        <v>1800</v>
      </c>
      <c r="AA4">
        <v>1900</v>
      </c>
      <c r="AB4">
        <v>57</v>
      </c>
      <c r="AC4">
        <v>71</v>
      </c>
      <c r="AD4">
        <v>41</v>
      </c>
      <c r="AE4">
        <v>100</v>
      </c>
      <c r="AF4">
        <v>0</v>
      </c>
      <c r="AG4">
        <v>4</v>
      </c>
      <c r="AH4">
        <v>1.7</v>
      </c>
      <c r="AI4">
        <v>37</v>
      </c>
      <c r="AJ4">
        <v>24</v>
      </c>
      <c r="AK4">
        <v>15</v>
      </c>
      <c r="AL4">
        <v>26</v>
      </c>
      <c r="AM4">
        <v>88</v>
      </c>
      <c r="AN4">
        <v>42</v>
      </c>
      <c r="AO4">
        <v>29</v>
      </c>
      <c r="AP4">
        <v>3.8</v>
      </c>
      <c r="AQ4">
        <v>1.6</v>
      </c>
      <c r="AR4">
        <v>1.4</v>
      </c>
      <c r="AS4">
        <v>2.8</v>
      </c>
      <c r="AT4">
        <v>11</v>
      </c>
      <c r="AU4">
        <v>4.7</v>
      </c>
      <c r="AV4">
        <v>21</v>
      </c>
      <c r="AW4">
        <v>65000</v>
      </c>
      <c r="AX4">
        <v>49000</v>
      </c>
      <c r="AY4">
        <v>40000</v>
      </c>
      <c r="AZ4">
        <v>7200</v>
      </c>
      <c r="BA4">
        <v>5400</v>
      </c>
      <c r="BB4">
        <v>3800</v>
      </c>
      <c r="BC4">
        <v>3600</v>
      </c>
      <c r="BD4">
        <v>550</v>
      </c>
      <c r="BE4">
        <v>7300</v>
      </c>
      <c r="BF4">
        <v>4900</v>
      </c>
      <c r="BG4">
        <v>2600</v>
      </c>
      <c r="BH4">
        <v>430</v>
      </c>
      <c r="BI4">
        <v>6700</v>
      </c>
      <c r="BJ4">
        <v>500</v>
      </c>
      <c r="BK4">
        <v>2000</v>
      </c>
      <c r="BL4">
        <v>2000</v>
      </c>
      <c r="BM4">
        <v>7900</v>
      </c>
      <c r="BN4">
        <v>150</v>
      </c>
      <c r="BO4">
        <v>400</v>
      </c>
      <c r="BP4">
        <v>9.3000000000000007</v>
      </c>
      <c r="BQ4">
        <v>44</v>
      </c>
      <c r="BR4">
        <v>82</v>
      </c>
      <c r="BS4">
        <v>1.6</v>
      </c>
      <c r="BT4">
        <v>83</v>
      </c>
      <c r="BU4">
        <v>43</v>
      </c>
      <c r="BV4">
        <v>9.8000000000000007</v>
      </c>
      <c r="BW4">
        <v>470</v>
      </c>
      <c r="BX4">
        <v>4.2</v>
      </c>
      <c r="BY4">
        <v>2.9</v>
      </c>
      <c r="BZ4">
        <v>30</v>
      </c>
      <c r="CA4">
        <v>1.8</v>
      </c>
      <c r="CB4">
        <v>2.9</v>
      </c>
      <c r="CC4">
        <v>520</v>
      </c>
      <c r="CD4">
        <v>610000</v>
      </c>
    </row>
    <row r="5" spans="1:82" x14ac:dyDescent="0.25">
      <c r="A5" s="2" t="s">
        <v>574</v>
      </c>
      <c r="B5">
        <v>0</v>
      </c>
      <c r="C5">
        <v>0</v>
      </c>
      <c r="D5">
        <v>0</v>
      </c>
      <c r="E5">
        <v>2500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480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-400</v>
      </c>
      <c r="W5">
        <v>500</v>
      </c>
      <c r="X5">
        <v>0</v>
      </c>
      <c r="Y5">
        <v>0</v>
      </c>
      <c r="Z5">
        <v>0</v>
      </c>
      <c r="AA5">
        <v>0</v>
      </c>
      <c r="AB5">
        <v>0</v>
      </c>
      <c r="AC5">
        <v>10</v>
      </c>
      <c r="AD5">
        <v>51</v>
      </c>
      <c r="AE5">
        <v>0</v>
      </c>
      <c r="AF5">
        <v>0</v>
      </c>
      <c r="AG5">
        <v>0</v>
      </c>
      <c r="AH5">
        <v>0</v>
      </c>
      <c r="AI5">
        <v>-15</v>
      </c>
      <c r="AJ5">
        <v>-41</v>
      </c>
      <c r="AK5">
        <v>-57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-2500</v>
      </c>
      <c r="BX5">
        <v>2</v>
      </c>
      <c r="BY5">
        <v>0</v>
      </c>
      <c r="BZ5">
        <v>99</v>
      </c>
      <c r="CA5">
        <v>0</v>
      </c>
      <c r="CB5">
        <v>1</v>
      </c>
      <c r="CC5">
        <v>620</v>
      </c>
      <c r="CD5">
        <v>10000</v>
      </c>
    </row>
    <row r="6" spans="1:82" x14ac:dyDescent="0.25">
      <c r="A6" s="3" t="s">
        <v>574</v>
      </c>
      <c r="B6">
        <v>0</v>
      </c>
      <c r="C6">
        <v>1</v>
      </c>
      <c r="D6">
        <v>0</v>
      </c>
      <c r="E6">
        <v>13000</v>
      </c>
      <c r="F6">
        <v>1</v>
      </c>
      <c r="G6">
        <v>1</v>
      </c>
      <c r="H6">
        <v>0</v>
      </c>
      <c r="I6">
        <v>0</v>
      </c>
      <c r="J6">
        <v>0</v>
      </c>
      <c r="K6">
        <v>6</v>
      </c>
      <c r="L6">
        <v>2700</v>
      </c>
      <c r="M6">
        <v>760</v>
      </c>
      <c r="N6">
        <v>1000</v>
      </c>
      <c r="O6">
        <v>19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210</v>
      </c>
      <c r="W6">
        <v>2400</v>
      </c>
      <c r="X6">
        <v>0</v>
      </c>
      <c r="Y6">
        <v>0</v>
      </c>
      <c r="Z6">
        <v>280</v>
      </c>
      <c r="AA6">
        <v>430</v>
      </c>
      <c r="AB6">
        <v>17</v>
      </c>
      <c r="AC6">
        <v>77</v>
      </c>
      <c r="AD6">
        <v>120</v>
      </c>
      <c r="AE6">
        <v>0</v>
      </c>
      <c r="AF6">
        <v>0</v>
      </c>
      <c r="AG6">
        <v>0</v>
      </c>
      <c r="AH6">
        <v>0</v>
      </c>
      <c r="AI6">
        <v>49</v>
      </c>
      <c r="AJ6">
        <v>35</v>
      </c>
      <c r="AK6">
        <v>0</v>
      </c>
      <c r="AL6">
        <v>0</v>
      </c>
      <c r="AM6">
        <v>14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3</v>
      </c>
      <c r="AU6">
        <v>0</v>
      </c>
      <c r="AV6">
        <v>3.6</v>
      </c>
      <c r="AW6">
        <v>12000</v>
      </c>
      <c r="AX6">
        <v>4000</v>
      </c>
      <c r="AY6">
        <v>910</v>
      </c>
      <c r="AZ6">
        <v>0</v>
      </c>
      <c r="BA6">
        <v>930</v>
      </c>
      <c r="BB6">
        <v>230</v>
      </c>
      <c r="BC6">
        <v>130</v>
      </c>
      <c r="BD6">
        <v>0</v>
      </c>
      <c r="BE6">
        <v>1800</v>
      </c>
      <c r="BF6">
        <v>1200</v>
      </c>
      <c r="BG6">
        <v>380</v>
      </c>
      <c r="BH6">
        <v>0</v>
      </c>
      <c r="BI6">
        <v>930</v>
      </c>
      <c r="BJ6">
        <v>0</v>
      </c>
      <c r="BK6">
        <v>0</v>
      </c>
      <c r="BL6">
        <v>0</v>
      </c>
      <c r="BM6">
        <v>0</v>
      </c>
      <c r="BN6">
        <v>17</v>
      </c>
      <c r="BO6">
        <v>0</v>
      </c>
      <c r="BP6">
        <v>1.4</v>
      </c>
      <c r="BQ6">
        <v>0</v>
      </c>
      <c r="BR6">
        <v>0</v>
      </c>
      <c r="BS6">
        <v>1</v>
      </c>
      <c r="BT6">
        <v>0</v>
      </c>
      <c r="BU6">
        <v>0</v>
      </c>
      <c r="BV6">
        <v>0</v>
      </c>
      <c r="BW6">
        <v>75</v>
      </c>
      <c r="BX6">
        <v>5</v>
      </c>
      <c r="BY6">
        <v>4</v>
      </c>
      <c r="BZ6">
        <v>300</v>
      </c>
      <c r="CA6">
        <v>0</v>
      </c>
      <c r="CB6">
        <v>3</v>
      </c>
      <c r="CC6">
        <v>1000</v>
      </c>
      <c r="CD6">
        <v>490000</v>
      </c>
    </row>
    <row r="7" spans="1:82" x14ac:dyDescent="0.25">
      <c r="A7" s="3" t="s">
        <v>574</v>
      </c>
      <c r="B7">
        <v>1</v>
      </c>
      <c r="C7">
        <v>6</v>
      </c>
      <c r="D7">
        <v>0</v>
      </c>
      <c r="E7">
        <v>27000</v>
      </c>
      <c r="F7">
        <v>4</v>
      </c>
      <c r="G7">
        <v>4</v>
      </c>
      <c r="H7">
        <v>1</v>
      </c>
      <c r="I7">
        <v>0</v>
      </c>
      <c r="J7">
        <v>0</v>
      </c>
      <c r="K7">
        <v>9</v>
      </c>
      <c r="L7">
        <v>6000</v>
      </c>
      <c r="M7">
        <v>1200</v>
      </c>
      <c r="N7">
        <v>1500</v>
      </c>
      <c r="O7">
        <v>27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480</v>
      </c>
      <c r="W7">
        <v>5100</v>
      </c>
      <c r="X7">
        <v>0</v>
      </c>
      <c r="Y7">
        <v>0</v>
      </c>
      <c r="Z7">
        <v>500</v>
      </c>
      <c r="AA7">
        <v>680</v>
      </c>
      <c r="AB7">
        <v>25</v>
      </c>
      <c r="AC7">
        <v>97</v>
      </c>
      <c r="AD7">
        <v>130</v>
      </c>
      <c r="AE7">
        <v>0</v>
      </c>
      <c r="AF7">
        <v>0</v>
      </c>
      <c r="AG7">
        <v>0</v>
      </c>
      <c r="AH7">
        <v>0</v>
      </c>
      <c r="AI7">
        <v>64</v>
      </c>
      <c r="AJ7">
        <v>42</v>
      </c>
      <c r="AK7">
        <v>7</v>
      </c>
      <c r="AL7">
        <v>0</v>
      </c>
      <c r="AM7">
        <v>43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6</v>
      </c>
      <c r="AU7">
        <v>2</v>
      </c>
      <c r="AV7">
        <v>13</v>
      </c>
      <c r="AW7">
        <v>39000</v>
      </c>
      <c r="AX7">
        <v>13000</v>
      </c>
      <c r="AY7">
        <v>4900</v>
      </c>
      <c r="AZ7">
        <v>2700</v>
      </c>
      <c r="BA7">
        <v>2800</v>
      </c>
      <c r="BB7">
        <v>770</v>
      </c>
      <c r="BC7">
        <v>660</v>
      </c>
      <c r="BD7">
        <v>0</v>
      </c>
      <c r="BE7">
        <v>5100</v>
      </c>
      <c r="BF7">
        <v>3200</v>
      </c>
      <c r="BG7">
        <v>1400</v>
      </c>
      <c r="BH7">
        <v>48</v>
      </c>
      <c r="BI7">
        <v>3000</v>
      </c>
      <c r="BJ7">
        <v>0</v>
      </c>
      <c r="BK7">
        <v>0</v>
      </c>
      <c r="BL7">
        <v>0</v>
      </c>
      <c r="BM7">
        <v>1200</v>
      </c>
      <c r="BN7">
        <v>63</v>
      </c>
      <c r="BO7">
        <v>0</v>
      </c>
      <c r="BP7">
        <v>5.0999999999999996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350</v>
      </c>
      <c r="BX7">
        <v>8</v>
      </c>
      <c r="BY7">
        <v>5</v>
      </c>
      <c r="BZ7">
        <v>300</v>
      </c>
      <c r="CA7">
        <v>1</v>
      </c>
      <c r="CB7">
        <v>6</v>
      </c>
      <c r="CC7">
        <v>1400</v>
      </c>
      <c r="CD7">
        <v>970000</v>
      </c>
    </row>
    <row r="8" spans="1:82" x14ac:dyDescent="0.25">
      <c r="A8" s="3" t="s">
        <v>574</v>
      </c>
      <c r="B8">
        <v>3</v>
      </c>
      <c r="C8">
        <v>16</v>
      </c>
      <c r="D8">
        <v>0</v>
      </c>
      <c r="E8">
        <v>41000</v>
      </c>
      <c r="F8">
        <v>8</v>
      </c>
      <c r="G8">
        <v>8</v>
      </c>
      <c r="H8">
        <v>2</v>
      </c>
      <c r="I8">
        <v>0</v>
      </c>
      <c r="J8">
        <v>0</v>
      </c>
      <c r="K8">
        <v>12</v>
      </c>
      <c r="L8">
        <v>10000</v>
      </c>
      <c r="M8">
        <v>1700</v>
      </c>
      <c r="N8">
        <v>1900</v>
      </c>
      <c r="O8">
        <v>48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820</v>
      </c>
      <c r="W8">
        <v>8200</v>
      </c>
      <c r="X8">
        <v>0</v>
      </c>
      <c r="Y8">
        <v>0</v>
      </c>
      <c r="Z8">
        <v>830</v>
      </c>
      <c r="AA8">
        <v>1100</v>
      </c>
      <c r="AB8">
        <v>37</v>
      </c>
      <c r="AC8">
        <v>160</v>
      </c>
      <c r="AD8">
        <v>160</v>
      </c>
      <c r="AE8">
        <v>33</v>
      </c>
      <c r="AF8">
        <v>0</v>
      </c>
      <c r="AG8">
        <v>0</v>
      </c>
      <c r="AH8">
        <v>0</v>
      </c>
      <c r="AI8">
        <v>91</v>
      </c>
      <c r="AJ8">
        <v>60</v>
      </c>
      <c r="AK8">
        <v>25</v>
      </c>
      <c r="AL8">
        <v>5.9</v>
      </c>
      <c r="AM8">
        <v>160</v>
      </c>
      <c r="AN8">
        <v>16</v>
      </c>
      <c r="AO8">
        <v>12</v>
      </c>
      <c r="AP8">
        <v>0</v>
      </c>
      <c r="AQ8">
        <v>2</v>
      </c>
      <c r="AR8">
        <v>2</v>
      </c>
      <c r="AS8">
        <v>3</v>
      </c>
      <c r="AT8">
        <v>11</v>
      </c>
      <c r="AU8">
        <v>6</v>
      </c>
      <c r="AV8">
        <v>27</v>
      </c>
      <c r="AW8">
        <v>100000</v>
      </c>
      <c r="AX8">
        <v>53000</v>
      </c>
      <c r="AY8">
        <v>19000</v>
      </c>
      <c r="AZ8">
        <v>6900</v>
      </c>
      <c r="BA8">
        <v>6400</v>
      </c>
      <c r="BB8">
        <v>3000</v>
      </c>
      <c r="BC8">
        <v>2100</v>
      </c>
      <c r="BD8">
        <v>200</v>
      </c>
      <c r="BE8">
        <v>10000</v>
      </c>
      <c r="BF8">
        <v>6800</v>
      </c>
      <c r="BG8">
        <v>3300</v>
      </c>
      <c r="BH8">
        <v>230</v>
      </c>
      <c r="BI8">
        <v>7100</v>
      </c>
      <c r="BJ8">
        <v>0</v>
      </c>
      <c r="BK8">
        <v>1000</v>
      </c>
      <c r="BL8">
        <v>1000</v>
      </c>
      <c r="BM8">
        <v>5900</v>
      </c>
      <c r="BN8">
        <v>170</v>
      </c>
      <c r="BO8">
        <v>0</v>
      </c>
      <c r="BP8">
        <v>11</v>
      </c>
      <c r="BQ8">
        <v>0</v>
      </c>
      <c r="BR8">
        <v>72</v>
      </c>
      <c r="BS8">
        <v>4</v>
      </c>
      <c r="BT8">
        <v>0</v>
      </c>
      <c r="BU8">
        <v>0</v>
      </c>
      <c r="BV8">
        <v>0</v>
      </c>
      <c r="BW8">
        <v>650</v>
      </c>
      <c r="BX8">
        <v>12</v>
      </c>
      <c r="BY8">
        <v>9</v>
      </c>
      <c r="BZ8">
        <v>300</v>
      </c>
      <c r="CA8">
        <v>2</v>
      </c>
      <c r="CB8">
        <v>8</v>
      </c>
      <c r="CC8">
        <v>1800</v>
      </c>
      <c r="CD8">
        <v>1500000</v>
      </c>
    </row>
    <row r="9" spans="1:82" x14ac:dyDescent="0.25">
      <c r="A9" s="2" t="s">
        <v>574</v>
      </c>
      <c r="B9">
        <v>14</v>
      </c>
      <c r="C9">
        <v>97</v>
      </c>
      <c r="D9">
        <v>7</v>
      </c>
      <c r="E9">
        <v>97000</v>
      </c>
      <c r="F9">
        <v>47</v>
      </c>
      <c r="G9">
        <v>47</v>
      </c>
      <c r="H9">
        <v>6</v>
      </c>
      <c r="I9">
        <v>4</v>
      </c>
      <c r="J9">
        <v>77</v>
      </c>
      <c r="K9">
        <v>18</v>
      </c>
      <c r="L9">
        <v>28000</v>
      </c>
      <c r="M9">
        <v>5700</v>
      </c>
      <c r="N9">
        <v>5700</v>
      </c>
      <c r="O9">
        <v>4800</v>
      </c>
      <c r="P9">
        <v>48</v>
      </c>
      <c r="Q9">
        <v>39</v>
      </c>
      <c r="R9">
        <v>0</v>
      </c>
      <c r="S9">
        <v>0</v>
      </c>
      <c r="T9">
        <v>48</v>
      </c>
      <c r="U9">
        <v>0</v>
      </c>
      <c r="V9">
        <v>8800</v>
      </c>
      <c r="W9">
        <v>25000</v>
      </c>
      <c r="X9">
        <v>30</v>
      </c>
      <c r="Y9">
        <v>700</v>
      </c>
      <c r="Z9">
        <v>10000</v>
      </c>
      <c r="AA9">
        <v>10000</v>
      </c>
      <c r="AB9">
        <v>1200</v>
      </c>
      <c r="AC9">
        <v>820</v>
      </c>
      <c r="AD9">
        <v>590</v>
      </c>
      <c r="AE9">
        <v>1300</v>
      </c>
      <c r="AF9">
        <v>0</v>
      </c>
      <c r="AG9">
        <v>100</v>
      </c>
      <c r="AH9">
        <v>60</v>
      </c>
      <c r="AI9">
        <v>720</v>
      </c>
      <c r="AJ9">
        <v>500</v>
      </c>
      <c r="AK9">
        <v>84</v>
      </c>
      <c r="AL9">
        <v>210</v>
      </c>
      <c r="AM9">
        <v>480</v>
      </c>
      <c r="AN9">
        <v>280</v>
      </c>
      <c r="AO9">
        <v>190</v>
      </c>
      <c r="AP9">
        <v>61</v>
      </c>
      <c r="AQ9">
        <v>22</v>
      </c>
      <c r="AR9">
        <v>14</v>
      </c>
      <c r="AS9">
        <v>30</v>
      </c>
      <c r="AT9">
        <v>140</v>
      </c>
      <c r="AU9">
        <v>52</v>
      </c>
      <c r="AV9">
        <v>220</v>
      </c>
      <c r="AW9">
        <v>600000</v>
      </c>
      <c r="AX9">
        <v>510000</v>
      </c>
      <c r="AY9">
        <v>490000</v>
      </c>
      <c r="AZ9">
        <v>420000</v>
      </c>
      <c r="BA9">
        <v>91000</v>
      </c>
      <c r="BB9">
        <v>78000</v>
      </c>
      <c r="BC9">
        <v>90000</v>
      </c>
      <c r="BD9">
        <v>13000</v>
      </c>
      <c r="BE9">
        <v>86000</v>
      </c>
      <c r="BF9">
        <v>54000</v>
      </c>
      <c r="BG9">
        <v>49000</v>
      </c>
      <c r="BH9">
        <v>11000</v>
      </c>
      <c r="BI9">
        <v>110000</v>
      </c>
      <c r="BJ9">
        <v>24000</v>
      </c>
      <c r="BK9">
        <v>56000</v>
      </c>
      <c r="BL9">
        <v>56000</v>
      </c>
      <c r="BM9">
        <v>78000</v>
      </c>
      <c r="BN9">
        <v>2200</v>
      </c>
      <c r="BO9">
        <v>40000</v>
      </c>
      <c r="BP9">
        <v>220</v>
      </c>
      <c r="BQ9">
        <v>830</v>
      </c>
      <c r="BR9">
        <v>420</v>
      </c>
      <c r="BS9">
        <v>7</v>
      </c>
      <c r="BT9">
        <v>23000</v>
      </c>
      <c r="BU9">
        <v>15000</v>
      </c>
      <c r="BV9">
        <v>1900</v>
      </c>
      <c r="BW9">
        <v>3400</v>
      </c>
      <c r="BX9">
        <v>18</v>
      </c>
      <c r="BY9">
        <v>10</v>
      </c>
      <c r="BZ9">
        <v>400</v>
      </c>
      <c r="CA9">
        <v>20</v>
      </c>
      <c r="CB9">
        <v>10</v>
      </c>
      <c r="CC9">
        <v>3400</v>
      </c>
      <c r="CD9">
        <v>3300000</v>
      </c>
    </row>
    <row r="12" spans="1:82" x14ac:dyDescent="0.25">
      <c r="A12" t="s">
        <v>104</v>
      </c>
      <c r="B12" t="s">
        <v>82</v>
      </c>
      <c r="C12" t="s">
        <v>573</v>
      </c>
    </row>
    <row r="13" spans="1:82" x14ac:dyDescent="0.25">
      <c r="A13" t="b">
        <v>1</v>
      </c>
      <c r="B13">
        <v>1203974</v>
      </c>
      <c r="C13" s="4">
        <f>champion_state_alive_stats[[#This Row],[count]]/SUM(champion_state_alive_stats[count])</f>
        <v>0.94881041507411756</v>
      </c>
    </row>
    <row r="14" spans="1:82" x14ac:dyDescent="0.25">
      <c r="A14" t="b">
        <v>0</v>
      </c>
      <c r="B14">
        <v>64956</v>
      </c>
      <c r="C14" s="4">
        <f>champion_state_alive_stats[[#This Row],[count]]/SUM(champion_state_alive_stats[count])</f>
        <v>5.1189584925882436E-2</v>
      </c>
    </row>
    <row r="16" spans="1:82" x14ac:dyDescent="0.25">
      <c r="A16" t="s">
        <v>552</v>
      </c>
      <c r="B16" t="s">
        <v>82</v>
      </c>
      <c r="C16" t="s">
        <v>573</v>
      </c>
    </row>
    <row r="17" spans="1:3" x14ac:dyDescent="0.25">
      <c r="A17" t="b">
        <v>0</v>
      </c>
      <c r="B17">
        <v>4440513</v>
      </c>
      <c r="C17" s="4">
        <f>skill_sets_evolved_stats[[#This Row],[count]]/SUM(skill_sets_evolved_stats[count])</f>
        <v>0.998420698917176</v>
      </c>
    </row>
    <row r="18" spans="1:3" x14ac:dyDescent="0.25">
      <c r="A18" t="b">
        <v>1</v>
      </c>
      <c r="B18">
        <v>7024</v>
      </c>
      <c r="C18" s="4">
        <f>skill_sets_evolved_stats[[#This Row],[count]]/SUM(skill_sets_evolved_stats[count])</f>
        <v>1.579301082824044E-3</v>
      </c>
    </row>
    <row r="20" spans="1:3" x14ac:dyDescent="0.25">
      <c r="A20" t="s">
        <v>553</v>
      </c>
      <c r="B20" t="s">
        <v>82</v>
      </c>
      <c r="C20" t="s">
        <v>573</v>
      </c>
    </row>
    <row r="21" spans="1:3" x14ac:dyDescent="0.25">
      <c r="A21">
        <v>1</v>
      </c>
      <c r="B21">
        <v>1200169</v>
      </c>
      <c r="C21" s="4">
        <f>skill_sets_skillSlot_stats[[#This Row],[count]]/SUM(skill_sets_skillSlot_stats[count])</f>
        <v>0.26985025644530897</v>
      </c>
    </row>
    <row r="22" spans="1:3" x14ac:dyDescent="0.25">
      <c r="A22">
        <v>3</v>
      </c>
      <c r="B22">
        <v>1171613</v>
      </c>
      <c r="C22" s="4">
        <f>skill_sets_skillSlot_stats[[#This Row],[count]]/SUM(skill_sets_skillSlot_stats[count])</f>
        <v>0.26342962408182324</v>
      </c>
    </row>
    <row r="23" spans="1:3" x14ac:dyDescent="0.25">
      <c r="A23">
        <v>2</v>
      </c>
      <c r="B23">
        <v>1144947</v>
      </c>
      <c r="C23" s="4">
        <f>skill_sets_skillSlot_stats[[#This Row],[count]]/SUM(skill_sets_skillSlot_stats[count])</f>
        <v>0.25743394602450748</v>
      </c>
    </row>
    <row r="24" spans="1:3" x14ac:dyDescent="0.25">
      <c r="A24">
        <v>4</v>
      </c>
      <c r="B24">
        <v>930808</v>
      </c>
      <c r="C24" s="4">
        <f>skill_sets_skillSlot_stats[[#This Row],[count]]/SUM(skill_sets_skillSlot_stats[count])</f>
        <v>0.20928617344836029</v>
      </c>
    </row>
  </sheetData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3"/>
  <sheetViews>
    <sheetView workbookViewId="0">
      <selection activeCell="J14" sqref="J14"/>
    </sheetView>
  </sheetViews>
  <sheetFormatPr defaultRowHeight="15" x14ac:dyDescent="0.25"/>
  <cols>
    <col min="1" max="1" width="33.42578125" bestFit="1" customWidth="1"/>
    <col min="2" max="2" width="8.42578125" bestFit="1" customWidth="1"/>
    <col min="3" max="3" width="21.42578125" bestFit="1" customWidth="1"/>
    <col min="4" max="4" width="26.42578125" bestFit="1" customWidth="1"/>
    <col min="5" max="5" width="30" bestFit="1" customWidth="1"/>
  </cols>
  <sheetData>
    <row r="1" spans="1:5" x14ac:dyDescent="0.25">
      <c r="A1" t="s">
        <v>83</v>
      </c>
      <c r="B1" t="s">
        <v>565</v>
      </c>
      <c r="C1" t="s">
        <v>566</v>
      </c>
      <c r="D1" t="s">
        <v>567</v>
      </c>
      <c r="E1" t="s">
        <v>568</v>
      </c>
    </row>
    <row r="2" spans="1:5" x14ac:dyDescent="0.25">
      <c r="A2" s="2" t="s">
        <v>574</v>
      </c>
      <c r="B2">
        <v>68000</v>
      </c>
      <c r="C2">
        <v>19000</v>
      </c>
      <c r="D2">
        <v>9200</v>
      </c>
      <c r="E2">
        <v>6500</v>
      </c>
    </row>
    <row r="3" spans="1:5" x14ac:dyDescent="0.25">
      <c r="A3" s="2" t="s">
        <v>574</v>
      </c>
      <c r="B3">
        <v>0.15</v>
      </c>
      <c r="C3">
        <v>2.2000000000000002</v>
      </c>
      <c r="D3">
        <v>1.3</v>
      </c>
      <c r="E3">
        <v>0</v>
      </c>
    </row>
    <row r="4" spans="1:5" x14ac:dyDescent="0.25">
      <c r="A4" s="2" t="s">
        <v>574</v>
      </c>
      <c r="B4">
        <v>0.68</v>
      </c>
      <c r="C4">
        <v>1.1000000000000001</v>
      </c>
      <c r="D4">
        <v>1.3</v>
      </c>
      <c r="E4">
        <v>0</v>
      </c>
    </row>
    <row r="5" spans="1:5" x14ac:dyDescent="0.25">
      <c r="A5" s="2" t="s">
        <v>574</v>
      </c>
      <c r="B5">
        <v>0</v>
      </c>
      <c r="C5">
        <v>0</v>
      </c>
      <c r="D5">
        <v>0</v>
      </c>
      <c r="E5">
        <v>0</v>
      </c>
    </row>
    <row r="6" spans="1:5" x14ac:dyDescent="0.25">
      <c r="A6" s="3" t="s">
        <v>574</v>
      </c>
      <c r="B6">
        <v>0</v>
      </c>
      <c r="C6">
        <v>1</v>
      </c>
      <c r="D6">
        <v>0</v>
      </c>
      <c r="E6">
        <v>0</v>
      </c>
    </row>
    <row r="7" spans="1:5" x14ac:dyDescent="0.25">
      <c r="A7" s="3" t="s">
        <v>574</v>
      </c>
      <c r="B7">
        <v>0</v>
      </c>
      <c r="C7">
        <v>2</v>
      </c>
      <c r="D7">
        <v>1</v>
      </c>
      <c r="E7">
        <v>0</v>
      </c>
    </row>
    <row r="8" spans="1:5" x14ac:dyDescent="0.25">
      <c r="A8" s="3" t="s">
        <v>574</v>
      </c>
      <c r="B8">
        <v>0</v>
      </c>
      <c r="C8">
        <v>3</v>
      </c>
      <c r="D8">
        <v>2</v>
      </c>
      <c r="E8">
        <v>0</v>
      </c>
    </row>
    <row r="9" spans="1:5" x14ac:dyDescent="0.25">
      <c r="A9" s="2" t="s">
        <v>574</v>
      </c>
      <c r="B9">
        <v>12</v>
      </c>
      <c r="C9">
        <v>4</v>
      </c>
      <c r="D9">
        <v>4</v>
      </c>
      <c r="E9">
        <v>0</v>
      </c>
    </row>
    <row r="11" spans="1:5" x14ac:dyDescent="0.25">
      <c r="A11" t="s">
        <v>84</v>
      </c>
      <c r="B11" t="s">
        <v>569</v>
      </c>
      <c r="C11" t="s">
        <v>570</v>
      </c>
      <c r="D11" t="s">
        <v>571</v>
      </c>
      <c r="E11" t="s">
        <v>572</v>
      </c>
    </row>
    <row r="12" spans="1:5" x14ac:dyDescent="0.25">
      <c r="A12">
        <v>1</v>
      </c>
      <c r="B12">
        <v>919</v>
      </c>
      <c r="C12">
        <v>3701</v>
      </c>
      <c r="D12">
        <v>1106</v>
      </c>
      <c r="E12">
        <v>0</v>
      </c>
    </row>
    <row r="13" spans="1:5" x14ac:dyDescent="0.25">
      <c r="A13">
        <v>2</v>
      </c>
      <c r="B13">
        <v>531</v>
      </c>
      <c r="C13">
        <v>4543</v>
      </c>
      <c r="D13">
        <v>1323</v>
      </c>
      <c r="E13">
        <v>0</v>
      </c>
    </row>
    <row r="14" spans="1:5" x14ac:dyDescent="0.25">
      <c r="A14">
        <v>3</v>
      </c>
      <c r="B14">
        <v>1117</v>
      </c>
      <c r="C14">
        <v>4093</v>
      </c>
      <c r="D14">
        <v>1367</v>
      </c>
      <c r="E14">
        <v>0</v>
      </c>
    </row>
    <row r="15" spans="1:5" x14ac:dyDescent="0.25">
      <c r="A15">
        <v>4</v>
      </c>
      <c r="B15">
        <v>1382</v>
      </c>
      <c r="C15">
        <v>3745</v>
      </c>
      <c r="D15">
        <v>1271</v>
      </c>
      <c r="E15">
        <v>0</v>
      </c>
    </row>
    <row r="16" spans="1:5" x14ac:dyDescent="0.25">
      <c r="A16">
        <v>5</v>
      </c>
      <c r="B16">
        <v>1156</v>
      </c>
      <c r="C16">
        <v>6107</v>
      </c>
      <c r="D16">
        <v>1396</v>
      </c>
      <c r="E16">
        <v>0</v>
      </c>
    </row>
    <row r="17" spans="1:5" x14ac:dyDescent="0.25">
      <c r="A17">
        <v>6</v>
      </c>
      <c r="B17">
        <v>896</v>
      </c>
      <c r="C17">
        <v>3487</v>
      </c>
      <c r="D17">
        <v>951</v>
      </c>
      <c r="E17">
        <v>0</v>
      </c>
    </row>
    <row r="18" spans="1:5" x14ac:dyDescent="0.25">
      <c r="A18">
        <v>7</v>
      </c>
      <c r="B18">
        <v>477</v>
      </c>
      <c r="C18">
        <v>4159</v>
      </c>
      <c r="D18">
        <v>1148</v>
      </c>
      <c r="E18">
        <v>0</v>
      </c>
    </row>
    <row r="19" spans="1:5" x14ac:dyDescent="0.25">
      <c r="A19">
        <v>8</v>
      </c>
      <c r="B19">
        <v>1129</v>
      </c>
      <c r="C19">
        <v>3752</v>
      </c>
      <c r="D19">
        <v>1119</v>
      </c>
      <c r="E19">
        <v>0</v>
      </c>
    </row>
    <row r="20" spans="1:5" x14ac:dyDescent="0.25">
      <c r="A20">
        <v>9</v>
      </c>
      <c r="B20">
        <v>1352</v>
      </c>
      <c r="C20">
        <v>3480</v>
      </c>
      <c r="D20">
        <v>1102</v>
      </c>
      <c r="E20">
        <v>0</v>
      </c>
    </row>
    <row r="21" spans="1:5" x14ac:dyDescent="0.25">
      <c r="A21">
        <v>10</v>
      </c>
      <c r="B21">
        <v>1141</v>
      </c>
      <c r="C21">
        <v>5625</v>
      </c>
      <c r="D21">
        <v>1203</v>
      </c>
      <c r="E21">
        <v>0</v>
      </c>
    </row>
    <row r="23" spans="1:5" x14ac:dyDescent="0.25">
      <c r="A23" t="s">
        <v>85</v>
      </c>
      <c r="B23" t="s">
        <v>82</v>
      </c>
      <c r="C23" t="s">
        <v>573</v>
      </c>
    </row>
    <row r="24" spans="1:5" x14ac:dyDescent="0.25">
      <c r="A24" s="1" t="s">
        <v>86</v>
      </c>
      <c r="B24">
        <v>3381</v>
      </c>
      <c r="C24" s="4">
        <f>building_destroyed_buildingType_stats[[#This Row],[count]]/SUM(building_destroyed_buildingType_stats[count])</f>
        <v>0.36826053806774861</v>
      </c>
    </row>
    <row r="25" spans="1:5" x14ac:dyDescent="0.25">
      <c r="A25" s="1" t="s">
        <v>87</v>
      </c>
      <c r="B25">
        <v>2056</v>
      </c>
      <c r="C25" s="4">
        <f>building_destroyed_buildingType_stats[[#This Row],[count]]/SUM(building_destroyed_buildingType_stats[count])</f>
        <v>0.22394074719529464</v>
      </c>
    </row>
    <row r="26" spans="1:5" x14ac:dyDescent="0.25">
      <c r="A26" s="1" t="s">
        <v>90</v>
      </c>
      <c r="B26">
        <v>1335</v>
      </c>
      <c r="C26" s="4">
        <f>building_destroyed_buildingType_stats[[#This Row],[count]]/SUM(building_destroyed_buildingType_stats[count])</f>
        <v>0.14540899684130268</v>
      </c>
    </row>
    <row r="27" spans="1:5" x14ac:dyDescent="0.25">
      <c r="A27" s="1" t="s">
        <v>88</v>
      </c>
      <c r="B27">
        <v>1219</v>
      </c>
      <c r="C27" s="4">
        <f>building_destroyed_buildingType_stats[[#This Row],[count]]/SUM(building_destroyed_buildingType_stats[count])</f>
        <v>0.13277420760265765</v>
      </c>
    </row>
    <row r="28" spans="1:5" x14ac:dyDescent="0.25">
      <c r="A28" s="1" t="s">
        <v>89</v>
      </c>
      <c r="B28">
        <v>1190</v>
      </c>
      <c r="C28" s="4">
        <f>building_destroyed_buildingType_stats[[#This Row],[count]]/SUM(building_destroyed_buildingType_stats[count])</f>
        <v>0.12961551029299639</v>
      </c>
    </row>
    <row r="30" spans="1:5" x14ac:dyDescent="0.25">
      <c r="A30" t="s">
        <v>91</v>
      </c>
      <c r="B30" t="s">
        <v>82</v>
      </c>
      <c r="C30" t="s">
        <v>573</v>
      </c>
    </row>
    <row r="31" spans="1:5" x14ac:dyDescent="0.25">
      <c r="A31" s="1" t="s">
        <v>92</v>
      </c>
      <c r="B31">
        <v>4287</v>
      </c>
      <c r="C31" s="4">
        <f>building_destroyed_lane_stats[[#This Row],[count]]/SUM(building_destroyed_lane_stats[count])</f>
        <v>0.46694259884544165</v>
      </c>
    </row>
    <row r="32" spans="1:5" x14ac:dyDescent="0.25">
      <c r="A32" s="1" t="s">
        <v>94</v>
      </c>
      <c r="B32">
        <v>2603</v>
      </c>
      <c r="C32" s="4">
        <f>building_destroyed_lane_stats[[#This Row],[count]]/SUM(building_destroyed_lane_stats[count])</f>
        <v>0.28352031369131903</v>
      </c>
    </row>
    <row r="33" spans="1:3" x14ac:dyDescent="0.25">
      <c r="A33" s="1" t="s">
        <v>93</v>
      </c>
      <c r="B33">
        <v>2291</v>
      </c>
      <c r="C33" s="4">
        <f>building_destroyed_lane_stats[[#This Row],[count]]/SUM(building_destroyed_lane_stats[count])</f>
        <v>0.2495370874632393</v>
      </c>
    </row>
    <row r="35" spans="1:3" x14ac:dyDescent="0.25">
      <c r="A35" t="s">
        <v>95</v>
      </c>
      <c r="B35" t="s">
        <v>82</v>
      </c>
      <c r="C35" t="s">
        <v>573</v>
      </c>
    </row>
    <row r="36" spans="1:3" x14ac:dyDescent="0.25">
      <c r="A36">
        <v>0</v>
      </c>
      <c r="B36">
        <v>2316</v>
      </c>
      <c r="C36" s="4">
        <f>building_destroyed_lastHitter_stats[[#This Row],[count]]/SUM(building_destroyed_lastHitter_stats[count])</f>
        <v>0.25226010238536106</v>
      </c>
    </row>
    <row r="37" spans="1:3" x14ac:dyDescent="0.25">
      <c r="A37">
        <v>4</v>
      </c>
      <c r="B37">
        <v>1272</v>
      </c>
      <c r="C37" s="4">
        <f>building_destroyed_lastHitter_stats[[#This Row],[count]]/SUM(building_destroyed_lastHitter_stats[count])</f>
        <v>0.13854699923755581</v>
      </c>
    </row>
    <row r="38" spans="1:3" x14ac:dyDescent="0.25">
      <c r="A38">
        <v>9</v>
      </c>
      <c r="B38">
        <v>1039</v>
      </c>
      <c r="C38" s="4">
        <f>building_destroyed_lastHitter_stats[[#This Row],[count]]/SUM(building_destroyed_lastHitter_stats[count])</f>
        <v>0.1131685001633809</v>
      </c>
    </row>
    <row r="39" spans="1:3" x14ac:dyDescent="0.25">
      <c r="A39">
        <v>1</v>
      </c>
      <c r="B39">
        <v>802</v>
      </c>
      <c r="C39" s="4">
        <f>building_destroyed_lastHitter_stats[[#This Row],[count]]/SUM(building_destroyed_lastHitter_stats[count])</f>
        <v>8.7354318701666489E-2</v>
      </c>
    </row>
    <row r="40" spans="1:3" x14ac:dyDescent="0.25">
      <c r="A40">
        <v>6</v>
      </c>
      <c r="B40">
        <v>801</v>
      </c>
      <c r="C40" s="4">
        <f>building_destroyed_lastHitter_stats[[#This Row],[count]]/SUM(building_destroyed_lastHitter_stats[count])</f>
        <v>8.7245398104781616E-2</v>
      </c>
    </row>
    <row r="41" spans="1:3" x14ac:dyDescent="0.25">
      <c r="A41">
        <v>3</v>
      </c>
      <c r="B41">
        <v>800</v>
      </c>
      <c r="C41" s="4">
        <f>building_destroyed_lastHitter_stats[[#This Row],[count]]/SUM(building_destroyed_lastHitter_stats[count])</f>
        <v>8.7136477507896742E-2</v>
      </c>
    </row>
    <row r="42" spans="1:3" x14ac:dyDescent="0.25">
      <c r="A42">
        <v>8</v>
      </c>
      <c r="B42">
        <v>726</v>
      </c>
      <c r="C42" s="4">
        <f>building_destroyed_lastHitter_stats[[#This Row],[count]]/SUM(building_destroyed_lastHitter_stats[count])</f>
        <v>7.9076353338416297E-2</v>
      </c>
    </row>
    <row r="43" spans="1:3" x14ac:dyDescent="0.25">
      <c r="A43">
        <v>2</v>
      </c>
      <c r="B43">
        <v>711</v>
      </c>
      <c r="C43" s="4">
        <f>building_destroyed_lastHitter_stats[[#This Row],[count]]/SUM(building_destroyed_lastHitter_stats[count])</f>
        <v>7.7442544385143225E-2</v>
      </c>
    </row>
    <row r="44" spans="1:3" x14ac:dyDescent="0.25">
      <c r="A44">
        <v>7</v>
      </c>
      <c r="B44">
        <v>555</v>
      </c>
      <c r="C44" s="4">
        <f>building_destroyed_lastHitter_stats[[#This Row],[count]]/SUM(building_destroyed_lastHitter_stats[count])</f>
        <v>6.0450931271103368E-2</v>
      </c>
    </row>
    <row r="45" spans="1:3" x14ac:dyDescent="0.25">
      <c r="A45">
        <v>5</v>
      </c>
      <c r="B45">
        <v>91</v>
      </c>
      <c r="C45" s="4">
        <f>building_destroyed_lastHitter_stats[[#This Row],[count]]/SUM(building_destroyed_lastHitter_stats[count])</f>
        <v>9.9117743165232537E-3</v>
      </c>
    </row>
    <row r="46" spans="1:3" x14ac:dyDescent="0.25">
      <c r="A46">
        <v>10</v>
      </c>
      <c r="B46">
        <v>68</v>
      </c>
      <c r="C46" s="4">
        <f>building_destroyed_lastHitter_stats[[#This Row],[count]]/SUM(building_destroyed_lastHitter_stats[count])</f>
        <v>7.4066005881712228E-3</v>
      </c>
    </row>
    <row r="48" spans="1:3" x14ac:dyDescent="0.25">
      <c r="A48" t="s">
        <v>96</v>
      </c>
      <c r="B48" t="s">
        <v>82</v>
      </c>
      <c r="C48" t="s">
        <v>573</v>
      </c>
    </row>
    <row r="49" spans="1:3" x14ac:dyDescent="0.25">
      <c r="A49">
        <v>200</v>
      </c>
      <c r="B49">
        <v>4918</v>
      </c>
      <c r="C49" s="4">
        <f>building_destroyed_teamID_stats[[#This Row],[count]]/SUM(building_destroyed_teamID_stats[count])</f>
        <v>0.5356714954797952</v>
      </c>
    </row>
    <row r="50" spans="1:3" x14ac:dyDescent="0.25">
      <c r="A50">
        <v>100</v>
      </c>
      <c r="B50">
        <v>4263</v>
      </c>
      <c r="C50" s="4">
        <f>building_destroyed_teamID_stats[[#This Row],[count]]/SUM(building_destroyed_teamID_stats[count])</f>
        <v>0.46432850452020474</v>
      </c>
    </row>
    <row r="52" spans="1:3" x14ac:dyDescent="0.25">
      <c r="A52" t="s">
        <v>97</v>
      </c>
      <c r="B52" t="s">
        <v>82</v>
      </c>
      <c r="C52" t="s">
        <v>573</v>
      </c>
    </row>
    <row r="53" spans="1:3" x14ac:dyDescent="0.25">
      <c r="A53">
        <v>4</v>
      </c>
      <c r="B53">
        <v>2631</v>
      </c>
      <c r="C53" s="4">
        <f>champion_kill_killer_stats[[#This Row],[count]]/SUM(champion_kill_killer_stats[count])</f>
        <v>0.13814649514308217</v>
      </c>
    </row>
    <row r="54" spans="1:3" x14ac:dyDescent="0.25">
      <c r="A54">
        <v>3</v>
      </c>
      <c r="B54">
        <v>2418</v>
      </c>
      <c r="C54" s="4">
        <f>champion_kill_killer_stats[[#This Row],[count]]/SUM(champion_kill_killer_stats[count])</f>
        <v>0.12696245733788397</v>
      </c>
    </row>
    <row r="55" spans="1:3" x14ac:dyDescent="0.25">
      <c r="A55">
        <v>9</v>
      </c>
      <c r="B55">
        <v>2357</v>
      </c>
      <c r="C55" s="4">
        <f>champion_kill_killer_stats[[#This Row],[count]]/SUM(champion_kill_killer_stats[count])</f>
        <v>0.12375951693357837</v>
      </c>
    </row>
    <row r="56" spans="1:3" x14ac:dyDescent="0.25">
      <c r="A56">
        <v>2</v>
      </c>
      <c r="B56">
        <v>2323</v>
      </c>
      <c r="C56" s="4">
        <f>champion_kill_killer_stats[[#This Row],[count]]/SUM(champion_kill_killer_stats[count])</f>
        <v>0.12197427146232608</v>
      </c>
    </row>
    <row r="57" spans="1:3" x14ac:dyDescent="0.25">
      <c r="A57">
        <v>8</v>
      </c>
      <c r="B57">
        <v>2287</v>
      </c>
      <c r="C57" s="4">
        <f>champion_kill_killer_stats[[#This Row],[count]]/SUM(champion_kill_killer_stats[count])</f>
        <v>0.12008401155158835</v>
      </c>
    </row>
    <row r="58" spans="1:3" x14ac:dyDescent="0.25">
      <c r="A58">
        <v>7</v>
      </c>
      <c r="B58">
        <v>2161</v>
      </c>
      <c r="C58" s="4">
        <f>champion_kill_killer_stats[[#This Row],[count]]/SUM(champion_kill_killer_stats[count])</f>
        <v>0.1134681018640063</v>
      </c>
    </row>
    <row r="59" spans="1:3" x14ac:dyDescent="0.25">
      <c r="A59">
        <v>1</v>
      </c>
      <c r="B59">
        <v>1921</v>
      </c>
      <c r="C59" s="4">
        <f>champion_kill_killer_stats[[#This Row],[count]]/SUM(champion_kill_killer_stats[count])</f>
        <v>0.10086636912575479</v>
      </c>
    </row>
    <row r="60" spans="1:3" x14ac:dyDescent="0.25">
      <c r="A60">
        <v>6</v>
      </c>
      <c r="B60">
        <v>1842</v>
      </c>
      <c r="C60" s="4">
        <f>champion_kill_killer_stats[[#This Row],[count]]/SUM(champion_kill_killer_stats[count])</f>
        <v>9.6718298766080332E-2</v>
      </c>
    </row>
    <row r="61" spans="1:3" x14ac:dyDescent="0.25">
      <c r="A61">
        <v>5</v>
      </c>
      <c r="B61">
        <v>561</v>
      </c>
      <c r="C61" s="4">
        <f>champion_kill_killer_stats[[#This Row],[count]]/SUM(champion_kill_killer_stats[count])</f>
        <v>2.9456550275662904E-2</v>
      </c>
    </row>
    <row r="62" spans="1:3" x14ac:dyDescent="0.25">
      <c r="A62">
        <v>10</v>
      </c>
      <c r="B62">
        <v>501</v>
      </c>
      <c r="C62" s="4">
        <f>champion_kill_killer_stats[[#This Row],[count]]/SUM(champion_kill_killer_stats[count])</f>
        <v>2.6306117091100027E-2</v>
      </c>
    </row>
    <row r="63" spans="1:3" x14ac:dyDescent="0.25">
      <c r="A63">
        <v>0</v>
      </c>
      <c r="B63">
        <v>43</v>
      </c>
      <c r="C63" s="4">
        <f>champion_kill_killer_stats[[#This Row],[count]]/SUM(champion_kill_killer_stats[count])</f>
        <v>2.2578104489367288E-3</v>
      </c>
    </row>
    <row r="65" spans="1:3" x14ac:dyDescent="0.25">
      <c r="A65" t="s">
        <v>98</v>
      </c>
      <c r="B65" t="s">
        <v>82</v>
      </c>
      <c r="C65" t="s">
        <v>573</v>
      </c>
    </row>
    <row r="66" spans="1:3" x14ac:dyDescent="0.25">
      <c r="A66">
        <v>4</v>
      </c>
      <c r="B66">
        <v>587</v>
      </c>
      <c r="C66" s="4">
        <f>champion_kill_special_killer_stats[[#This Row],[count]]/SUM(champion_kill_special_killer_stats[count])</f>
        <v>0.1585201188225763</v>
      </c>
    </row>
    <row r="67" spans="1:3" x14ac:dyDescent="0.25">
      <c r="A67">
        <v>9</v>
      </c>
      <c r="B67">
        <v>539</v>
      </c>
      <c r="C67" s="4">
        <f>champion_kill_special_killer_stats[[#This Row],[count]]/SUM(champion_kill_special_killer_stats[count])</f>
        <v>0.14555765595463138</v>
      </c>
    </row>
    <row r="68" spans="1:3" x14ac:dyDescent="0.25">
      <c r="A68">
        <v>3</v>
      </c>
      <c r="B68">
        <v>453</v>
      </c>
      <c r="C68" s="4">
        <f>champion_kill_special_killer_stats[[#This Row],[count]]/SUM(champion_kill_special_killer_stats[count])</f>
        <v>0.12233324331623008</v>
      </c>
    </row>
    <row r="69" spans="1:3" x14ac:dyDescent="0.25">
      <c r="A69">
        <v>2</v>
      </c>
      <c r="B69">
        <v>446</v>
      </c>
      <c r="C69" s="4">
        <f>champion_kill_special_killer_stats[[#This Row],[count]]/SUM(champion_kill_special_killer_stats[count])</f>
        <v>0.12044288414798812</v>
      </c>
    </row>
    <row r="70" spans="1:3" x14ac:dyDescent="0.25">
      <c r="A70">
        <v>8</v>
      </c>
      <c r="B70">
        <v>434</v>
      </c>
      <c r="C70" s="4">
        <f>champion_kill_special_killer_stats[[#This Row],[count]]/SUM(champion_kill_special_killer_stats[count])</f>
        <v>0.11720226843100189</v>
      </c>
    </row>
    <row r="71" spans="1:3" x14ac:dyDescent="0.25">
      <c r="A71">
        <v>7</v>
      </c>
      <c r="B71">
        <v>432</v>
      </c>
      <c r="C71" s="4">
        <f>champion_kill_special_killer_stats[[#This Row],[count]]/SUM(champion_kill_special_killer_stats[count])</f>
        <v>0.11666216581150418</v>
      </c>
    </row>
    <row r="72" spans="1:3" x14ac:dyDescent="0.25">
      <c r="A72">
        <v>1</v>
      </c>
      <c r="B72">
        <v>358</v>
      </c>
      <c r="C72" s="4">
        <f>champion_kill_special_killer_stats[[#This Row],[count]]/SUM(champion_kill_special_killer_stats[count])</f>
        <v>9.6678368890089114E-2</v>
      </c>
    </row>
    <row r="73" spans="1:3" x14ac:dyDescent="0.25">
      <c r="A73">
        <v>6</v>
      </c>
      <c r="B73">
        <v>353</v>
      </c>
      <c r="C73" s="4">
        <f>champion_kill_special_killer_stats[[#This Row],[count]]/SUM(champion_kill_special_killer_stats[count])</f>
        <v>9.5328112341344862E-2</v>
      </c>
    </row>
    <row r="74" spans="1:3" x14ac:dyDescent="0.25">
      <c r="A74">
        <v>10</v>
      </c>
      <c r="B74">
        <v>56</v>
      </c>
      <c r="C74" s="4">
        <f>champion_kill_special_killer_stats[[#This Row],[count]]/SUM(champion_kill_special_killer_stats[count])</f>
        <v>1.5122873345935728E-2</v>
      </c>
    </row>
    <row r="75" spans="1:3" x14ac:dyDescent="0.25">
      <c r="A75">
        <v>5</v>
      </c>
      <c r="B75">
        <v>45</v>
      </c>
      <c r="C75" s="4">
        <f>champion_kill_special_killer_stats[[#This Row],[count]]/SUM(champion_kill_special_killer_stats[count])</f>
        <v>1.2152308938698352E-2</v>
      </c>
    </row>
    <row r="77" spans="1:3" x14ac:dyDescent="0.25">
      <c r="A77" t="s">
        <v>99</v>
      </c>
      <c r="B77" t="s">
        <v>82</v>
      </c>
      <c r="C77" t="s">
        <v>573</v>
      </c>
    </row>
    <row r="78" spans="1:3" x14ac:dyDescent="0.25">
      <c r="A78" s="1" t="s">
        <v>101</v>
      </c>
      <c r="B78">
        <v>2474</v>
      </c>
      <c r="C78" s="4">
        <f>champion_kill_special_killType_stats[[#This Row],[count]]/SUM(champion_kill_special_killType_stats[count])</f>
        <v>0.66810694031866058</v>
      </c>
    </row>
    <row r="79" spans="1:3" x14ac:dyDescent="0.25">
      <c r="A79" s="1" t="s">
        <v>100</v>
      </c>
      <c r="B79">
        <v>658</v>
      </c>
      <c r="C79" s="4">
        <f>champion_kill_special_killType_stats[[#This Row],[count]]/SUM(champion_kill_special_killType_stats[count])</f>
        <v>0.17769376181474481</v>
      </c>
    </row>
    <row r="80" spans="1:3" x14ac:dyDescent="0.25">
      <c r="A80" s="1" t="s">
        <v>102</v>
      </c>
      <c r="B80">
        <v>571</v>
      </c>
      <c r="C80" s="4">
        <f>champion_kill_special_killType_stats[[#This Row],[count]]/SUM(champion_kill_special_killType_stats[count])</f>
        <v>0.15419929786659464</v>
      </c>
    </row>
    <row r="82" spans="1:3" x14ac:dyDescent="0.25">
      <c r="A82" t="s">
        <v>103</v>
      </c>
      <c r="B82" t="s">
        <v>82</v>
      </c>
      <c r="C82" t="s">
        <v>573</v>
      </c>
    </row>
    <row r="83" spans="1:3" x14ac:dyDescent="0.25">
      <c r="A83">
        <v>3</v>
      </c>
      <c r="B83">
        <v>9861</v>
      </c>
      <c r="C83" s="4">
        <f>champion_level_up_participant_stats[[#This Row],[count]]/SUM(champion_level_up_participant_stats[count])</f>
        <v>0.10908306507815352</v>
      </c>
    </row>
    <row r="84" spans="1:3" x14ac:dyDescent="0.25">
      <c r="A84">
        <v>8</v>
      </c>
      <c r="B84">
        <v>9801</v>
      </c>
      <c r="C84" s="4">
        <f>champion_level_up_participant_stats[[#This Row],[count]]/SUM(champion_level_up_participant_stats[count])</f>
        <v>0.10841934092191285</v>
      </c>
    </row>
    <row r="85" spans="1:3" x14ac:dyDescent="0.25">
      <c r="A85">
        <v>6</v>
      </c>
      <c r="B85">
        <v>9771</v>
      </c>
      <c r="C85" s="4">
        <f>champion_level_up_participant_stats[[#This Row],[count]]/SUM(champion_level_up_participant_stats[count])</f>
        <v>0.10808747884379252</v>
      </c>
    </row>
    <row r="86" spans="1:3" x14ac:dyDescent="0.25">
      <c r="A86">
        <v>1</v>
      </c>
      <c r="B86">
        <v>9768</v>
      </c>
      <c r="C86" s="4">
        <f>champion_level_up_participant_stats[[#This Row],[count]]/SUM(champion_level_up_participant_stats[count])</f>
        <v>0.10805429263598049</v>
      </c>
    </row>
    <row r="87" spans="1:3" x14ac:dyDescent="0.25">
      <c r="A87">
        <v>4</v>
      </c>
      <c r="B87">
        <v>9262</v>
      </c>
      <c r="C87" s="4">
        <f>champion_level_up_participant_stats[[#This Row],[count]]/SUM(champion_level_up_participant_stats[count])</f>
        <v>0.10245688558501753</v>
      </c>
    </row>
    <row r="88" spans="1:3" x14ac:dyDescent="0.25">
      <c r="A88">
        <v>9</v>
      </c>
      <c r="B88">
        <v>9221</v>
      </c>
      <c r="C88" s="4">
        <f>champion_level_up_participant_stats[[#This Row],[count]]/SUM(champion_level_up_participant_stats[count])</f>
        <v>0.10200334074491975</v>
      </c>
    </row>
    <row r="89" spans="1:3" x14ac:dyDescent="0.25">
      <c r="A89">
        <v>2</v>
      </c>
      <c r="B89">
        <v>8973</v>
      </c>
      <c r="C89" s="4">
        <f>champion_level_up_participant_stats[[#This Row],[count]]/SUM(champion_level_up_participant_stats[count])</f>
        <v>9.9259947565791651E-2</v>
      </c>
    </row>
    <row r="90" spans="1:3" x14ac:dyDescent="0.25">
      <c r="A90">
        <v>7</v>
      </c>
      <c r="B90">
        <v>8912</v>
      </c>
      <c r="C90" s="4">
        <f>champion_level_up_participant_stats[[#This Row],[count]]/SUM(champion_level_up_participant_stats[count])</f>
        <v>9.8585161340280308E-2</v>
      </c>
    </row>
    <row r="91" spans="1:3" x14ac:dyDescent="0.25">
      <c r="A91">
        <v>5</v>
      </c>
      <c r="B91">
        <v>7429</v>
      </c>
      <c r="C91" s="4">
        <f>champion_level_up_participant_stats[[#This Row],[count]]/SUM(champion_level_up_participant_stats[count])</f>
        <v>8.2180112611865169E-2</v>
      </c>
    </row>
    <row r="92" spans="1:3" x14ac:dyDescent="0.25">
      <c r="A92">
        <v>10</v>
      </c>
      <c r="B92">
        <v>7401</v>
      </c>
      <c r="C92" s="4">
        <f>champion_level_up_participant_stats[[#This Row],[count]]/SUM(champion_level_up_participant_stats[count])</f>
        <v>8.1870374672286195E-2</v>
      </c>
    </row>
    <row r="94" spans="1:3" x14ac:dyDescent="0.25">
      <c r="A94" t="s">
        <v>243</v>
      </c>
      <c r="B94" t="s">
        <v>82</v>
      </c>
      <c r="C94" t="s">
        <v>573</v>
      </c>
    </row>
    <row r="95" spans="1:3" x14ac:dyDescent="0.25">
      <c r="A95">
        <v>2</v>
      </c>
      <c r="B95">
        <v>5</v>
      </c>
      <c r="C95" s="4">
        <f>champion_transformed_transformer_stats[[#This Row],[count]]/SUM(champion_transformed_transformer_stats[count])</f>
        <v>0.5</v>
      </c>
    </row>
    <row r="96" spans="1:3" x14ac:dyDescent="0.25">
      <c r="A96">
        <v>3</v>
      </c>
      <c r="B96">
        <v>3</v>
      </c>
      <c r="C96" s="4">
        <f>champion_transformed_transformer_stats[[#This Row],[count]]/SUM(champion_transformed_transformer_stats[count])</f>
        <v>0.3</v>
      </c>
    </row>
    <row r="97" spans="1:3" x14ac:dyDescent="0.25">
      <c r="A97">
        <v>7</v>
      </c>
      <c r="B97">
        <v>2</v>
      </c>
      <c r="C97" s="4">
        <f>champion_transformed_transformer_stats[[#This Row],[count]]/SUM(champion_transformed_transformer_stats[count])</f>
        <v>0.2</v>
      </c>
    </row>
    <row r="99" spans="1:3" x14ac:dyDescent="0.25">
      <c r="A99" t="s">
        <v>244</v>
      </c>
      <c r="B99" t="s">
        <v>82</v>
      </c>
      <c r="C99" t="s">
        <v>573</v>
      </c>
    </row>
    <row r="100" spans="1:3" x14ac:dyDescent="0.25">
      <c r="A100" s="1" t="s">
        <v>245</v>
      </c>
      <c r="B100">
        <v>9</v>
      </c>
      <c r="C100" s="4">
        <f>champion_transformed_transformType_stats[[#This Row],[count]]/SUM(champion_transformed_transformType_stats[count])</f>
        <v>0.9</v>
      </c>
    </row>
    <row r="101" spans="1:3" x14ac:dyDescent="0.25">
      <c r="A101" s="1" t="s">
        <v>246</v>
      </c>
      <c r="B101">
        <v>1</v>
      </c>
      <c r="C101" s="4">
        <f>champion_transformed_transformType_stats[[#This Row],[count]]/SUM(champion_transformed_transformType_stats[count])</f>
        <v>0.1</v>
      </c>
    </row>
    <row r="103" spans="1:3" x14ac:dyDescent="0.25">
      <c r="A103" t="s">
        <v>247</v>
      </c>
      <c r="B103" t="s">
        <v>82</v>
      </c>
      <c r="C103" t="s">
        <v>573</v>
      </c>
    </row>
    <row r="104" spans="1:3" x14ac:dyDescent="0.25">
      <c r="A104" t="b">
        <v>0</v>
      </c>
      <c r="B104">
        <v>65974</v>
      </c>
      <c r="C104" s="4">
        <f>epic_monster_kill_inEnemyJungle_stats[[#This Row],[count]]/SUM(epic_monster_kill_inEnemyJungle_stats[count])</f>
        <v>0.97041994557623001</v>
      </c>
    </row>
    <row r="105" spans="1:3" x14ac:dyDescent="0.25">
      <c r="A105" t="b">
        <v>1</v>
      </c>
      <c r="B105">
        <v>2011</v>
      </c>
      <c r="C105" s="4">
        <f>epic_monster_kill_inEnemyJungle_stats[[#This Row],[count]]/SUM(epic_monster_kill_inEnemyJungle_stats[count])</f>
        <v>2.9580054423769948E-2</v>
      </c>
    </row>
    <row r="107" spans="1:3" x14ac:dyDescent="0.25">
      <c r="A107" t="s">
        <v>248</v>
      </c>
      <c r="B107" t="s">
        <v>82</v>
      </c>
      <c r="C107" t="s">
        <v>573</v>
      </c>
    </row>
    <row r="108" spans="1:3" x14ac:dyDescent="0.25">
      <c r="A108">
        <v>2</v>
      </c>
      <c r="B108">
        <v>25126</v>
      </c>
      <c r="C108" s="4">
        <f>epic_monster_kill_killer_stats[[#This Row],[count]]/SUM(epic_monster_kill_killer_stats[count])</f>
        <v>0.36958152533647126</v>
      </c>
    </row>
    <row r="109" spans="1:3" x14ac:dyDescent="0.25">
      <c r="A109">
        <v>7</v>
      </c>
      <c r="B109">
        <v>24903</v>
      </c>
      <c r="C109" s="4">
        <f>epic_monster_kill_killer_stats[[#This Row],[count]]/SUM(epic_monster_kill_killer_stats[count])</f>
        <v>0.36630139001250278</v>
      </c>
    </row>
    <row r="110" spans="1:3" x14ac:dyDescent="0.25">
      <c r="A110">
        <v>3</v>
      </c>
      <c r="B110">
        <v>3593</v>
      </c>
      <c r="C110" s="4">
        <f>epic_monster_kill_killer_stats[[#This Row],[count]]/SUM(epic_monster_kill_killer_stats[count])</f>
        <v>5.2849893358829156E-2</v>
      </c>
    </row>
    <row r="111" spans="1:3" x14ac:dyDescent="0.25">
      <c r="A111">
        <v>4</v>
      </c>
      <c r="B111">
        <v>3303</v>
      </c>
      <c r="C111" s="4">
        <f>epic_monster_kill_killer_stats[[#This Row],[count]]/SUM(epic_monster_kill_killer_stats[count])</f>
        <v>4.858424652496874E-2</v>
      </c>
    </row>
    <row r="112" spans="1:3" x14ac:dyDescent="0.25">
      <c r="A112">
        <v>9</v>
      </c>
      <c r="B112">
        <v>3124</v>
      </c>
      <c r="C112" s="4">
        <f>epic_monster_kill_killer_stats[[#This Row],[count]]/SUM(epic_monster_kill_killer_stats[count])</f>
        <v>4.5951312789585939E-2</v>
      </c>
    </row>
    <row r="113" spans="1:3" x14ac:dyDescent="0.25">
      <c r="A113">
        <v>8</v>
      </c>
      <c r="B113">
        <v>3052</v>
      </c>
      <c r="C113" s="4">
        <f>epic_monster_kill_killer_stats[[#This Row],[count]]/SUM(epic_monster_kill_killer_stats[count])</f>
        <v>4.4892255644627489E-2</v>
      </c>
    </row>
    <row r="114" spans="1:3" x14ac:dyDescent="0.25">
      <c r="A114">
        <v>1</v>
      </c>
      <c r="B114">
        <v>2458</v>
      </c>
      <c r="C114" s="4">
        <f>epic_monster_kill_killer_stats[[#This Row],[count]]/SUM(epic_monster_kill_killer_stats[count])</f>
        <v>3.6155034198720307E-2</v>
      </c>
    </row>
    <row r="115" spans="1:3" x14ac:dyDescent="0.25">
      <c r="A115">
        <v>6</v>
      </c>
      <c r="B115">
        <v>2232</v>
      </c>
      <c r="C115" s="4">
        <f>epic_monster_kill_killer_stats[[#This Row],[count]]/SUM(epic_monster_kill_killer_stats[count])</f>
        <v>3.2830771493711851E-2</v>
      </c>
    </row>
    <row r="116" spans="1:3" x14ac:dyDescent="0.25">
      <c r="A116">
        <v>5</v>
      </c>
      <c r="B116">
        <v>120</v>
      </c>
      <c r="C116" s="4">
        <f>epic_monster_kill_killer_stats[[#This Row],[count]]/SUM(epic_monster_kill_killer_stats[count])</f>
        <v>1.7650952415974113E-3</v>
      </c>
    </row>
    <row r="117" spans="1:3" x14ac:dyDescent="0.25">
      <c r="A117">
        <v>10</v>
      </c>
      <c r="B117">
        <v>48</v>
      </c>
      <c r="C117" s="4">
        <f>epic_monster_kill_killer_stats[[#This Row],[count]]/SUM(epic_monster_kill_killer_stats[count])</f>
        <v>7.060380966389645E-4</v>
      </c>
    </row>
    <row r="118" spans="1:3" x14ac:dyDescent="0.25">
      <c r="A118">
        <v>0</v>
      </c>
      <c r="B118">
        <v>26</v>
      </c>
      <c r="C118" s="4">
        <f>epic_monster_kill_killer_stats[[#This Row],[count]]/SUM(epic_monster_kill_killer_stats[count])</f>
        <v>3.8243730234610574E-4</v>
      </c>
    </row>
    <row r="120" spans="1:3" x14ac:dyDescent="0.25">
      <c r="A120" t="s">
        <v>249</v>
      </c>
      <c r="B120" t="s">
        <v>82</v>
      </c>
      <c r="C120" t="s">
        <v>573</v>
      </c>
    </row>
    <row r="121" spans="1:3" x14ac:dyDescent="0.25">
      <c r="A121" s="1" t="s">
        <v>253</v>
      </c>
      <c r="B121">
        <v>11884</v>
      </c>
      <c r="C121" s="4">
        <f>epic_monster_kill_monsterType_stats[[#This Row],[count]]/SUM(epic_monster_kill_monsterType_stats[count])</f>
        <v>0.17480326542619695</v>
      </c>
    </row>
    <row r="122" spans="1:3" x14ac:dyDescent="0.25">
      <c r="A122" s="1" t="s">
        <v>252</v>
      </c>
      <c r="B122">
        <v>10771</v>
      </c>
      <c r="C122" s="4">
        <f>epic_monster_kill_monsterType_stats[[#This Row],[count]]/SUM(epic_monster_kill_monsterType_stats[count])</f>
        <v>0.15843200706038096</v>
      </c>
    </row>
    <row r="123" spans="1:3" x14ac:dyDescent="0.25">
      <c r="A123" s="1" t="s">
        <v>251</v>
      </c>
      <c r="B123">
        <v>10675</v>
      </c>
      <c r="C123" s="4">
        <f>epic_monster_kill_monsterType_stats[[#This Row],[count]]/SUM(epic_monster_kill_monsterType_stats[count])</f>
        <v>0.15701993086710303</v>
      </c>
    </row>
    <row r="124" spans="1:3" x14ac:dyDescent="0.25">
      <c r="A124" s="1" t="s">
        <v>255</v>
      </c>
      <c r="B124">
        <v>8909</v>
      </c>
      <c r="C124" s="4">
        <f>epic_monster_kill_monsterType_stats[[#This Row],[count]]/SUM(epic_monster_kill_monsterType_stats[count])</f>
        <v>0.13104361256159447</v>
      </c>
    </row>
    <row r="125" spans="1:3" x14ac:dyDescent="0.25">
      <c r="A125" s="1" t="s">
        <v>254</v>
      </c>
      <c r="B125">
        <v>7036</v>
      </c>
      <c r="C125" s="4">
        <f>epic_monster_kill_monsterType_stats[[#This Row],[count]]/SUM(epic_monster_kill_monsterType_stats[count])</f>
        <v>0.10349341766566154</v>
      </c>
    </row>
    <row r="126" spans="1:3" x14ac:dyDescent="0.25">
      <c r="A126" s="1" t="s">
        <v>250</v>
      </c>
      <c r="B126">
        <v>6882</v>
      </c>
      <c r="C126" s="4">
        <f>epic_monster_kill_monsterType_stats[[#This Row],[count]]/SUM(epic_monster_kill_monsterType_stats[count])</f>
        <v>0.10122821210561153</v>
      </c>
    </row>
    <row r="127" spans="1:3" x14ac:dyDescent="0.25">
      <c r="A127" s="1" t="s">
        <v>256</v>
      </c>
      <c r="B127">
        <v>6631</v>
      </c>
      <c r="C127" s="4">
        <f>epic_monster_kill_monsterType_stats[[#This Row],[count]]/SUM(epic_monster_kill_monsterType_stats[count])</f>
        <v>9.7536221225270281E-2</v>
      </c>
    </row>
    <row r="128" spans="1:3" x14ac:dyDescent="0.25">
      <c r="A128" s="1" t="s">
        <v>257</v>
      </c>
      <c r="B128">
        <v>2996</v>
      </c>
      <c r="C128" s="4">
        <f>epic_monster_kill_monsterType_stats[[#This Row],[count]]/SUM(epic_monster_kill_monsterType_stats[count])</f>
        <v>4.4068544531882033E-2</v>
      </c>
    </row>
    <row r="129" spans="1:3" x14ac:dyDescent="0.25">
      <c r="A129" s="1" t="s">
        <v>258</v>
      </c>
      <c r="B129">
        <v>1311</v>
      </c>
      <c r="C129" s="4">
        <f>epic_monster_kill_monsterType_stats[[#This Row],[count]]/SUM(epic_monster_kill_monsterType_stats[count])</f>
        <v>1.9283665514451716E-2</v>
      </c>
    </row>
    <row r="130" spans="1:3" x14ac:dyDescent="0.25">
      <c r="A130" s="1" t="s">
        <v>259</v>
      </c>
      <c r="B130">
        <v>890</v>
      </c>
      <c r="C130" s="4">
        <f>epic_monster_kill_monsterType_stats[[#This Row],[count]]/SUM(epic_monster_kill_monsterType_stats[count])</f>
        <v>1.3091123041847466E-2</v>
      </c>
    </row>
    <row r="132" spans="1:3" x14ac:dyDescent="0.25">
      <c r="A132" t="s">
        <v>260</v>
      </c>
      <c r="B132" t="s">
        <v>82</v>
      </c>
      <c r="C132" t="s">
        <v>573</v>
      </c>
    </row>
    <row r="133" spans="1:3" x14ac:dyDescent="0.25">
      <c r="A133" s="1" t="s">
        <v>264</v>
      </c>
      <c r="B133">
        <v>794</v>
      </c>
      <c r="C133" s="4">
        <f>epic_monster_spawn_dragonType_stats[[#This Row],[count]]/SUM(epic_monster_spawn_dragonType_stats[count])</f>
        <v>0.25039419741406499</v>
      </c>
    </row>
    <row r="134" spans="1:3" x14ac:dyDescent="0.25">
      <c r="A134" s="1" t="s">
        <v>261</v>
      </c>
      <c r="B134">
        <v>758</v>
      </c>
      <c r="C134" s="4">
        <f>epic_monster_spawn_dragonType_stats[[#This Row],[count]]/SUM(epic_monster_spawn_dragonType_stats[count])</f>
        <v>0.239041311888994</v>
      </c>
    </row>
    <row r="135" spans="1:3" x14ac:dyDescent="0.25">
      <c r="A135" s="1" t="s">
        <v>263</v>
      </c>
      <c r="B135">
        <v>756</v>
      </c>
      <c r="C135" s="4">
        <f>epic_monster_spawn_dragonType_stats[[#This Row],[count]]/SUM(epic_monster_spawn_dragonType_stats[count])</f>
        <v>0.23841059602649006</v>
      </c>
    </row>
    <row r="136" spans="1:3" x14ac:dyDescent="0.25">
      <c r="A136" s="1" t="s">
        <v>262</v>
      </c>
      <c r="B136">
        <v>742</v>
      </c>
      <c r="C136" s="4">
        <f>epic_monster_spawn_dragonType_stats[[#This Row],[count]]/SUM(epic_monster_spawn_dragonType_stats[count])</f>
        <v>0.23399558498896247</v>
      </c>
    </row>
    <row r="137" spans="1:3" x14ac:dyDescent="0.25">
      <c r="A137" s="1" t="s">
        <v>265</v>
      </c>
      <c r="B137">
        <v>121</v>
      </c>
      <c r="C137" s="4">
        <f>epic_monster_spawn_dragonType_stats[[#This Row],[count]]/SUM(epic_monster_spawn_dragonType_stats[count])</f>
        <v>3.8158309681488492E-2</v>
      </c>
    </row>
    <row r="139" spans="1:3" x14ac:dyDescent="0.25">
      <c r="A139" t="s">
        <v>266</v>
      </c>
      <c r="B139" t="s">
        <v>82</v>
      </c>
    </row>
    <row r="140" spans="1:3" x14ac:dyDescent="0.25">
      <c r="A140" s="1" t="s">
        <v>257</v>
      </c>
      <c r="B140">
        <v>3171</v>
      </c>
    </row>
    <row r="142" spans="1:3" x14ac:dyDescent="0.25">
      <c r="A142" t="s">
        <v>267</v>
      </c>
      <c r="B142" t="s">
        <v>82</v>
      </c>
      <c r="C142" t="s">
        <v>573</v>
      </c>
    </row>
    <row r="143" spans="1:3" x14ac:dyDescent="0.25">
      <c r="A143">
        <v>100</v>
      </c>
      <c r="B143">
        <v>347</v>
      </c>
      <c r="C143" s="4">
        <f>game_end_winningTeam_stats[[#This Row],[count]]/SUM(game_end_winningTeam_stats[count])</f>
        <v>0.52815829528158298</v>
      </c>
    </row>
    <row r="144" spans="1:3" x14ac:dyDescent="0.25">
      <c r="A144">
        <v>200</v>
      </c>
      <c r="B144">
        <v>310</v>
      </c>
      <c r="C144" s="4">
        <f>game_end_winningTeam_stats[[#This Row],[count]]/SUM(game_end_winningTeam_stats[count])</f>
        <v>0.47184170471841702</v>
      </c>
    </row>
    <row r="146" spans="1:3" x14ac:dyDescent="0.25">
      <c r="A146" t="s">
        <v>549</v>
      </c>
      <c r="B146" t="s">
        <v>82</v>
      </c>
    </row>
    <row r="147" spans="1:3" x14ac:dyDescent="0.25">
      <c r="A147" s="1" t="s">
        <v>262</v>
      </c>
      <c r="B147">
        <v>727</v>
      </c>
    </row>
    <row r="148" spans="1:3" x14ac:dyDescent="0.25">
      <c r="A148" s="1" t="s">
        <v>263</v>
      </c>
      <c r="B148">
        <v>716</v>
      </c>
    </row>
    <row r="149" spans="1:3" x14ac:dyDescent="0.25">
      <c r="A149" s="1" t="s">
        <v>264</v>
      </c>
      <c r="B149">
        <v>750</v>
      </c>
    </row>
    <row r="150" spans="1:3" x14ac:dyDescent="0.25">
      <c r="A150" s="1" t="s">
        <v>265</v>
      </c>
      <c r="B150">
        <v>407</v>
      </c>
    </row>
    <row r="151" spans="1:3" x14ac:dyDescent="0.25">
      <c r="A151" s="1" t="s">
        <v>261</v>
      </c>
      <c r="B151">
        <v>742</v>
      </c>
    </row>
    <row r="153" spans="1:3" x14ac:dyDescent="0.25">
      <c r="A153" t="s">
        <v>550</v>
      </c>
      <c r="B153" t="s">
        <v>82</v>
      </c>
      <c r="C153" t="s">
        <v>573</v>
      </c>
    </row>
    <row r="154" spans="1:3" x14ac:dyDescent="0.25">
      <c r="A154">
        <v>5</v>
      </c>
      <c r="B154">
        <v>34</v>
      </c>
      <c r="C154" s="4">
        <f>quit_participant_stats[[#This Row],[count]]/SUM(quit_participant_stats[count])</f>
        <v>0.13877551020408163</v>
      </c>
    </row>
    <row r="155" spans="1:3" x14ac:dyDescent="0.25">
      <c r="A155">
        <v>2</v>
      </c>
      <c r="B155">
        <v>29</v>
      </c>
      <c r="C155" s="4">
        <f>quit_participant_stats[[#This Row],[count]]/SUM(quit_participant_stats[count])</f>
        <v>0.11836734693877551</v>
      </c>
    </row>
    <row r="156" spans="1:3" x14ac:dyDescent="0.25">
      <c r="A156">
        <v>6</v>
      </c>
      <c r="B156">
        <v>28</v>
      </c>
      <c r="C156" s="4">
        <f>quit_participant_stats[[#This Row],[count]]/SUM(quit_participant_stats[count])</f>
        <v>0.11428571428571428</v>
      </c>
    </row>
    <row r="157" spans="1:3" x14ac:dyDescent="0.25">
      <c r="A157">
        <v>8</v>
      </c>
      <c r="B157">
        <v>25</v>
      </c>
      <c r="C157" s="4">
        <f>quit_participant_stats[[#This Row],[count]]/SUM(quit_participant_stats[count])</f>
        <v>0.10204081632653061</v>
      </c>
    </row>
    <row r="158" spans="1:3" x14ac:dyDescent="0.25">
      <c r="A158">
        <v>1</v>
      </c>
      <c r="B158">
        <v>25</v>
      </c>
      <c r="C158" s="4">
        <f>quit_participant_stats[[#This Row],[count]]/SUM(quit_participant_stats[count])</f>
        <v>0.10204081632653061</v>
      </c>
    </row>
    <row r="159" spans="1:3" x14ac:dyDescent="0.25">
      <c r="A159">
        <v>7</v>
      </c>
      <c r="B159">
        <v>24</v>
      </c>
      <c r="C159" s="4">
        <f>quit_participant_stats[[#This Row],[count]]/SUM(quit_participant_stats[count])</f>
        <v>9.7959183673469383E-2</v>
      </c>
    </row>
    <row r="160" spans="1:3" x14ac:dyDescent="0.25">
      <c r="A160">
        <v>10</v>
      </c>
      <c r="B160">
        <v>21</v>
      </c>
      <c r="C160" s="4">
        <f>quit_participant_stats[[#This Row],[count]]/SUM(quit_participant_stats[count])</f>
        <v>8.5714285714285715E-2</v>
      </c>
    </row>
    <row r="161" spans="1:3" x14ac:dyDescent="0.25">
      <c r="A161">
        <v>4</v>
      </c>
      <c r="B161">
        <v>21</v>
      </c>
      <c r="C161" s="4">
        <f>quit_participant_stats[[#This Row],[count]]/SUM(quit_participant_stats[count])</f>
        <v>8.5714285714285715E-2</v>
      </c>
    </row>
    <row r="162" spans="1:3" x14ac:dyDescent="0.25">
      <c r="A162">
        <v>3</v>
      </c>
      <c r="B162">
        <v>19</v>
      </c>
      <c r="C162" s="4">
        <f>quit_participant_stats[[#This Row],[count]]/SUM(quit_participant_stats[count])</f>
        <v>7.7551020408163265E-2</v>
      </c>
    </row>
    <row r="163" spans="1:3" x14ac:dyDescent="0.25">
      <c r="A163">
        <v>9</v>
      </c>
      <c r="B163">
        <v>19</v>
      </c>
      <c r="C163" s="4">
        <f>quit_participant_stats[[#This Row],[count]]/SUM(quit_participant_stats[count])</f>
        <v>7.7551020408163265E-2</v>
      </c>
    </row>
    <row r="165" spans="1:3" x14ac:dyDescent="0.25">
      <c r="A165" t="s">
        <v>551</v>
      </c>
      <c r="B165" t="s">
        <v>82</v>
      </c>
      <c r="C165" t="s">
        <v>573</v>
      </c>
    </row>
    <row r="166" spans="1:3" x14ac:dyDescent="0.25">
      <c r="A166">
        <v>5</v>
      </c>
      <c r="B166">
        <v>16</v>
      </c>
      <c r="C166" s="4">
        <f>reconnect_participant_stats[[#This Row],[count]]/SUM(reconnect_participant_stats[count])</f>
        <v>0.14678899082568808</v>
      </c>
    </row>
    <row r="167" spans="1:3" x14ac:dyDescent="0.25">
      <c r="A167">
        <v>6</v>
      </c>
      <c r="B167">
        <v>14</v>
      </c>
      <c r="C167" s="4">
        <f>reconnect_participant_stats[[#This Row],[count]]/SUM(reconnect_participant_stats[count])</f>
        <v>0.12844036697247707</v>
      </c>
    </row>
    <row r="168" spans="1:3" x14ac:dyDescent="0.25">
      <c r="A168">
        <v>8</v>
      </c>
      <c r="B168">
        <v>14</v>
      </c>
      <c r="C168" s="4">
        <f>reconnect_participant_stats[[#This Row],[count]]/SUM(reconnect_participant_stats[count])</f>
        <v>0.12844036697247707</v>
      </c>
    </row>
    <row r="169" spans="1:3" x14ac:dyDescent="0.25">
      <c r="A169">
        <v>2</v>
      </c>
      <c r="B169">
        <v>13</v>
      </c>
      <c r="C169" s="4">
        <f>reconnect_participant_stats[[#This Row],[count]]/SUM(reconnect_participant_stats[count])</f>
        <v>0.11926605504587157</v>
      </c>
    </row>
    <row r="170" spans="1:3" x14ac:dyDescent="0.25">
      <c r="A170">
        <v>1</v>
      </c>
      <c r="B170">
        <v>12</v>
      </c>
      <c r="C170" s="4">
        <f>reconnect_participant_stats[[#This Row],[count]]/SUM(reconnect_participant_stats[count])</f>
        <v>0.11009174311926606</v>
      </c>
    </row>
    <row r="171" spans="1:3" x14ac:dyDescent="0.25">
      <c r="A171">
        <v>3</v>
      </c>
      <c r="B171">
        <v>10</v>
      </c>
      <c r="C171" s="4">
        <f>reconnect_participant_stats[[#This Row],[count]]/SUM(reconnect_participant_stats[count])</f>
        <v>9.1743119266055051E-2</v>
      </c>
    </row>
    <row r="172" spans="1:3" x14ac:dyDescent="0.25">
      <c r="A172">
        <v>4</v>
      </c>
      <c r="B172">
        <v>8</v>
      </c>
      <c r="C172" s="4">
        <f>reconnect_participant_stats[[#This Row],[count]]/SUM(reconnect_participant_stats[count])</f>
        <v>7.3394495412844041E-2</v>
      </c>
    </row>
    <row r="173" spans="1:3" x14ac:dyDescent="0.25">
      <c r="A173">
        <v>9</v>
      </c>
      <c r="B173">
        <v>8</v>
      </c>
      <c r="C173" s="4">
        <f>reconnect_participant_stats[[#This Row],[count]]/SUM(reconnect_participant_stats[count])</f>
        <v>7.3394495412844041E-2</v>
      </c>
    </row>
    <row r="174" spans="1:3" x14ac:dyDescent="0.25">
      <c r="A174">
        <v>10</v>
      </c>
      <c r="B174">
        <v>7</v>
      </c>
      <c r="C174" s="4">
        <f>reconnect_participant_stats[[#This Row],[count]]/SUM(reconnect_participant_stats[count])</f>
        <v>6.4220183486238536E-2</v>
      </c>
    </row>
    <row r="175" spans="1:3" x14ac:dyDescent="0.25">
      <c r="A175">
        <v>7</v>
      </c>
      <c r="B175">
        <v>7</v>
      </c>
      <c r="C175" s="4">
        <f>reconnect_participant_stats[[#This Row],[count]]/SUM(reconnect_participant_stats[count])</f>
        <v>6.4220183486238536E-2</v>
      </c>
    </row>
    <row r="177" spans="1:3" x14ac:dyDescent="0.25">
      <c r="A177" t="s">
        <v>554</v>
      </c>
      <c r="B177" t="s">
        <v>82</v>
      </c>
      <c r="C177" t="s">
        <v>573</v>
      </c>
    </row>
    <row r="178" spans="1:3" x14ac:dyDescent="0.25">
      <c r="A178" s="1" t="s">
        <v>94</v>
      </c>
      <c r="B178">
        <v>2551</v>
      </c>
      <c r="C178" s="4">
        <f>turret_plate_destroyed_lane_stats[[#This Row],[count]]/SUM(turret_plate_destroyed_lane_stats[count])</f>
        <v>0.39107772497317184</v>
      </c>
    </row>
    <row r="179" spans="1:3" x14ac:dyDescent="0.25">
      <c r="A179" s="1" t="s">
        <v>93</v>
      </c>
      <c r="B179">
        <v>2389</v>
      </c>
      <c r="C179" s="4">
        <f>turret_plate_destroyed_lane_stats[[#This Row],[count]]/SUM(turret_plate_destroyed_lane_stats[count])</f>
        <v>0.36624252644488731</v>
      </c>
    </row>
    <row r="180" spans="1:3" x14ac:dyDescent="0.25">
      <c r="A180" s="1" t="s">
        <v>92</v>
      </c>
      <c r="B180">
        <v>1583</v>
      </c>
      <c r="C180" s="4">
        <f>turret_plate_destroyed_lane_stats[[#This Row],[count]]/SUM(turret_plate_destroyed_lane_stats[count])</f>
        <v>0.24267974858194083</v>
      </c>
    </row>
    <row r="182" spans="1:3" x14ac:dyDescent="0.25">
      <c r="A182" t="s">
        <v>555</v>
      </c>
      <c r="B182" t="s">
        <v>82</v>
      </c>
    </row>
    <row r="183" spans="1:3" x14ac:dyDescent="0.25">
      <c r="A183">
        <v>0</v>
      </c>
      <c r="B183">
        <v>6523</v>
      </c>
    </row>
    <row r="185" spans="1:3" x14ac:dyDescent="0.25">
      <c r="A185" t="s">
        <v>556</v>
      </c>
      <c r="B185" t="s">
        <v>82</v>
      </c>
      <c r="C185" t="s">
        <v>573</v>
      </c>
    </row>
    <row r="186" spans="1:3" x14ac:dyDescent="0.25">
      <c r="A186">
        <v>200</v>
      </c>
      <c r="B186">
        <v>3495</v>
      </c>
      <c r="C186" s="4">
        <f>turret_plate_destroyed_teamID_stats[[#This Row],[count]]/SUM(turret_plate_destroyed_teamID_stats[count])</f>
        <v>0.53579641269354594</v>
      </c>
    </row>
    <row r="187" spans="1:3" x14ac:dyDescent="0.25">
      <c r="A187">
        <v>100</v>
      </c>
      <c r="B187">
        <v>3028</v>
      </c>
      <c r="C187" s="4">
        <f>turret_plate_destroyed_teamID_stats[[#This Row],[count]]/SUM(turret_plate_destroyed_teamID_stats[count])</f>
        <v>0.46420358730645411</v>
      </c>
    </row>
    <row r="189" spans="1:3" x14ac:dyDescent="0.25">
      <c r="A189" t="s">
        <v>557</v>
      </c>
      <c r="B189" t="s">
        <v>82</v>
      </c>
      <c r="C189" t="s">
        <v>573</v>
      </c>
    </row>
    <row r="190" spans="1:3" x14ac:dyDescent="0.25">
      <c r="A190">
        <v>5</v>
      </c>
      <c r="B190">
        <v>8280</v>
      </c>
      <c r="C190" s="4">
        <f>ward_killed_killer_stats[[#This Row],[count]]/SUM(ward_killed_killer_stats[count])</f>
        <v>0.13601195853934983</v>
      </c>
    </row>
    <row r="191" spans="1:3" x14ac:dyDescent="0.25">
      <c r="A191">
        <v>10</v>
      </c>
      <c r="B191">
        <v>8046</v>
      </c>
      <c r="C191" s="4">
        <f>ward_killed_killer_stats[[#This Row],[count]]/SUM(ward_killed_killer_stats[count])</f>
        <v>0.13216814231975951</v>
      </c>
    </row>
    <row r="192" spans="1:3" x14ac:dyDescent="0.25">
      <c r="A192">
        <v>2</v>
      </c>
      <c r="B192">
        <v>7530</v>
      </c>
      <c r="C192" s="4">
        <f>ward_killed_killer_stats[[#This Row],[count]]/SUM(ward_killed_killer_stats[count])</f>
        <v>0.12369203475861162</v>
      </c>
    </row>
    <row r="193" spans="1:3" x14ac:dyDescent="0.25">
      <c r="A193">
        <v>7</v>
      </c>
      <c r="B193">
        <v>7368</v>
      </c>
      <c r="C193" s="4">
        <f>ward_killed_killer_stats[[#This Row],[count]]/SUM(ward_killed_killer_stats[count])</f>
        <v>0.12103093122197217</v>
      </c>
    </row>
    <row r="194" spans="1:3" x14ac:dyDescent="0.25">
      <c r="A194">
        <v>4</v>
      </c>
      <c r="B194">
        <v>6703</v>
      </c>
      <c r="C194" s="4">
        <f>ward_killed_killer_stats[[#This Row],[count]]/SUM(ward_killed_killer_stats[count])</f>
        <v>0.11010726546971762</v>
      </c>
    </row>
    <row r="195" spans="1:3" x14ac:dyDescent="0.25">
      <c r="A195">
        <v>9</v>
      </c>
      <c r="B195">
        <v>6509</v>
      </c>
      <c r="C195" s="4">
        <f>ward_killed_killer_stats[[#This Row],[count]]/SUM(ward_killed_killer_stats[count])</f>
        <v>0.10692051185176668</v>
      </c>
    </row>
    <row r="196" spans="1:3" x14ac:dyDescent="0.25">
      <c r="A196">
        <v>3</v>
      </c>
      <c r="B196">
        <v>4408</v>
      </c>
      <c r="C196" s="4">
        <f>ward_killed_killer_stats[[#This Row],[count]]/SUM(ward_killed_killer_stats[count])</f>
        <v>7.2408298700658708E-2</v>
      </c>
    </row>
    <row r="197" spans="1:3" x14ac:dyDescent="0.25">
      <c r="A197">
        <v>8</v>
      </c>
      <c r="B197">
        <v>4379</v>
      </c>
      <c r="C197" s="4">
        <f>ward_killed_killer_stats[[#This Row],[count]]/SUM(ward_killed_killer_stats[count])</f>
        <v>7.1931928314470164E-2</v>
      </c>
    </row>
    <row r="198" spans="1:3" x14ac:dyDescent="0.25">
      <c r="A198">
        <v>1</v>
      </c>
      <c r="B198">
        <v>3874</v>
      </c>
      <c r="C198" s="4">
        <f>ward_killed_killer_stats[[#This Row],[count]]/SUM(ward_killed_killer_stats[count])</f>
        <v>6.3636512968773096E-2</v>
      </c>
    </row>
    <row r="199" spans="1:3" x14ac:dyDescent="0.25">
      <c r="A199">
        <v>6</v>
      </c>
      <c r="B199">
        <v>3780</v>
      </c>
      <c r="C199" s="4">
        <f>ward_killed_killer_stats[[#This Row],[count]]/SUM(ward_killed_killer_stats[count])</f>
        <v>6.2092415854920577E-2</v>
      </c>
    </row>
    <row r="201" spans="1:3" x14ac:dyDescent="0.25">
      <c r="A201" t="s">
        <v>558</v>
      </c>
      <c r="B201" t="s">
        <v>82</v>
      </c>
      <c r="C201" t="s">
        <v>573</v>
      </c>
    </row>
    <row r="202" spans="1:3" x14ac:dyDescent="0.25">
      <c r="A202" s="1" t="s">
        <v>560</v>
      </c>
      <c r="B202">
        <v>25643</v>
      </c>
      <c r="C202" s="4">
        <f>ward_killed_wardType_stats[[#This Row],[count]]/SUM(ward_killed_wardType_stats[count])</f>
        <v>0.4212264073459599</v>
      </c>
    </row>
    <row r="203" spans="1:3" x14ac:dyDescent="0.25">
      <c r="A203" s="1" t="s">
        <v>561</v>
      </c>
      <c r="B203">
        <v>15876</v>
      </c>
      <c r="C203" s="4">
        <f>ward_killed_wardType_stats[[#This Row],[count]]/SUM(ward_killed_wardType_stats[count])</f>
        <v>0.2607881465906664</v>
      </c>
    </row>
    <row r="204" spans="1:3" x14ac:dyDescent="0.25">
      <c r="A204" s="1" t="s">
        <v>563</v>
      </c>
      <c r="B204">
        <v>9393</v>
      </c>
      <c r="C204" s="4">
        <f>ward_killed_wardType_stats[[#This Row],[count]]/SUM(ward_killed_wardType_stats[count])</f>
        <v>0.15429472542996533</v>
      </c>
    </row>
    <row r="205" spans="1:3" x14ac:dyDescent="0.25">
      <c r="A205" s="1" t="s">
        <v>559</v>
      </c>
      <c r="B205">
        <v>5421</v>
      </c>
      <c r="C205" s="4">
        <f>ward_killed_wardType_stats[[#This Row],[count]]/SUM(ward_killed_wardType_stats[count])</f>
        <v>8.9048409087175776E-2</v>
      </c>
    </row>
    <row r="206" spans="1:3" x14ac:dyDescent="0.25">
      <c r="A206" s="1" t="s">
        <v>562</v>
      </c>
      <c r="B206">
        <v>4544</v>
      </c>
      <c r="C206" s="4">
        <f>ward_killed_wardType_stats[[#This Row],[count]]/SUM(ward_killed_wardType_stats[count])</f>
        <v>7.4642311546232562E-2</v>
      </c>
    </row>
    <row r="208" spans="1:3" x14ac:dyDescent="0.25">
      <c r="A208" t="s">
        <v>564</v>
      </c>
      <c r="B208" t="s">
        <v>82</v>
      </c>
      <c r="C208" t="s">
        <v>573</v>
      </c>
    </row>
    <row r="209" spans="1:3" x14ac:dyDescent="0.25">
      <c r="A209" s="1" t="s">
        <v>560</v>
      </c>
      <c r="B209">
        <v>48704</v>
      </c>
      <c r="C209" s="4">
        <f>ward_placed_wardType_stats[[#This Row],[count]]/SUM(ward_placed_wardType_stats[count])</f>
        <v>0.32425666768751416</v>
      </c>
    </row>
    <row r="210" spans="1:3" x14ac:dyDescent="0.25">
      <c r="A210" s="1" t="s">
        <v>561</v>
      </c>
      <c r="B210">
        <v>42840</v>
      </c>
      <c r="C210" s="4">
        <f>ward_placed_wardType_stats[[#This Row],[count]]/SUM(ward_placed_wardType_stats[count])</f>
        <v>0.28521590924222046</v>
      </c>
    </row>
    <row r="211" spans="1:3" x14ac:dyDescent="0.25">
      <c r="A211" s="1" t="s">
        <v>559</v>
      </c>
      <c r="B211">
        <v>27461</v>
      </c>
      <c r="C211" s="4">
        <f>ward_placed_wardType_stats[[#This Row],[count]]/SUM(ward_placed_wardType_stats[count])</f>
        <v>0.18282712613680244</v>
      </c>
    </row>
    <row r="212" spans="1:3" x14ac:dyDescent="0.25">
      <c r="A212" s="1" t="s">
        <v>562</v>
      </c>
      <c r="B212">
        <v>18904</v>
      </c>
      <c r="C212" s="4">
        <f>ward_placed_wardType_stats[[#This Row],[count]]/SUM(ward_placed_wardType_stats[count])</f>
        <v>0.12585717899894808</v>
      </c>
    </row>
    <row r="213" spans="1:3" x14ac:dyDescent="0.25">
      <c r="A213" s="1" t="s">
        <v>563</v>
      </c>
      <c r="B213">
        <v>12293</v>
      </c>
      <c r="C213" s="4">
        <f>ward_placed_wardType_stats[[#This Row],[count]]/SUM(ward_placed_wardType_stats[count])</f>
        <v>8.1843117934514847E-2</v>
      </c>
    </row>
  </sheetData>
  <pageMargins left="0.7" right="0.7" top="0.75" bottom="0.75" header="0.3" footer="0.3"/>
  <pageSetup orientation="portrait" horizontalDpi="300" verticalDpi="300" r:id="rId1"/>
  <tableParts count="2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"/>
  <sheetViews>
    <sheetView workbookViewId="0">
      <selection activeCell="G24" sqref="G24"/>
    </sheetView>
  </sheetViews>
  <sheetFormatPr defaultRowHeight="15" x14ac:dyDescent="0.25"/>
  <cols>
    <col min="1" max="1" width="32.7109375" bestFit="1" customWidth="1"/>
    <col min="2" max="2" width="8.28515625" bestFit="1" customWidth="1"/>
    <col min="3" max="3" width="13.28515625" style="4" bestFit="1" customWidth="1"/>
  </cols>
  <sheetData>
    <row r="1" spans="1:3" x14ac:dyDescent="0.25">
      <c r="A1" t="s">
        <v>105</v>
      </c>
      <c r="B1" t="s">
        <v>82</v>
      </c>
      <c r="C1" s="4" t="s">
        <v>573</v>
      </c>
    </row>
    <row r="2" spans="1:3" x14ac:dyDescent="0.25">
      <c r="A2" s="1" t="s">
        <v>115</v>
      </c>
      <c r="B2">
        <v>55045</v>
      </c>
      <c r="C2" s="4">
        <f>champion_state_championName_stats[[#This Row],[count]]/SUM(champion_state_championName_stats[count])</f>
        <v>4.3379067403245257E-2</v>
      </c>
    </row>
    <row r="3" spans="1:3" x14ac:dyDescent="0.25">
      <c r="A3" s="1" t="s">
        <v>140</v>
      </c>
      <c r="B3">
        <v>54097</v>
      </c>
      <c r="C3" s="4">
        <f>champion_state_championName_stats[[#This Row],[count]]/SUM(champion_state_championName_stats[count])</f>
        <v>4.2631981275562877E-2</v>
      </c>
    </row>
    <row r="4" spans="1:3" x14ac:dyDescent="0.25">
      <c r="A4" s="1" t="s">
        <v>191</v>
      </c>
      <c r="B4">
        <v>47729</v>
      </c>
      <c r="C4" s="4">
        <f>champion_state_championName_stats[[#This Row],[count]]/SUM(champion_state_championName_stats[count])</f>
        <v>3.7613579945308249E-2</v>
      </c>
    </row>
    <row r="5" spans="1:3" x14ac:dyDescent="0.25">
      <c r="A5" s="1" t="s">
        <v>196</v>
      </c>
      <c r="B5">
        <v>47373</v>
      </c>
      <c r="C5" s="4">
        <f>champion_state_championName_stats[[#This Row],[count]]/SUM(champion_state_championName_stats[count])</f>
        <v>3.7333028614659598E-2</v>
      </c>
    </row>
    <row r="6" spans="1:3" x14ac:dyDescent="0.25">
      <c r="A6" s="1" t="s">
        <v>130</v>
      </c>
      <c r="B6">
        <v>39326</v>
      </c>
      <c r="C6" s="4">
        <f>champion_state_championName_stats[[#This Row],[count]]/SUM(champion_state_championName_stats[count])</f>
        <v>3.0991465250250212E-2</v>
      </c>
    </row>
    <row r="7" spans="1:3" x14ac:dyDescent="0.25">
      <c r="A7" s="1" t="s">
        <v>205</v>
      </c>
      <c r="B7">
        <v>38990</v>
      </c>
      <c r="C7" s="4">
        <f>champion_state_championName_stats[[#This Row],[count]]/SUM(champion_state_championName_stats[count])</f>
        <v>3.0726675230312153E-2</v>
      </c>
    </row>
    <row r="8" spans="1:3" x14ac:dyDescent="0.25">
      <c r="A8" s="1" t="s">
        <v>174</v>
      </c>
      <c r="B8">
        <v>37475</v>
      </c>
      <c r="C8" s="4">
        <f>champion_state_championName_stats[[#This Row],[count]]/SUM(champion_state_championName_stats[count])</f>
        <v>2.9532755943984301E-2</v>
      </c>
    </row>
    <row r="9" spans="1:3" x14ac:dyDescent="0.25">
      <c r="A9" s="1" t="s">
        <v>113</v>
      </c>
      <c r="B9">
        <v>37133</v>
      </c>
      <c r="C9" s="4">
        <f>champion_state_championName_stats[[#This Row],[count]]/SUM(champion_state_championName_stats[count])</f>
        <v>2.9263237530833063E-2</v>
      </c>
    </row>
    <row r="10" spans="1:3" x14ac:dyDescent="0.25">
      <c r="A10" s="1" t="s">
        <v>141</v>
      </c>
      <c r="B10">
        <v>35173</v>
      </c>
      <c r="C10" s="4">
        <f>champion_state_championName_stats[[#This Row],[count]]/SUM(champion_state_championName_stats[count])</f>
        <v>2.7718629081194393E-2</v>
      </c>
    </row>
    <row r="11" spans="1:3" x14ac:dyDescent="0.25">
      <c r="A11" s="1" t="s">
        <v>125</v>
      </c>
      <c r="B11">
        <v>33084</v>
      </c>
      <c r="C11" s="4">
        <f>champion_state_championName_stats[[#This Row],[count]]/SUM(champion_state_championName_stats[count])</f>
        <v>2.6072360177472359E-2</v>
      </c>
    </row>
    <row r="12" spans="1:3" x14ac:dyDescent="0.25">
      <c r="A12" s="1" t="s">
        <v>139</v>
      </c>
      <c r="B12">
        <v>30990</v>
      </c>
      <c r="C12" s="4">
        <f>champion_state_championName_stats[[#This Row],[count]]/SUM(champion_state_championName_stats[count])</f>
        <v>2.4422150946072675E-2</v>
      </c>
    </row>
    <row r="13" spans="1:3" x14ac:dyDescent="0.25">
      <c r="A13" s="1" t="s">
        <v>162</v>
      </c>
      <c r="B13">
        <v>30923</v>
      </c>
      <c r="C13" s="4">
        <f>champion_state_championName_stats[[#This Row],[count]]/SUM(champion_state_championName_stats[count])</f>
        <v>2.4369350555192171E-2</v>
      </c>
    </row>
    <row r="14" spans="1:3" x14ac:dyDescent="0.25">
      <c r="A14" s="1" t="s">
        <v>201</v>
      </c>
      <c r="B14">
        <v>29738</v>
      </c>
      <c r="C14" s="4">
        <f>champion_state_championName_stats[[#This Row],[count]]/SUM(champion_state_championName_stats[count])</f>
        <v>2.3435492895589199E-2</v>
      </c>
    </row>
    <row r="15" spans="1:3" x14ac:dyDescent="0.25">
      <c r="A15" s="1" t="s">
        <v>133</v>
      </c>
      <c r="B15">
        <v>29435</v>
      </c>
      <c r="C15" s="4">
        <f>champion_state_championName_stats[[#This Row],[count]]/SUM(champion_state_championName_stats[count])</f>
        <v>2.3196709038323628E-2</v>
      </c>
    </row>
    <row r="16" spans="1:3" x14ac:dyDescent="0.25">
      <c r="A16" s="1" t="s">
        <v>192</v>
      </c>
      <c r="B16">
        <v>28025</v>
      </c>
      <c r="C16" s="4">
        <f>champion_state_championName_stats[[#This Row],[count]]/SUM(champion_state_championName_stats[count])</f>
        <v>2.2085536633226419E-2</v>
      </c>
    </row>
    <row r="17" spans="1:3" x14ac:dyDescent="0.25">
      <c r="A17" s="1" t="s">
        <v>180</v>
      </c>
      <c r="B17">
        <v>27352</v>
      </c>
      <c r="C17" s="4">
        <f>champion_state_championName_stats[[#This Row],[count]]/SUM(champion_state_championName_stats[count])</f>
        <v>2.1555168527814774E-2</v>
      </c>
    </row>
    <row r="18" spans="1:3" x14ac:dyDescent="0.25">
      <c r="A18" s="1" t="s">
        <v>178</v>
      </c>
      <c r="B18">
        <v>26912</v>
      </c>
      <c r="C18" s="4">
        <f>champion_state_championName_stats[[#This Row],[count]]/SUM(champion_state_championName_stats[count])</f>
        <v>2.1208419692181603E-2</v>
      </c>
    </row>
    <row r="19" spans="1:3" x14ac:dyDescent="0.25">
      <c r="A19" s="1" t="s">
        <v>110</v>
      </c>
      <c r="B19">
        <v>26409</v>
      </c>
      <c r="C19" s="4">
        <f>champion_state_championName_stats[[#This Row],[count]]/SUM(champion_state_championName_stats[count])</f>
        <v>2.0812022727810044E-2</v>
      </c>
    </row>
    <row r="20" spans="1:3" x14ac:dyDescent="0.25">
      <c r="A20" s="1" t="s">
        <v>111</v>
      </c>
      <c r="B20">
        <v>25703</v>
      </c>
      <c r="C20" s="4">
        <f>champion_state_championName_stats[[#This Row],[count]]/SUM(champion_state_championName_stats[count])</f>
        <v>2.0255648459725911E-2</v>
      </c>
    </row>
    <row r="21" spans="1:3" x14ac:dyDescent="0.25">
      <c r="A21" s="1" t="s">
        <v>122</v>
      </c>
      <c r="B21">
        <v>24819</v>
      </c>
      <c r="C21" s="4">
        <f>champion_state_championName_stats[[#This Row],[count]]/SUM(champion_state_championName_stats[count])</f>
        <v>1.9558998526317449E-2</v>
      </c>
    </row>
    <row r="22" spans="1:3" x14ac:dyDescent="0.25">
      <c r="A22" s="1" t="s">
        <v>207</v>
      </c>
      <c r="B22">
        <v>24347</v>
      </c>
      <c r="C22" s="4">
        <f>champion_state_championName_stats[[#This Row],[count]]/SUM(champion_state_championName_stats[count])</f>
        <v>1.9187031593547319E-2</v>
      </c>
    </row>
    <row r="23" spans="1:3" x14ac:dyDescent="0.25">
      <c r="A23" s="1" t="s">
        <v>195</v>
      </c>
      <c r="B23">
        <v>23166</v>
      </c>
      <c r="C23" s="4">
        <f>champion_state_championName_stats[[#This Row],[count]]/SUM(champion_state_championName_stats[count])</f>
        <v>1.8256326196086466E-2</v>
      </c>
    </row>
    <row r="24" spans="1:3" x14ac:dyDescent="0.25">
      <c r="A24" s="1" t="s">
        <v>208</v>
      </c>
      <c r="B24">
        <v>22515</v>
      </c>
      <c r="C24" s="4">
        <f>champion_state_championName_stats[[#This Row],[count]]/SUM(champion_state_championName_stats[count])</f>
        <v>1.7743295532456477E-2</v>
      </c>
    </row>
    <row r="25" spans="1:3" x14ac:dyDescent="0.25">
      <c r="A25" s="1" t="s">
        <v>163</v>
      </c>
      <c r="B25">
        <v>21567</v>
      </c>
      <c r="C25" s="4">
        <f>champion_state_championName_stats[[#This Row],[count]]/SUM(champion_state_championName_stats[count])</f>
        <v>1.6996209404774101E-2</v>
      </c>
    </row>
    <row r="26" spans="1:3" x14ac:dyDescent="0.25">
      <c r="A26" s="1" t="s">
        <v>164</v>
      </c>
      <c r="B26">
        <v>18911</v>
      </c>
      <c r="C26" s="4">
        <f>champion_state_championName_stats[[#This Row],[count]]/SUM(champion_state_championName_stats[count])</f>
        <v>1.4903107342406595E-2</v>
      </c>
    </row>
    <row r="27" spans="1:3" x14ac:dyDescent="0.25">
      <c r="A27" s="1" t="s">
        <v>108</v>
      </c>
      <c r="B27">
        <v>18886</v>
      </c>
      <c r="C27" s="4">
        <f>champion_state_championName_stats[[#This Row],[count]]/SUM(champion_state_championName_stats[count])</f>
        <v>1.4883405704018346E-2</v>
      </c>
    </row>
    <row r="28" spans="1:3" x14ac:dyDescent="0.25">
      <c r="A28" s="1" t="s">
        <v>203</v>
      </c>
      <c r="B28">
        <v>17466</v>
      </c>
      <c r="C28" s="4">
        <f>champion_state_championName_stats[[#This Row],[count]]/SUM(champion_state_championName_stats[count])</f>
        <v>1.3764352643565838E-2</v>
      </c>
    </row>
    <row r="29" spans="1:3" x14ac:dyDescent="0.25">
      <c r="A29" s="1" t="s">
        <v>138</v>
      </c>
      <c r="B29">
        <v>16879</v>
      </c>
      <c r="C29" s="4">
        <f>champion_state_championName_stats[[#This Row],[count]]/SUM(champion_state_championName_stats[count])</f>
        <v>1.3301758174209767E-2</v>
      </c>
    </row>
    <row r="30" spans="1:3" x14ac:dyDescent="0.25">
      <c r="A30" s="1" t="s">
        <v>142</v>
      </c>
      <c r="B30">
        <v>16043</v>
      </c>
      <c r="C30" s="4">
        <f>champion_state_championName_stats[[#This Row],[count]]/SUM(champion_state_championName_stats[count])</f>
        <v>1.2642935386506743E-2</v>
      </c>
    </row>
    <row r="31" spans="1:3" x14ac:dyDescent="0.25">
      <c r="A31" s="1" t="s">
        <v>149</v>
      </c>
      <c r="B31">
        <v>15470</v>
      </c>
      <c r="C31" s="4">
        <f>champion_state_championName_stats[[#This Row],[count]]/SUM(champion_state_championName_stats[count])</f>
        <v>1.2191373834648089E-2</v>
      </c>
    </row>
    <row r="32" spans="1:3" x14ac:dyDescent="0.25">
      <c r="A32" s="1" t="s">
        <v>119</v>
      </c>
      <c r="B32">
        <v>14733</v>
      </c>
      <c r="C32" s="4">
        <f>champion_state_championName_stats[[#This Row],[count]]/SUM(champion_state_championName_stats[count])</f>
        <v>1.1610569534962527E-2</v>
      </c>
    </row>
    <row r="33" spans="1:3" x14ac:dyDescent="0.25">
      <c r="A33" s="1" t="s">
        <v>118</v>
      </c>
      <c r="B33">
        <v>14185</v>
      </c>
      <c r="C33" s="4">
        <f>champion_state_championName_stats[[#This Row],[count]]/SUM(champion_state_championName_stats[count])</f>
        <v>1.1178709621492124E-2</v>
      </c>
    </row>
    <row r="34" spans="1:3" x14ac:dyDescent="0.25">
      <c r="A34" s="1" t="s">
        <v>167</v>
      </c>
      <c r="B34">
        <v>13543</v>
      </c>
      <c r="C34" s="4">
        <f>champion_state_championName_stats[[#This Row],[count]]/SUM(champion_state_championName_stats[count])</f>
        <v>1.0672771547681906E-2</v>
      </c>
    </row>
    <row r="35" spans="1:3" x14ac:dyDescent="0.25">
      <c r="A35" s="1" t="s">
        <v>150</v>
      </c>
      <c r="B35">
        <v>13265</v>
      </c>
      <c r="C35" s="4">
        <f>champion_state_championName_stats[[#This Row],[count]]/SUM(champion_state_championName_stats[count])</f>
        <v>1.0453689328804583E-2</v>
      </c>
    </row>
    <row r="36" spans="1:3" x14ac:dyDescent="0.25">
      <c r="A36" s="1" t="s">
        <v>209</v>
      </c>
      <c r="B36">
        <v>13176</v>
      </c>
      <c r="C36" s="4">
        <f>champion_state_championName_stats[[#This Row],[count]]/SUM(champion_state_championName_stats[count])</f>
        <v>1.0383551496142418E-2</v>
      </c>
    </row>
    <row r="37" spans="1:3" x14ac:dyDescent="0.25">
      <c r="A37" s="1" t="s">
        <v>146</v>
      </c>
      <c r="B37">
        <v>12227</v>
      </c>
      <c r="C37" s="4">
        <f>champion_state_championName_stats[[#This Row],[count]]/SUM(champion_state_championName_stats[count])</f>
        <v>9.6356773029245106E-3</v>
      </c>
    </row>
    <row r="38" spans="1:3" x14ac:dyDescent="0.25">
      <c r="A38" s="1" t="s">
        <v>155</v>
      </c>
      <c r="B38">
        <v>10187</v>
      </c>
      <c r="C38" s="4">
        <f>champion_state_championName_stats[[#This Row],[count]]/SUM(champion_state_championName_stats[count])</f>
        <v>8.0280236104434445E-3</v>
      </c>
    </row>
    <row r="39" spans="1:3" x14ac:dyDescent="0.25">
      <c r="A39" s="1" t="s">
        <v>136</v>
      </c>
      <c r="B39">
        <v>9933</v>
      </c>
      <c r="C39" s="4">
        <f>champion_state_championName_stats[[#This Row],[count]]/SUM(champion_state_championName_stats[count])</f>
        <v>7.8278549644188403E-3</v>
      </c>
    </row>
    <row r="40" spans="1:3" x14ac:dyDescent="0.25">
      <c r="A40" s="1" t="s">
        <v>121</v>
      </c>
      <c r="B40">
        <v>9761</v>
      </c>
      <c r="C40" s="4">
        <f>champion_state_championName_stats[[#This Row],[count]]/SUM(champion_state_championName_stats[count])</f>
        <v>7.6923076923076927E-3</v>
      </c>
    </row>
    <row r="41" spans="1:3" x14ac:dyDescent="0.25">
      <c r="A41" s="1" t="s">
        <v>120</v>
      </c>
      <c r="B41">
        <v>9732</v>
      </c>
      <c r="C41" s="4">
        <f>champion_state_championName_stats[[#This Row],[count]]/SUM(champion_state_championName_stats[count])</f>
        <v>7.6694537917773239E-3</v>
      </c>
    </row>
    <row r="42" spans="1:3" x14ac:dyDescent="0.25">
      <c r="A42" s="1" t="s">
        <v>127</v>
      </c>
      <c r="B42">
        <v>9384</v>
      </c>
      <c r="C42" s="4">
        <f>champion_state_championName_stats[[#This Row],[count]]/SUM(champion_state_championName_stats[count])</f>
        <v>7.3952069854129072E-3</v>
      </c>
    </row>
    <row r="43" spans="1:3" x14ac:dyDescent="0.25">
      <c r="A43" s="1" t="s">
        <v>124</v>
      </c>
      <c r="B43">
        <v>9331</v>
      </c>
      <c r="C43" s="4">
        <f>champion_state_championName_stats[[#This Row],[count]]/SUM(champion_state_championName_stats[count])</f>
        <v>7.3534395120298203E-3</v>
      </c>
    </row>
    <row r="44" spans="1:3" x14ac:dyDescent="0.25">
      <c r="A44" s="1" t="s">
        <v>106</v>
      </c>
      <c r="B44">
        <v>9000</v>
      </c>
      <c r="C44" s="4">
        <f>champion_state_championName_stats[[#This Row],[count]]/SUM(champion_state_championName_stats[count])</f>
        <v>7.0925898197694119E-3</v>
      </c>
    </row>
    <row r="45" spans="1:3" x14ac:dyDescent="0.25">
      <c r="A45" s="1" t="s">
        <v>173</v>
      </c>
      <c r="B45">
        <v>7908</v>
      </c>
      <c r="C45" s="4">
        <f>champion_state_championName_stats[[#This Row],[count]]/SUM(champion_state_championName_stats[count])</f>
        <v>6.2320222549707236E-3</v>
      </c>
    </row>
    <row r="46" spans="1:3" x14ac:dyDescent="0.25">
      <c r="A46" s="1" t="s">
        <v>188</v>
      </c>
      <c r="B46">
        <v>7841</v>
      </c>
      <c r="C46" s="4">
        <f>champion_state_championName_stats[[#This Row],[count]]/SUM(champion_state_championName_stats[count])</f>
        <v>6.1792218640902181E-3</v>
      </c>
    </row>
    <row r="47" spans="1:3" x14ac:dyDescent="0.25">
      <c r="A47" s="1" t="s">
        <v>148</v>
      </c>
      <c r="B47">
        <v>7838</v>
      </c>
      <c r="C47" s="4">
        <f>champion_state_championName_stats[[#This Row],[count]]/SUM(champion_state_championName_stats[count])</f>
        <v>6.1768576674836283E-3</v>
      </c>
    </row>
    <row r="48" spans="1:3" x14ac:dyDescent="0.25">
      <c r="A48" s="1" t="s">
        <v>166</v>
      </c>
      <c r="B48">
        <v>7832</v>
      </c>
      <c r="C48" s="4">
        <f>champion_state_championName_stats[[#This Row],[count]]/SUM(champion_state_championName_stats[count])</f>
        <v>6.1721292742704485E-3</v>
      </c>
    </row>
    <row r="49" spans="1:3" x14ac:dyDescent="0.25">
      <c r="A49" s="1" t="s">
        <v>114</v>
      </c>
      <c r="B49">
        <v>7777</v>
      </c>
      <c r="C49" s="4">
        <f>champion_state_championName_stats[[#This Row],[count]]/SUM(champion_state_championName_stats[count])</f>
        <v>6.1287856698163017E-3</v>
      </c>
    </row>
    <row r="50" spans="1:3" x14ac:dyDescent="0.25">
      <c r="A50" s="1" t="s">
        <v>159</v>
      </c>
      <c r="B50">
        <v>7749</v>
      </c>
      <c r="C50" s="4">
        <f>champion_state_championName_stats[[#This Row],[count]]/SUM(champion_state_championName_stats[count])</f>
        <v>6.1067198348214637E-3</v>
      </c>
    </row>
    <row r="51" spans="1:3" x14ac:dyDescent="0.25">
      <c r="A51" s="1" t="s">
        <v>126</v>
      </c>
      <c r="B51">
        <v>7637</v>
      </c>
      <c r="C51" s="4">
        <f>champion_state_championName_stats[[#This Row],[count]]/SUM(champion_state_championName_stats[count])</f>
        <v>6.018456494842111E-3</v>
      </c>
    </row>
    <row r="52" spans="1:3" x14ac:dyDescent="0.25">
      <c r="A52" s="1" t="s">
        <v>190</v>
      </c>
      <c r="B52">
        <v>6956</v>
      </c>
      <c r="C52" s="4">
        <f>champion_state_championName_stats[[#This Row],[count]]/SUM(champion_state_championName_stats[count])</f>
        <v>5.481783865146226E-3</v>
      </c>
    </row>
    <row r="53" spans="1:3" x14ac:dyDescent="0.25">
      <c r="A53" s="1" t="s">
        <v>198</v>
      </c>
      <c r="B53">
        <v>6758</v>
      </c>
      <c r="C53" s="4">
        <f>champion_state_championName_stats[[#This Row],[count]]/SUM(champion_state_championName_stats[count])</f>
        <v>5.3257468891112986E-3</v>
      </c>
    </row>
    <row r="54" spans="1:3" x14ac:dyDescent="0.25">
      <c r="A54" s="1" t="s">
        <v>144</v>
      </c>
      <c r="B54">
        <v>6692</v>
      </c>
      <c r="C54" s="4">
        <f>champion_state_championName_stats[[#This Row],[count]]/SUM(champion_state_championName_stats[count])</f>
        <v>5.2737345637663231E-3</v>
      </c>
    </row>
    <row r="55" spans="1:3" x14ac:dyDescent="0.25">
      <c r="A55" s="1" t="s">
        <v>112</v>
      </c>
      <c r="B55">
        <v>6646</v>
      </c>
      <c r="C55" s="4">
        <f>champion_state_championName_stats[[#This Row],[count]]/SUM(champion_state_championName_stats[count])</f>
        <v>5.2374835491319459E-3</v>
      </c>
    </row>
    <row r="56" spans="1:3" x14ac:dyDescent="0.25">
      <c r="A56" s="1" t="s">
        <v>137</v>
      </c>
      <c r="B56">
        <v>6572</v>
      </c>
      <c r="C56" s="4">
        <f>champion_state_championName_stats[[#This Row],[count]]/SUM(champion_state_championName_stats[count])</f>
        <v>5.1791666995027307E-3</v>
      </c>
    </row>
    <row r="57" spans="1:3" x14ac:dyDescent="0.25">
      <c r="A57" s="1" t="s">
        <v>123</v>
      </c>
      <c r="B57">
        <v>6394</v>
      </c>
      <c r="C57" s="4">
        <f>champion_state_championName_stats[[#This Row],[count]]/SUM(champion_state_championName_stats[count])</f>
        <v>5.0388910341784025E-3</v>
      </c>
    </row>
    <row r="58" spans="1:3" x14ac:dyDescent="0.25">
      <c r="A58" s="1" t="s">
        <v>212</v>
      </c>
      <c r="B58">
        <v>5592</v>
      </c>
      <c r="C58" s="4">
        <f>champion_state_championName_stats[[#This Row],[count]]/SUM(champion_state_championName_stats[count])</f>
        <v>4.4068624746833943E-3</v>
      </c>
    </row>
    <row r="59" spans="1:3" x14ac:dyDescent="0.25">
      <c r="A59" s="1" t="s">
        <v>156</v>
      </c>
      <c r="B59">
        <v>5551</v>
      </c>
      <c r="C59" s="4">
        <f>champion_state_championName_stats[[#This Row],[count]]/SUM(champion_state_championName_stats[count])</f>
        <v>4.3745517877266677E-3</v>
      </c>
    </row>
    <row r="60" spans="1:3" x14ac:dyDescent="0.25">
      <c r="A60" s="1" t="s">
        <v>132</v>
      </c>
      <c r="B60">
        <v>5188</v>
      </c>
      <c r="C60" s="4">
        <f>champion_state_championName_stats[[#This Row],[count]]/SUM(champion_state_championName_stats[count])</f>
        <v>4.0884839983293007E-3</v>
      </c>
    </row>
    <row r="61" spans="1:3" x14ac:dyDescent="0.25">
      <c r="A61" s="1" t="s">
        <v>172</v>
      </c>
      <c r="B61">
        <v>4708</v>
      </c>
      <c r="C61" s="4">
        <f>champion_state_championName_stats[[#This Row],[count]]/SUM(champion_state_championName_stats[count])</f>
        <v>3.7102125412749325E-3</v>
      </c>
    </row>
    <row r="62" spans="1:3" x14ac:dyDescent="0.25">
      <c r="A62" s="1" t="s">
        <v>165</v>
      </c>
      <c r="B62">
        <v>4514</v>
      </c>
      <c r="C62" s="4">
        <f>champion_state_championName_stats[[#This Row],[count]]/SUM(champion_state_championName_stats[count])</f>
        <v>3.5573278273821249E-3</v>
      </c>
    </row>
    <row r="63" spans="1:3" x14ac:dyDescent="0.25">
      <c r="A63" s="1" t="s">
        <v>145</v>
      </c>
      <c r="B63">
        <v>4367</v>
      </c>
      <c r="C63" s="4">
        <f>champion_state_championName_stats[[#This Row],[count]]/SUM(champion_state_championName_stats[count])</f>
        <v>3.4414821936592246E-3</v>
      </c>
    </row>
    <row r="64" spans="1:3" x14ac:dyDescent="0.25">
      <c r="A64" s="1" t="s">
        <v>152</v>
      </c>
      <c r="B64">
        <v>4309</v>
      </c>
      <c r="C64" s="4">
        <f>champion_state_championName_stats[[#This Row],[count]]/SUM(champion_state_championName_stats[count])</f>
        <v>3.3957743925984883E-3</v>
      </c>
    </row>
    <row r="65" spans="1:3" x14ac:dyDescent="0.25">
      <c r="A65" s="1" t="s">
        <v>197</v>
      </c>
      <c r="B65">
        <v>4148</v>
      </c>
      <c r="C65" s="4">
        <f>champion_state_championName_stats[[#This Row],[count]]/SUM(champion_state_championName_stats[count])</f>
        <v>3.2688958413781689E-3</v>
      </c>
    </row>
    <row r="66" spans="1:3" x14ac:dyDescent="0.25">
      <c r="A66" s="1" t="s">
        <v>214</v>
      </c>
      <c r="B66">
        <v>4064</v>
      </c>
      <c r="C66" s="4">
        <f>champion_state_championName_stats[[#This Row],[count]]/SUM(champion_state_championName_stats[count])</f>
        <v>3.2026983363936546E-3</v>
      </c>
    </row>
    <row r="67" spans="1:3" x14ac:dyDescent="0.25">
      <c r="A67" s="1" t="s">
        <v>128</v>
      </c>
      <c r="B67">
        <v>3768</v>
      </c>
      <c r="C67" s="4">
        <f>champion_state_championName_stats[[#This Row],[count]]/SUM(champion_state_championName_stats[count])</f>
        <v>2.9694309378767939E-3</v>
      </c>
    </row>
    <row r="68" spans="1:3" x14ac:dyDescent="0.25">
      <c r="A68" s="1" t="s">
        <v>158</v>
      </c>
      <c r="B68">
        <v>3484</v>
      </c>
      <c r="C68" s="4">
        <f>champion_state_championName_stats[[#This Row],[count]]/SUM(champion_state_championName_stats[count])</f>
        <v>2.7456203257862923E-3</v>
      </c>
    </row>
    <row r="69" spans="1:3" x14ac:dyDescent="0.25">
      <c r="A69" s="1" t="s">
        <v>129</v>
      </c>
      <c r="B69">
        <v>3413</v>
      </c>
      <c r="C69" s="4">
        <f>champion_state_championName_stats[[#This Row],[count]]/SUM(champion_state_championName_stats[count])</f>
        <v>2.689667672763667E-3</v>
      </c>
    </row>
    <row r="70" spans="1:3" x14ac:dyDescent="0.25">
      <c r="A70" s="1" t="s">
        <v>160</v>
      </c>
      <c r="B70">
        <v>3359</v>
      </c>
      <c r="C70" s="4">
        <f>champion_state_championName_stats[[#This Row],[count]]/SUM(champion_state_championName_stats[count])</f>
        <v>2.6471121338450506E-3</v>
      </c>
    </row>
    <row r="71" spans="1:3" x14ac:dyDescent="0.25">
      <c r="A71" s="1" t="s">
        <v>204</v>
      </c>
      <c r="B71">
        <v>3335</v>
      </c>
      <c r="C71" s="4">
        <f>champion_state_championName_stats[[#This Row],[count]]/SUM(champion_state_championName_stats[count])</f>
        <v>2.628198560992332E-3</v>
      </c>
    </row>
    <row r="72" spans="1:3" x14ac:dyDescent="0.25">
      <c r="A72" s="1" t="s">
        <v>200</v>
      </c>
      <c r="B72">
        <v>2995</v>
      </c>
      <c r="C72" s="4">
        <f>champion_state_championName_stats[[#This Row],[count]]/SUM(champion_state_championName_stats[count])</f>
        <v>2.3602562789121545E-3</v>
      </c>
    </row>
    <row r="73" spans="1:3" x14ac:dyDescent="0.25">
      <c r="A73" s="1" t="s">
        <v>211</v>
      </c>
      <c r="B73">
        <v>2913</v>
      </c>
      <c r="C73" s="4">
        <f>champion_state_championName_stats[[#This Row],[count]]/SUM(champion_state_championName_stats[count])</f>
        <v>2.2956349049986996E-3</v>
      </c>
    </row>
    <row r="74" spans="1:3" x14ac:dyDescent="0.25">
      <c r="A74" s="1" t="s">
        <v>131</v>
      </c>
      <c r="B74">
        <v>2865</v>
      </c>
      <c r="C74" s="4">
        <f>champion_state_championName_stats[[#This Row],[count]]/SUM(champion_state_championName_stats[count])</f>
        <v>2.2578077592932629E-3</v>
      </c>
    </row>
    <row r="75" spans="1:3" x14ac:dyDescent="0.25">
      <c r="A75" s="1" t="s">
        <v>107</v>
      </c>
      <c r="B75">
        <v>2713</v>
      </c>
      <c r="C75" s="4">
        <f>champion_state_championName_stats[[#This Row],[count]]/SUM(champion_state_championName_stats[count])</f>
        <v>2.1380217978927128E-3</v>
      </c>
    </row>
    <row r="76" spans="1:3" x14ac:dyDescent="0.25">
      <c r="A76" s="1" t="s">
        <v>210</v>
      </c>
      <c r="B76">
        <v>2647</v>
      </c>
      <c r="C76" s="4">
        <f>champion_state_championName_stats[[#This Row],[count]]/SUM(champion_state_championName_stats[count])</f>
        <v>2.0860094725477373E-3</v>
      </c>
    </row>
    <row r="77" spans="1:3" x14ac:dyDescent="0.25">
      <c r="A77" s="1" t="s">
        <v>169</v>
      </c>
      <c r="B77">
        <v>2570</v>
      </c>
      <c r="C77" s="4">
        <f>champion_state_championName_stats[[#This Row],[count]]/SUM(champion_state_championName_stats[count])</f>
        <v>2.0253284263119322E-3</v>
      </c>
    </row>
    <row r="78" spans="1:3" x14ac:dyDescent="0.25">
      <c r="A78" s="1" t="s">
        <v>157</v>
      </c>
      <c r="B78">
        <v>2548</v>
      </c>
      <c r="C78" s="4">
        <f>champion_state_championName_stats[[#This Row],[count]]/SUM(champion_state_championName_stats[count])</f>
        <v>2.0079909845302736E-3</v>
      </c>
    </row>
    <row r="79" spans="1:3" x14ac:dyDescent="0.25">
      <c r="A79" s="1" t="s">
        <v>143</v>
      </c>
      <c r="B79">
        <v>2442</v>
      </c>
      <c r="C79" s="4">
        <f>champion_state_championName_stats[[#This Row],[count]]/SUM(champion_state_championName_stats[count])</f>
        <v>1.9244560377641004E-3</v>
      </c>
    </row>
    <row r="80" spans="1:3" x14ac:dyDescent="0.25">
      <c r="A80" s="1" t="s">
        <v>182</v>
      </c>
      <c r="B80">
        <v>2357</v>
      </c>
      <c r="C80" s="4">
        <f>champion_state_championName_stats[[#This Row],[count]]/SUM(champion_state_championName_stats[count])</f>
        <v>1.8574704672440561E-3</v>
      </c>
    </row>
    <row r="81" spans="1:3" x14ac:dyDescent="0.25">
      <c r="A81" s="1" t="s">
        <v>153</v>
      </c>
      <c r="B81">
        <v>2101</v>
      </c>
      <c r="C81" s="4">
        <f>champion_state_championName_stats[[#This Row],[count]]/SUM(champion_state_championName_stats[count])</f>
        <v>1.6557256901483927E-3</v>
      </c>
    </row>
    <row r="82" spans="1:3" x14ac:dyDescent="0.25">
      <c r="A82" s="1" t="s">
        <v>179</v>
      </c>
      <c r="B82">
        <v>1924</v>
      </c>
      <c r="C82" s="4">
        <f>champion_state_championName_stats[[#This Row],[count]]/SUM(champion_state_championName_stats[count])</f>
        <v>1.5162380903595942E-3</v>
      </c>
    </row>
    <row r="83" spans="1:3" x14ac:dyDescent="0.25">
      <c r="A83" s="1" t="s">
        <v>213</v>
      </c>
      <c r="B83">
        <v>1635</v>
      </c>
      <c r="C83" s="4">
        <f>champion_state_championName_stats[[#This Row],[count]]/SUM(champion_state_championName_stats[count])</f>
        <v>1.2884871505914432E-3</v>
      </c>
    </row>
    <row r="84" spans="1:3" x14ac:dyDescent="0.25">
      <c r="A84" s="1" t="s">
        <v>199</v>
      </c>
      <c r="B84">
        <v>1532</v>
      </c>
      <c r="C84" s="4">
        <f>champion_state_championName_stats[[#This Row],[count]]/SUM(champion_state_championName_stats[count])</f>
        <v>1.2073164004318599E-3</v>
      </c>
    </row>
    <row r="85" spans="1:3" x14ac:dyDescent="0.25">
      <c r="A85" s="1" t="s">
        <v>216</v>
      </c>
      <c r="B85">
        <v>1520</v>
      </c>
      <c r="C85" s="4">
        <f>champion_state_championName_stats[[#This Row],[count]]/SUM(champion_state_championName_stats[count])</f>
        <v>1.1978596140055006E-3</v>
      </c>
    </row>
    <row r="86" spans="1:3" x14ac:dyDescent="0.25">
      <c r="A86" s="1" t="s">
        <v>147</v>
      </c>
      <c r="B86">
        <v>1498</v>
      </c>
      <c r="C86" s="4">
        <f>champion_state_championName_stats[[#This Row],[count]]/SUM(champion_state_championName_stats[count])</f>
        <v>1.1805221722238422E-3</v>
      </c>
    </row>
    <row r="87" spans="1:3" x14ac:dyDescent="0.25">
      <c r="A87" s="1" t="s">
        <v>193</v>
      </c>
      <c r="B87">
        <v>1487</v>
      </c>
      <c r="C87" s="4">
        <f>champion_state_championName_stats[[#This Row],[count]]/SUM(champion_state_championName_stats[count])</f>
        <v>1.1718534513330129E-3</v>
      </c>
    </row>
    <row r="88" spans="1:3" x14ac:dyDescent="0.25">
      <c r="A88" s="1" t="s">
        <v>176</v>
      </c>
      <c r="B88">
        <v>1427</v>
      </c>
      <c r="C88" s="4">
        <f>champion_state_championName_stats[[#This Row],[count]]/SUM(champion_state_championName_stats[count])</f>
        <v>1.1245695192012167E-3</v>
      </c>
    </row>
    <row r="89" spans="1:3" x14ac:dyDescent="0.25">
      <c r="A89" s="1" t="s">
        <v>151</v>
      </c>
      <c r="B89">
        <v>1416</v>
      </c>
      <c r="C89" s="4">
        <f>champion_state_championName_stats[[#This Row],[count]]/SUM(champion_state_championName_stats[count])</f>
        <v>1.1159007983103876E-3</v>
      </c>
    </row>
    <row r="90" spans="1:3" x14ac:dyDescent="0.25">
      <c r="A90" s="1" t="s">
        <v>217</v>
      </c>
      <c r="B90">
        <v>1384</v>
      </c>
      <c r="C90" s="4">
        <f>champion_state_championName_stats[[#This Row],[count]]/SUM(champion_state_championName_stats[count])</f>
        <v>1.0906827011734296E-3</v>
      </c>
    </row>
    <row r="91" spans="1:3" x14ac:dyDescent="0.25">
      <c r="A91" s="1" t="s">
        <v>177</v>
      </c>
      <c r="B91">
        <v>1378</v>
      </c>
      <c r="C91" s="4">
        <f>champion_state_championName_stats[[#This Row],[count]]/SUM(champion_state_championName_stats[count])</f>
        <v>1.0859543079602501E-3</v>
      </c>
    </row>
    <row r="92" spans="1:3" x14ac:dyDescent="0.25">
      <c r="A92" s="1" t="s">
        <v>218</v>
      </c>
      <c r="B92">
        <v>1303</v>
      </c>
      <c r="C92" s="4">
        <f>champion_state_championName_stats[[#This Row],[count]]/SUM(champion_state_championName_stats[count])</f>
        <v>1.0268493927955049E-3</v>
      </c>
    </row>
    <row r="93" spans="1:3" x14ac:dyDescent="0.25">
      <c r="A93" s="1" t="s">
        <v>215</v>
      </c>
      <c r="B93">
        <v>1253</v>
      </c>
      <c r="C93" s="4">
        <f>champion_state_championName_stats[[#This Row],[count]]/SUM(champion_state_championName_stats[count])</f>
        <v>9.874461160190081E-4</v>
      </c>
    </row>
    <row r="94" spans="1:3" x14ac:dyDescent="0.25">
      <c r="A94" s="1" t="s">
        <v>226</v>
      </c>
      <c r="B94">
        <v>1207</v>
      </c>
      <c r="C94" s="4">
        <f>champion_state_championName_stats[[#This Row],[count]]/SUM(champion_state_championName_stats[count])</f>
        <v>9.5119510138463111E-4</v>
      </c>
    </row>
    <row r="95" spans="1:3" x14ac:dyDescent="0.25">
      <c r="A95" s="1" t="s">
        <v>109</v>
      </c>
      <c r="B95">
        <v>1165</v>
      </c>
      <c r="C95" s="4">
        <f>champion_state_championName_stats[[#This Row],[count]]/SUM(champion_state_championName_stats[count])</f>
        <v>9.1809634889237384E-4</v>
      </c>
    </row>
    <row r="96" spans="1:3" x14ac:dyDescent="0.25">
      <c r="A96" s="1" t="s">
        <v>154</v>
      </c>
      <c r="B96">
        <v>1099</v>
      </c>
      <c r="C96" s="4">
        <f>champion_state_championName_stats[[#This Row],[count]]/SUM(champion_state_championName_stats[count])</f>
        <v>8.6608402354739823E-4</v>
      </c>
    </row>
    <row r="97" spans="1:3" x14ac:dyDescent="0.25">
      <c r="A97" s="1" t="s">
        <v>206</v>
      </c>
      <c r="B97">
        <v>1079</v>
      </c>
      <c r="C97" s="4">
        <f>champion_state_championName_stats[[#This Row],[count]]/SUM(champion_state_championName_stats[count])</f>
        <v>8.503227128367995E-4</v>
      </c>
    </row>
    <row r="98" spans="1:3" x14ac:dyDescent="0.25">
      <c r="A98" s="1" t="s">
        <v>189</v>
      </c>
      <c r="B98">
        <v>943</v>
      </c>
      <c r="C98" s="4">
        <f>champion_state_championName_stats[[#This Row],[count]]/SUM(champion_state_championName_stats[count])</f>
        <v>7.4314580000472844E-4</v>
      </c>
    </row>
    <row r="99" spans="1:3" x14ac:dyDescent="0.25">
      <c r="A99" s="1" t="s">
        <v>184</v>
      </c>
      <c r="B99">
        <v>917</v>
      </c>
      <c r="C99" s="4">
        <f>champion_state_championName_stats[[#This Row],[count]]/SUM(champion_state_championName_stats[count])</f>
        <v>7.2265609608095007E-4</v>
      </c>
    </row>
    <row r="100" spans="1:3" x14ac:dyDescent="0.25">
      <c r="A100" s="1" t="s">
        <v>134</v>
      </c>
      <c r="B100">
        <v>897</v>
      </c>
      <c r="C100" s="4">
        <f>champion_state_championName_stats[[#This Row],[count]]/SUM(champion_state_championName_stats[count])</f>
        <v>7.0689478537035145E-4</v>
      </c>
    </row>
    <row r="101" spans="1:3" x14ac:dyDescent="0.25">
      <c r="A101" s="1" t="s">
        <v>161</v>
      </c>
      <c r="B101">
        <v>892</v>
      </c>
      <c r="C101" s="4">
        <f>champion_state_championName_stats[[#This Row],[count]]/SUM(champion_state_championName_stats[count])</f>
        <v>7.0295445769270176E-4</v>
      </c>
    </row>
    <row r="102" spans="1:3" x14ac:dyDescent="0.25">
      <c r="A102" s="1" t="s">
        <v>116</v>
      </c>
      <c r="B102">
        <v>888</v>
      </c>
      <c r="C102" s="4">
        <f>champion_state_championName_stats[[#This Row],[count]]/SUM(champion_state_championName_stats[count])</f>
        <v>6.9980219555058204E-4</v>
      </c>
    </row>
    <row r="103" spans="1:3" x14ac:dyDescent="0.25">
      <c r="A103" s="1" t="s">
        <v>175</v>
      </c>
      <c r="B103">
        <v>813</v>
      </c>
      <c r="C103" s="4">
        <f>champion_state_championName_stats[[#This Row],[count]]/SUM(champion_state_championName_stats[count])</f>
        <v>6.4069728038583691E-4</v>
      </c>
    </row>
    <row r="104" spans="1:3" x14ac:dyDescent="0.25">
      <c r="A104" s="1" t="s">
        <v>168</v>
      </c>
      <c r="B104">
        <v>749</v>
      </c>
      <c r="C104" s="4">
        <f>champion_state_championName_stats[[#This Row],[count]]/SUM(champion_state_championName_stats[count])</f>
        <v>5.9026108611192111E-4</v>
      </c>
    </row>
    <row r="105" spans="1:3" x14ac:dyDescent="0.25">
      <c r="A105" s="1" t="s">
        <v>117</v>
      </c>
      <c r="B105">
        <v>746</v>
      </c>
      <c r="C105" s="4">
        <f>champion_state_championName_stats[[#This Row],[count]]/SUM(champion_state_championName_stats[count])</f>
        <v>5.8789688950533123E-4</v>
      </c>
    </row>
    <row r="106" spans="1:3" x14ac:dyDescent="0.25">
      <c r="A106" s="1" t="s">
        <v>221</v>
      </c>
      <c r="B106">
        <v>728</v>
      </c>
      <c r="C106" s="4">
        <f>champion_state_championName_stats[[#This Row],[count]]/SUM(champion_state_championName_stats[count])</f>
        <v>5.7371170986579242E-4</v>
      </c>
    </row>
    <row r="107" spans="1:3" x14ac:dyDescent="0.25">
      <c r="A107" s="1" t="s">
        <v>219</v>
      </c>
      <c r="B107">
        <v>706</v>
      </c>
      <c r="C107" s="4">
        <f>champion_state_championName_stats[[#This Row],[count]]/SUM(champion_state_championName_stats[count])</f>
        <v>5.5637426808413388E-4</v>
      </c>
    </row>
    <row r="108" spans="1:3" x14ac:dyDescent="0.25">
      <c r="A108" s="1" t="s">
        <v>234</v>
      </c>
      <c r="B108">
        <v>665</v>
      </c>
      <c r="C108" s="4">
        <f>champion_state_championName_stats[[#This Row],[count]]/SUM(champion_state_championName_stats[count])</f>
        <v>5.2406358112740657E-4</v>
      </c>
    </row>
    <row r="109" spans="1:3" x14ac:dyDescent="0.25">
      <c r="A109" s="1" t="s">
        <v>183</v>
      </c>
      <c r="B109">
        <v>600</v>
      </c>
      <c r="C109" s="4">
        <f>champion_state_championName_stats[[#This Row],[count]]/SUM(champion_state_championName_stats[count])</f>
        <v>4.7283932131796081E-4</v>
      </c>
    </row>
    <row r="110" spans="1:3" x14ac:dyDescent="0.25">
      <c r="A110" s="1" t="s">
        <v>181</v>
      </c>
      <c r="B110">
        <v>573</v>
      </c>
      <c r="C110" s="4">
        <f>champion_state_championName_stats[[#This Row],[count]]/SUM(champion_state_championName_stats[count])</f>
        <v>4.5156155185865259E-4</v>
      </c>
    </row>
    <row r="111" spans="1:3" x14ac:dyDescent="0.25">
      <c r="A111" s="1" t="s">
        <v>202</v>
      </c>
      <c r="B111">
        <v>545</v>
      </c>
      <c r="C111" s="4">
        <f>champion_state_championName_stats[[#This Row],[count]]/SUM(champion_state_championName_stats[count])</f>
        <v>4.2949571686381441E-4</v>
      </c>
    </row>
    <row r="112" spans="1:3" x14ac:dyDescent="0.25">
      <c r="A112" s="1" t="s">
        <v>185</v>
      </c>
      <c r="B112">
        <v>516</v>
      </c>
      <c r="C112" s="4">
        <f>champion_state_championName_stats[[#This Row],[count]]/SUM(champion_state_championName_stats[count])</f>
        <v>4.0664181633344627E-4</v>
      </c>
    </row>
    <row r="113" spans="1:3" x14ac:dyDescent="0.25">
      <c r="A113" s="1" t="s">
        <v>232</v>
      </c>
      <c r="B113">
        <v>483</v>
      </c>
      <c r="C113" s="4">
        <f>champion_state_championName_stats[[#This Row],[count]]/SUM(champion_state_championName_stats[count])</f>
        <v>3.8063565366095847E-4</v>
      </c>
    </row>
    <row r="114" spans="1:3" x14ac:dyDescent="0.25">
      <c r="A114" s="1" t="s">
        <v>135</v>
      </c>
      <c r="B114">
        <v>451</v>
      </c>
      <c r="C114" s="4">
        <f>champion_state_championName_stats[[#This Row],[count]]/SUM(champion_state_championName_stats[count])</f>
        <v>3.5541755652400051E-4</v>
      </c>
    </row>
    <row r="115" spans="1:3" x14ac:dyDescent="0.25">
      <c r="A115" s="1" t="s">
        <v>227</v>
      </c>
      <c r="B115">
        <v>416</v>
      </c>
      <c r="C115" s="4">
        <f>champion_state_championName_stats[[#This Row],[count]]/SUM(champion_state_championName_stats[count])</f>
        <v>3.2783526278045284E-4</v>
      </c>
    </row>
    <row r="116" spans="1:3" x14ac:dyDescent="0.25">
      <c r="A116" s="1" t="s">
        <v>233</v>
      </c>
      <c r="B116">
        <v>392</v>
      </c>
      <c r="C116" s="4">
        <f>champion_state_championName_stats[[#This Row],[count]]/SUM(champion_state_championName_stats[count])</f>
        <v>3.0892168992773439E-4</v>
      </c>
    </row>
    <row r="117" spans="1:3" x14ac:dyDescent="0.25">
      <c r="A117" s="1" t="s">
        <v>187</v>
      </c>
      <c r="B117">
        <v>391</v>
      </c>
      <c r="C117" s="4">
        <f>champion_state_championName_stats[[#This Row],[count]]/SUM(champion_state_championName_stats[count])</f>
        <v>3.0813362439220443E-4</v>
      </c>
    </row>
    <row r="118" spans="1:3" x14ac:dyDescent="0.25">
      <c r="A118" s="1" t="s">
        <v>223</v>
      </c>
      <c r="B118">
        <v>371</v>
      </c>
      <c r="C118" s="4">
        <f>champion_state_championName_stats[[#This Row],[count]]/SUM(champion_state_championName_stats[count])</f>
        <v>2.9237231368160575E-4</v>
      </c>
    </row>
    <row r="119" spans="1:3" x14ac:dyDescent="0.25">
      <c r="A119" s="1" t="s">
        <v>224</v>
      </c>
      <c r="B119">
        <v>367</v>
      </c>
      <c r="C119" s="4">
        <f>champion_state_championName_stats[[#This Row],[count]]/SUM(champion_state_championName_stats[count])</f>
        <v>2.8922005153948603E-4</v>
      </c>
    </row>
    <row r="120" spans="1:3" x14ac:dyDescent="0.25">
      <c r="A120" s="1" t="s">
        <v>231</v>
      </c>
      <c r="B120">
        <v>347</v>
      </c>
      <c r="C120" s="4">
        <f>champion_state_championName_stats[[#This Row],[count]]/SUM(champion_state_championName_stats[count])</f>
        <v>2.7345874082888735E-4</v>
      </c>
    </row>
    <row r="121" spans="1:3" x14ac:dyDescent="0.25">
      <c r="A121" s="1" t="s">
        <v>194</v>
      </c>
      <c r="B121">
        <v>244</v>
      </c>
      <c r="C121" s="4">
        <f>champion_state_championName_stats[[#This Row],[count]]/SUM(champion_state_championName_stats[count])</f>
        <v>1.9228799066930405E-4</v>
      </c>
    </row>
    <row r="122" spans="1:3" x14ac:dyDescent="0.25">
      <c r="A122" s="1" t="s">
        <v>235</v>
      </c>
      <c r="B122">
        <v>233</v>
      </c>
      <c r="C122" s="4">
        <f>champion_state_championName_stats[[#This Row],[count]]/SUM(champion_state_championName_stats[count])</f>
        <v>1.8361926977847478E-4</v>
      </c>
    </row>
    <row r="123" spans="1:3" x14ac:dyDescent="0.25">
      <c r="A123" s="1" t="s">
        <v>186</v>
      </c>
      <c r="B123">
        <v>214</v>
      </c>
      <c r="C123" s="4">
        <f>champion_state_championName_stats[[#This Row],[count]]/SUM(champion_state_championName_stats[count])</f>
        <v>1.6864602460340601E-4</v>
      </c>
    </row>
    <row r="124" spans="1:3" x14ac:dyDescent="0.25">
      <c r="A124" s="1" t="s">
        <v>170</v>
      </c>
      <c r="B124">
        <v>204</v>
      </c>
      <c r="C124" s="4">
        <f>champion_state_championName_stats[[#This Row],[count]]/SUM(champion_state_championName_stats[count])</f>
        <v>1.6076536924810667E-4</v>
      </c>
    </row>
    <row r="125" spans="1:3" x14ac:dyDescent="0.25">
      <c r="A125" s="1" t="s">
        <v>228</v>
      </c>
      <c r="B125">
        <v>192</v>
      </c>
      <c r="C125" s="4">
        <f>champion_state_championName_stats[[#This Row],[count]]/SUM(champion_state_championName_stats[count])</f>
        <v>1.5130858282174747E-4</v>
      </c>
    </row>
    <row r="126" spans="1:3" x14ac:dyDescent="0.25">
      <c r="A126" s="1" t="s">
        <v>236</v>
      </c>
      <c r="B126">
        <v>173</v>
      </c>
      <c r="C126" s="4">
        <f>champion_state_championName_stats[[#This Row],[count]]/SUM(champion_state_championName_stats[count])</f>
        <v>1.363353376466787E-4</v>
      </c>
    </row>
    <row r="127" spans="1:3" x14ac:dyDescent="0.25">
      <c r="A127" s="1" t="s">
        <v>171</v>
      </c>
      <c r="B127">
        <v>169</v>
      </c>
      <c r="C127" s="4">
        <f>champion_state_championName_stats[[#This Row],[count]]/SUM(champion_state_championName_stats[count])</f>
        <v>1.3318307550455895E-4</v>
      </c>
    </row>
    <row r="128" spans="1:3" x14ac:dyDescent="0.25">
      <c r="A128" s="1" t="s">
        <v>222</v>
      </c>
      <c r="B128">
        <v>166</v>
      </c>
      <c r="C128" s="4">
        <f>champion_state_championName_stats[[#This Row],[count]]/SUM(champion_state_championName_stats[count])</f>
        <v>1.3081887889796915E-4</v>
      </c>
    </row>
    <row r="129" spans="1:3" x14ac:dyDescent="0.25">
      <c r="A129" s="1" t="s">
        <v>225</v>
      </c>
      <c r="B129">
        <v>165</v>
      </c>
      <c r="C129" s="4">
        <f>champion_state_championName_stats[[#This Row],[count]]/SUM(champion_state_championName_stats[count])</f>
        <v>1.3003081336243922E-4</v>
      </c>
    </row>
    <row r="130" spans="1:3" x14ac:dyDescent="0.25">
      <c r="A130" s="1" t="s">
        <v>220</v>
      </c>
      <c r="B130">
        <v>162</v>
      </c>
      <c r="C130" s="4">
        <f>champion_state_championName_stats[[#This Row],[count]]/SUM(champion_state_championName_stats[count])</f>
        <v>1.2766661675584943E-4</v>
      </c>
    </row>
    <row r="131" spans="1:3" x14ac:dyDescent="0.25">
      <c r="A131" s="1" t="s">
        <v>230</v>
      </c>
      <c r="B131">
        <v>159</v>
      </c>
      <c r="C131" s="4">
        <f>champion_state_championName_stats[[#This Row],[count]]/SUM(champion_state_championName_stats[count])</f>
        <v>1.2530242014925961E-4</v>
      </c>
    </row>
    <row r="132" spans="1:3" x14ac:dyDescent="0.25">
      <c r="A132" s="1" t="s">
        <v>229</v>
      </c>
      <c r="B132">
        <v>157</v>
      </c>
      <c r="C132" s="4">
        <f>champion_state_championName_stats[[#This Row],[count]]/SUM(champion_state_championName_stats[count])</f>
        <v>1.2372628907819975E-4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2"/>
  <sheetViews>
    <sheetView workbookViewId="0">
      <selection activeCell="C10" sqref="C10"/>
    </sheetView>
  </sheetViews>
  <sheetFormatPr defaultRowHeight="15" x14ac:dyDescent="0.25"/>
  <cols>
    <col min="1" max="1" width="31.42578125" bestFit="1" customWidth="1"/>
    <col min="2" max="2" width="8.28515625" bestFit="1" customWidth="1"/>
    <col min="3" max="3" width="13.28515625" style="4" bestFit="1" customWidth="1"/>
  </cols>
  <sheetData>
    <row r="1" spans="1:3" x14ac:dyDescent="0.25">
      <c r="A1" t="s">
        <v>237</v>
      </c>
      <c r="B1" t="s">
        <v>82</v>
      </c>
      <c r="C1" s="4" t="s">
        <v>573</v>
      </c>
    </row>
    <row r="2" spans="1:3" x14ac:dyDescent="0.25">
      <c r="A2" s="1" t="s">
        <v>238</v>
      </c>
      <c r="B2">
        <v>55117</v>
      </c>
      <c r="C2" s="4">
        <f>champion_state_ultimateName_stats[[#This Row],[count]]/SUM(champion_state_ultimateName_stats[count])</f>
        <v>4.3435808121803407E-2</v>
      </c>
    </row>
    <row r="3" spans="1:3" x14ac:dyDescent="0.25">
      <c r="A3" s="1" t="s">
        <v>612</v>
      </c>
      <c r="B3">
        <v>54196</v>
      </c>
      <c r="C3" s="4">
        <f>champion_state_ultimateName_stats[[#This Row],[count]]/SUM(champion_state_ultimateName_stats[count])</f>
        <v>4.2709999763580336E-2</v>
      </c>
    </row>
    <row r="4" spans="1:3" x14ac:dyDescent="0.25">
      <c r="A4" s="1" t="s">
        <v>671</v>
      </c>
      <c r="B4">
        <v>47739</v>
      </c>
      <c r="C4" s="4">
        <f>champion_state_ultimateName_stats[[#This Row],[count]]/SUM(champion_state_ultimateName_stats[count])</f>
        <v>3.7621460600663549E-2</v>
      </c>
    </row>
    <row r="5" spans="1:3" x14ac:dyDescent="0.25">
      <c r="A5" s="1" t="s">
        <v>676</v>
      </c>
      <c r="B5">
        <v>47405</v>
      </c>
      <c r="C5" s="4">
        <f>champion_state_ultimateName_stats[[#This Row],[count]]/SUM(champion_state_ultimateName_stats[count])</f>
        <v>3.735824671179655E-2</v>
      </c>
    </row>
    <row r="6" spans="1:3" x14ac:dyDescent="0.25">
      <c r="A6" s="1" t="s">
        <v>601</v>
      </c>
      <c r="B6">
        <v>39326</v>
      </c>
      <c r="C6" s="4">
        <f>champion_state_ultimateName_stats[[#This Row],[count]]/SUM(champion_state_ultimateName_stats[count])</f>
        <v>3.0991465250250212E-2</v>
      </c>
    </row>
    <row r="7" spans="1:3" x14ac:dyDescent="0.25">
      <c r="A7" s="1" t="s">
        <v>690</v>
      </c>
      <c r="B7">
        <v>39057</v>
      </c>
      <c r="C7" s="4">
        <f>champion_state_ultimateName_stats[[#This Row],[count]]/SUM(champion_state_ultimateName_stats[count])</f>
        <v>3.0779475621192657E-2</v>
      </c>
    </row>
    <row r="8" spans="1:3" x14ac:dyDescent="0.25">
      <c r="A8" s="1" t="s">
        <v>650</v>
      </c>
      <c r="B8">
        <v>37518</v>
      </c>
      <c r="C8" s="4">
        <f>champion_state_ultimateName_stats[[#This Row],[count]]/SUM(champion_state_ultimateName_stats[count])</f>
        <v>2.9566642762012089E-2</v>
      </c>
    </row>
    <row r="9" spans="1:3" x14ac:dyDescent="0.25">
      <c r="A9" s="1" t="s">
        <v>582</v>
      </c>
      <c r="B9">
        <v>37174</v>
      </c>
      <c r="C9" s="4">
        <f>champion_state_ultimateName_stats[[#This Row],[count]]/SUM(champion_state_ultimateName_stats[count])</f>
        <v>2.9295548217789791E-2</v>
      </c>
    </row>
    <row r="10" spans="1:3" x14ac:dyDescent="0.25">
      <c r="A10" s="1" t="s">
        <v>613</v>
      </c>
      <c r="B10">
        <v>35174</v>
      </c>
      <c r="C10" s="4">
        <f>champion_state_ultimateName_stats[[#This Row],[count]]/SUM(champion_state_ultimateName_stats[count])</f>
        <v>2.7719417146729923E-2</v>
      </c>
    </row>
    <row r="11" spans="1:3" x14ac:dyDescent="0.25">
      <c r="A11" s="1" t="s">
        <v>597</v>
      </c>
      <c r="B11">
        <v>33146</v>
      </c>
      <c r="C11" s="4">
        <f>champion_state_ultimateName_stats[[#This Row],[count]]/SUM(champion_state_ultimateName_stats[count])</f>
        <v>2.6121220240675213E-2</v>
      </c>
    </row>
    <row r="12" spans="1:3" x14ac:dyDescent="0.25">
      <c r="A12" s="1" t="s">
        <v>611</v>
      </c>
      <c r="B12">
        <v>31137</v>
      </c>
      <c r="C12" s="4">
        <f>champion_state_ultimateName_stats[[#This Row],[count]]/SUM(champion_state_ultimateName_stats[count])</f>
        <v>2.4537996579795576E-2</v>
      </c>
    </row>
    <row r="13" spans="1:3" x14ac:dyDescent="0.25">
      <c r="A13" s="1" t="s">
        <v>636</v>
      </c>
      <c r="B13">
        <v>30987</v>
      </c>
      <c r="C13" s="4">
        <f>champion_state_ultimateName_stats[[#This Row],[count]]/SUM(champion_state_ultimateName_stats[count])</f>
        <v>2.4419786749466085E-2</v>
      </c>
    </row>
    <row r="14" spans="1:3" x14ac:dyDescent="0.25">
      <c r="A14" s="1" t="s">
        <v>686</v>
      </c>
      <c r="B14">
        <v>29745</v>
      </c>
      <c r="C14" s="4">
        <f>champion_state_ultimateName_stats[[#This Row],[count]]/SUM(champion_state_ultimateName_stats[count])</f>
        <v>2.3441009354337908E-2</v>
      </c>
    </row>
    <row r="15" spans="1:3" x14ac:dyDescent="0.25">
      <c r="A15" s="1" t="s">
        <v>239</v>
      </c>
      <c r="B15">
        <v>29493</v>
      </c>
      <c r="C15" s="4">
        <f>champion_state_ultimateName_stats[[#This Row],[count]]/SUM(champion_state_ultimateName_stats[count])</f>
        <v>2.3242416839384362E-2</v>
      </c>
    </row>
    <row r="16" spans="1:3" x14ac:dyDescent="0.25">
      <c r="A16" s="1" t="s">
        <v>672</v>
      </c>
      <c r="B16">
        <v>28029</v>
      </c>
      <c r="C16" s="4">
        <f>champion_state_ultimateName_stats[[#This Row],[count]]/SUM(champion_state_ultimateName_stats[count])</f>
        <v>2.2088688895368538E-2</v>
      </c>
    </row>
    <row r="17" spans="1:3" x14ac:dyDescent="0.25">
      <c r="A17" s="1" t="s">
        <v>657</v>
      </c>
      <c r="B17">
        <v>27439</v>
      </c>
      <c r="C17" s="4">
        <f>champion_state_ultimateName_stats[[#This Row],[count]]/SUM(champion_state_ultimateName_stats[count])</f>
        <v>2.1623730229405877E-2</v>
      </c>
    </row>
    <row r="18" spans="1:3" x14ac:dyDescent="0.25">
      <c r="A18" s="1" t="s">
        <v>655</v>
      </c>
      <c r="B18">
        <v>26930</v>
      </c>
      <c r="C18" s="4">
        <f>champion_state_ultimateName_stats[[#This Row],[count]]/SUM(champion_state_ultimateName_stats[count])</f>
        <v>2.1222604871821142E-2</v>
      </c>
    </row>
    <row r="19" spans="1:3" x14ac:dyDescent="0.25">
      <c r="A19" s="1" t="s">
        <v>579</v>
      </c>
      <c r="B19">
        <v>26506</v>
      </c>
      <c r="C19" s="4">
        <f>champion_state_ultimateName_stats[[#This Row],[count]]/SUM(champion_state_ultimateName_stats[count])</f>
        <v>2.0888465084756447E-2</v>
      </c>
    </row>
    <row r="20" spans="1:3" x14ac:dyDescent="0.25">
      <c r="A20" s="1" t="s">
        <v>580</v>
      </c>
      <c r="B20">
        <v>25792</v>
      </c>
      <c r="C20" s="4">
        <f>champion_state_ultimateName_stats[[#This Row],[count]]/SUM(champion_state_ultimateName_stats[count])</f>
        <v>2.0325786292388074E-2</v>
      </c>
    </row>
    <row r="21" spans="1:3" x14ac:dyDescent="0.25">
      <c r="A21" s="1" t="s">
        <v>240</v>
      </c>
      <c r="B21">
        <v>24870</v>
      </c>
      <c r="C21" s="4">
        <f>champion_state_ultimateName_stats[[#This Row],[count]]/SUM(champion_state_ultimateName_stats[count])</f>
        <v>1.9599189868629477E-2</v>
      </c>
    </row>
    <row r="22" spans="1:3" x14ac:dyDescent="0.25">
      <c r="A22" s="1" t="s">
        <v>692</v>
      </c>
      <c r="B22">
        <v>24351</v>
      </c>
      <c r="C22" s="4">
        <f>champion_state_ultimateName_stats[[#This Row],[count]]/SUM(champion_state_ultimateName_stats[count])</f>
        <v>1.9190183855689439E-2</v>
      </c>
    </row>
    <row r="23" spans="1:3" x14ac:dyDescent="0.25">
      <c r="A23" s="1" t="s">
        <v>242</v>
      </c>
      <c r="B23">
        <v>22408</v>
      </c>
      <c r="C23" s="4">
        <f>champion_state_ultimateName_stats[[#This Row],[count]]/SUM(champion_state_ultimateName_stats[count])</f>
        <v>1.7658972520154775E-2</v>
      </c>
    </row>
    <row r="24" spans="1:3" x14ac:dyDescent="0.25">
      <c r="A24" s="1" t="s">
        <v>638</v>
      </c>
      <c r="B24">
        <v>18930</v>
      </c>
      <c r="C24" s="4">
        <f>champion_state_ultimateName_stats[[#This Row],[count]]/SUM(champion_state_ultimateName_stats[count])</f>
        <v>1.4918080587581664E-2</v>
      </c>
    </row>
    <row r="25" spans="1:3" x14ac:dyDescent="0.25">
      <c r="A25" s="1" t="s">
        <v>577</v>
      </c>
      <c r="B25">
        <v>18695</v>
      </c>
      <c r="C25" s="4">
        <f>champion_state_ultimateName_stats[[#This Row],[count]]/SUM(champion_state_ultimateName_stats[count])</f>
        <v>1.4732885186732129E-2</v>
      </c>
    </row>
    <row r="26" spans="1:3" x14ac:dyDescent="0.25">
      <c r="A26" s="1" t="s">
        <v>688</v>
      </c>
      <c r="B26">
        <v>17495</v>
      </c>
      <c r="C26" s="4">
        <f>champion_state_ultimateName_stats[[#This Row],[count]]/SUM(champion_state_ultimateName_stats[count])</f>
        <v>1.3787206544096207E-2</v>
      </c>
    </row>
    <row r="27" spans="1:3" x14ac:dyDescent="0.25">
      <c r="A27" s="1" t="s">
        <v>610</v>
      </c>
      <c r="B27">
        <v>16908</v>
      </c>
      <c r="C27" s="4">
        <f>champion_state_ultimateName_stats[[#This Row],[count]]/SUM(champion_state_ultimateName_stats[count])</f>
        <v>1.3324612074740136E-2</v>
      </c>
    </row>
    <row r="28" spans="1:3" x14ac:dyDescent="0.25">
      <c r="A28" s="1" t="s">
        <v>614</v>
      </c>
      <c r="B28">
        <v>16079</v>
      </c>
      <c r="C28" s="4">
        <f>champion_state_ultimateName_stats[[#This Row],[count]]/SUM(champion_state_ultimateName_stats[count])</f>
        <v>1.2671305745785819E-2</v>
      </c>
    </row>
    <row r="29" spans="1:3" x14ac:dyDescent="0.25">
      <c r="A29" s="1" t="s">
        <v>622</v>
      </c>
      <c r="B29">
        <v>15253</v>
      </c>
      <c r="C29" s="4">
        <f>champion_state_ultimateName_stats[[#This Row],[count]]/SUM(champion_state_ultimateName_stats[count])</f>
        <v>1.2020363613438093E-2</v>
      </c>
    </row>
    <row r="30" spans="1:3" x14ac:dyDescent="0.25">
      <c r="A30" s="1" t="s">
        <v>588</v>
      </c>
      <c r="B30">
        <v>14770</v>
      </c>
      <c r="C30" s="4">
        <f>champion_state_ultimateName_stats[[#This Row],[count]]/SUM(champion_state_ultimateName_stats[count])</f>
        <v>1.1639727959777135E-2</v>
      </c>
    </row>
    <row r="31" spans="1:3" x14ac:dyDescent="0.25">
      <c r="A31" s="1" t="s">
        <v>637</v>
      </c>
      <c r="B31">
        <v>14710</v>
      </c>
      <c r="C31" s="4">
        <f>champion_state_ultimateName_stats[[#This Row],[count]]/SUM(champion_state_ultimateName_stats[count])</f>
        <v>1.159244402764534E-2</v>
      </c>
    </row>
    <row r="32" spans="1:3" x14ac:dyDescent="0.25">
      <c r="A32" s="1" t="s">
        <v>587</v>
      </c>
      <c r="B32">
        <v>13839</v>
      </c>
      <c r="C32" s="4">
        <f>champion_state_ultimateName_stats[[#This Row],[count]]/SUM(champion_state_ultimateName_stats[count])</f>
        <v>1.0906038946198767E-2</v>
      </c>
    </row>
    <row r="33" spans="1:3" x14ac:dyDescent="0.25">
      <c r="A33" s="1" t="s">
        <v>624</v>
      </c>
      <c r="B33">
        <v>13274</v>
      </c>
      <c r="C33" s="4">
        <f>champion_state_ultimateName_stats[[#This Row],[count]]/SUM(champion_state_ultimateName_stats[count])</f>
        <v>1.0460781918624353E-2</v>
      </c>
    </row>
    <row r="34" spans="1:3" x14ac:dyDescent="0.25">
      <c r="A34" s="1" t="s">
        <v>693</v>
      </c>
      <c r="B34">
        <v>12933</v>
      </c>
      <c r="C34" s="4">
        <f>champion_state_ultimateName_stats[[#This Row],[count]]/SUM(champion_state_ultimateName_stats[count])</f>
        <v>1.0192051571008645E-2</v>
      </c>
    </row>
    <row r="35" spans="1:3" x14ac:dyDescent="0.25">
      <c r="A35" s="1" t="s">
        <v>619</v>
      </c>
      <c r="B35">
        <v>12246</v>
      </c>
      <c r="C35" s="4">
        <f>champion_state_ultimateName_stats[[#This Row],[count]]/SUM(champion_state_ultimateName_stats[count])</f>
        <v>9.6506505480995798E-3</v>
      </c>
    </row>
    <row r="36" spans="1:3" x14ac:dyDescent="0.25">
      <c r="A36" s="1" t="s">
        <v>642</v>
      </c>
      <c r="B36">
        <v>11942</v>
      </c>
      <c r="C36" s="4">
        <f>champion_state_ultimateName_stats[[#This Row],[count]]/SUM(champion_state_ultimateName_stats[count])</f>
        <v>9.4110786252984795E-3</v>
      </c>
    </row>
    <row r="37" spans="1:3" x14ac:dyDescent="0.25">
      <c r="A37" s="1" t="s">
        <v>680</v>
      </c>
      <c r="B37">
        <v>11672</v>
      </c>
      <c r="C37" s="4">
        <f>champion_state_ultimateName_stats[[#This Row],[count]]/SUM(champion_state_ultimateName_stats[count])</f>
        <v>9.1983009307053977E-3</v>
      </c>
    </row>
    <row r="38" spans="1:3" x14ac:dyDescent="0.25">
      <c r="A38" s="1" t="s">
        <v>629</v>
      </c>
      <c r="B38">
        <v>10192</v>
      </c>
      <c r="C38" s="4">
        <f>champion_state_ultimateName_stats[[#This Row],[count]]/SUM(champion_state_ultimateName_stats[count])</f>
        <v>8.0319639381210943E-3</v>
      </c>
    </row>
    <row r="39" spans="1:3" x14ac:dyDescent="0.25">
      <c r="A39" s="1" t="s">
        <v>608</v>
      </c>
      <c r="B39">
        <v>9941</v>
      </c>
      <c r="C39" s="4">
        <f>champion_state_ultimateName_stats[[#This Row],[count]]/SUM(champion_state_ultimateName_stats[count])</f>
        <v>7.83415948870308E-3</v>
      </c>
    </row>
    <row r="40" spans="1:3" x14ac:dyDescent="0.25">
      <c r="A40" s="1" t="s">
        <v>590</v>
      </c>
      <c r="B40">
        <v>9761</v>
      </c>
      <c r="C40" s="4">
        <f>champion_state_ultimateName_stats[[#This Row],[count]]/SUM(champion_state_ultimateName_stats[count])</f>
        <v>7.6923076923076927E-3</v>
      </c>
    </row>
    <row r="41" spans="1:3" x14ac:dyDescent="0.25">
      <c r="A41" s="1" t="s">
        <v>589</v>
      </c>
      <c r="B41">
        <v>9654</v>
      </c>
      <c r="C41" s="4">
        <f>champion_state_ultimateName_stats[[#This Row],[count]]/SUM(champion_state_ultimateName_stats[count])</f>
        <v>7.6079846800059889E-3</v>
      </c>
    </row>
    <row r="42" spans="1:3" x14ac:dyDescent="0.25">
      <c r="A42" s="1" t="s">
        <v>599</v>
      </c>
      <c r="B42">
        <v>9404</v>
      </c>
      <c r="C42" s="4">
        <f>champion_state_ultimateName_stats[[#This Row],[count]]/SUM(champion_state_ultimateName_stats[count])</f>
        <v>7.4109682961235055E-3</v>
      </c>
    </row>
    <row r="43" spans="1:3" x14ac:dyDescent="0.25">
      <c r="A43" s="1" t="s">
        <v>592</v>
      </c>
      <c r="B43">
        <v>9387</v>
      </c>
      <c r="C43" s="4">
        <f>champion_state_ultimateName_stats[[#This Row],[count]]/SUM(champion_state_ultimateName_stats[count])</f>
        <v>7.3975711820194971E-3</v>
      </c>
    </row>
    <row r="44" spans="1:3" x14ac:dyDescent="0.25">
      <c r="A44" s="1" t="s">
        <v>575</v>
      </c>
      <c r="B44">
        <v>9025</v>
      </c>
      <c r="C44" s="4">
        <f>champion_state_ultimateName_stats[[#This Row],[count]]/SUM(champion_state_ultimateName_stats[count])</f>
        <v>7.11229145815766E-3</v>
      </c>
    </row>
    <row r="45" spans="1:3" x14ac:dyDescent="0.25">
      <c r="A45" s="1" t="s">
        <v>649</v>
      </c>
      <c r="B45">
        <v>7908</v>
      </c>
      <c r="C45" s="4">
        <f>champion_state_ultimateName_stats[[#This Row],[count]]/SUM(champion_state_ultimateName_stats[count])</f>
        <v>6.2320222549707236E-3</v>
      </c>
    </row>
    <row r="46" spans="1:3" x14ac:dyDescent="0.25">
      <c r="A46" s="1" t="s">
        <v>621</v>
      </c>
      <c r="B46">
        <v>7839</v>
      </c>
      <c r="C46" s="4">
        <f>champion_state_ultimateName_stats[[#This Row],[count]]/SUM(champion_state_ultimateName_stats[count])</f>
        <v>6.1776457330191582E-3</v>
      </c>
    </row>
    <row r="47" spans="1:3" x14ac:dyDescent="0.25">
      <c r="A47" s="1" t="s">
        <v>641</v>
      </c>
      <c r="B47">
        <v>7832</v>
      </c>
      <c r="C47" s="4">
        <f>champion_state_ultimateName_stats[[#This Row],[count]]/SUM(champion_state_ultimateName_stats[count])</f>
        <v>6.1721292742704485E-3</v>
      </c>
    </row>
    <row r="48" spans="1:3" x14ac:dyDescent="0.25">
      <c r="A48" s="1" t="s">
        <v>668</v>
      </c>
      <c r="B48">
        <v>7790</v>
      </c>
      <c r="C48" s="4">
        <f>champion_state_ultimateName_stats[[#This Row],[count]]/SUM(champion_state_ultimateName_stats[count])</f>
        <v>6.1390305217781911E-3</v>
      </c>
    </row>
    <row r="49" spans="1:3" x14ac:dyDescent="0.25">
      <c r="A49" s="1" t="s">
        <v>583</v>
      </c>
      <c r="B49">
        <v>7777</v>
      </c>
      <c r="C49" s="4">
        <f>champion_state_ultimateName_stats[[#This Row],[count]]/SUM(champion_state_ultimateName_stats[count])</f>
        <v>6.1287856698163017E-3</v>
      </c>
    </row>
    <row r="50" spans="1:3" x14ac:dyDescent="0.25">
      <c r="A50" s="1" t="s">
        <v>633</v>
      </c>
      <c r="B50">
        <v>7757</v>
      </c>
      <c r="C50" s="4">
        <f>champion_state_ultimateName_stats[[#This Row],[count]]/SUM(champion_state_ultimateName_stats[count])</f>
        <v>6.1130243591057034E-3</v>
      </c>
    </row>
    <row r="51" spans="1:3" x14ac:dyDescent="0.25">
      <c r="A51" s="1" t="s">
        <v>598</v>
      </c>
      <c r="B51">
        <v>7647</v>
      </c>
      <c r="C51" s="4">
        <f>champion_state_ultimateName_stats[[#This Row],[count]]/SUM(champion_state_ultimateName_stats[count])</f>
        <v>6.0263371501974106E-3</v>
      </c>
    </row>
    <row r="52" spans="1:3" x14ac:dyDescent="0.25">
      <c r="A52" s="1" t="s">
        <v>670</v>
      </c>
      <c r="B52">
        <v>6878</v>
      </c>
      <c r="C52" s="4">
        <f>champion_state_ultimateName_stats[[#This Row],[count]]/SUM(champion_state_ultimateName_stats[count])</f>
        <v>5.420314753374891E-3</v>
      </c>
    </row>
    <row r="53" spans="1:3" x14ac:dyDescent="0.25">
      <c r="A53" s="1" t="s">
        <v>639</v>
      </c>
      <c r="B53">
        <v>6857</v>
      </c>
      <c r="C53" s="4">
        <f>champion_state_ultimateName_stats[[#This Row],[count]]/SUM(champion_state_ultimateName_stats[count])</f>
        <v>5.4037653771287619E-3</v>
      </c>
    </row>
    <row r="54" spans="1:3" x14ac:dyDescent="0.25">
      <c r="A54" s="1" t="s">
        <v>678</v>
      </c>
      <c r="B54">
        <v>6758</v>
      </c>
      <c r="C54" s="4">
        <f>champion_state_ultimateName_stats[[#This Row],[count]]/SUM(champion_state_ultimateName_stats[count])</f>
        <v>5.3257468891112986E-3</v>
      </c>
    </row>
    <row r="55" spans="1:3" x14ac:dyDescent="0.25">
      <c r="A55" s="1" t="s">
        <v>581</v>
      </c>
      <c r="B55">
        <v>6646</v>
      </c>
      <c r="C55" s="4">
        <f>champion_state_ultimateName_stats[[#This Row],[count]]/SUM(champion_state_ultimateName_stats[count])</f>
        <v>5.2374835491319459E-3</v>
      </c>
    </row>
    <row r="56" spans="1:3" x14ac:dyDescent="0.25">
      <c r="A56" s="1" t="s">
        <v>679</v>
      </c>
      <c r="B56">
        <v>6605</v>
      </c>
      <c r="C56" s="4">
        <f>champion_state_ultimateName_stats[[#This Row],[count]]/SUM(champion_state_ultimateName_stats[count])</f>
        <v>5.2051728621752185E-3</v>
      </c>
    </row>
    <row r="57" spans="1:3" x14ac:dyDescent="0.25">
      <c r="A57" s="1" t="s">
        <v>609</v>
      </c>
      <c r="B57">
        <v>6574</v>
      </c>
      <c r="C57" s="4">
        <f>champion_state_ultimateName_stats[[#This Row],[count]]/SUM(champion_state_ultimateName_stats[count])</f>
        <v>5.1807428305737906E-3</v>
      </c>
    </row>
    <row r="58" spans="1:3" x14ac:dyDescent="0.25">
      <c r="A58" s="1" t="s">
        <v>616</v>
      </c>
      <c r="B58">
        <v>6571</v>
      </c>
      <c r="C58" s="4">
        <f>champion_state_ultimateName_stats[[#This Row],[count]]/SUM(champion_state_ultimateName_stats[count])</f>
        <v>5.1783786339672008E-3</v>
      </c>
    </row>
    <row r="59" spans="1:3" x14ac:dyDescent="0.25">
      <c r="A59" s="1" t="s">
        <v>591</v>
      </c>
      <c r="B59">
        <v>6294</v>
      </c>
      <c r="C59" s="4">
        <f>champion_state_ultimateName_stats[[#This Row],[count]]/SUM(champion_state_ultimateName_stats[count])</f>
        <v>4.9600844806254084E-3</v>
      </c>
    </row>
    <row r="60" spans="1:3" x14ac:dyDescent="0.25">
      <c r="A60" s="1" t="s">
        <v>700</v>
      </c>
      <c r="B60">
        <v>5601</v>
      </c>
      <c r="C60" s="4">
        <f>champion_state_ultimateName_stats[[#This Row],[count]]/SUM(champion_state_ultimateName_stats[count])</f>
        <v>4.4139550645031639E-3</v>
      </c>
    </row>
    <row r="61" spans="1:3" x14ac:dyDescent="0.25">
      <c r="A61" s="1" t="s">
        <v>630</v>
      </c>
      <c r="B61">
        <v>5551</v>
      </c>
      <c r="C61" s="4">
        <f>champion_state_ultimateName_stats[[#This Row],[count]]/SUM(champion_state_ultimateName_stats[count])</f>
        <v>4.3745517877266677E-3</v>
      </c>
    </row>
    <row r="62" spans="1:3" x14ac:dyDescent="0.25">
      <c r="A62" s="1" t="s">
        <v>603</v>
      </c>
      <c r="B62">
        <v>5188</v>
      </c>
      <c r="C62" s="4">
        <f>champion_state_ultimateName_stats[[#This Row],[count]]/SUM(champion_state_ultimateName_stats[count])</f>
        <v>4.0884839983293007E-3</v>
      </c>
    </row>
    <row r="63" spans="1:3" x14ac:dyDescent="0.25">
      <c r="A63" s="1" t="s">
        <v>648</v>
      </c>
      <c r="B63">
        <v>4708</v>
      </c>
      <c r="C63" s="4">
        <f>champion_state_ultimateName_stats[[#This Row],[count]]/SUM(champion_state_ultimateName_stats[count])</f>
        <v>3.7102125412749325E-3</v>
      </c>
    </row>
    <row r="64" spans="1:3" x14ac:dyDescent="0.25">
      <c r="A64" s="1" t="s">
        <v>640</v>
      </c>
      <c r="B64">
        <v>4514</v>
      </c>
      <c r="C64" s="4">
        <f>champion_state_ultimateName_stats[[#This Row],[count]]/SUM(champion_state_ultimateName_stats[count])</f>
        <v>3.5573278273821249E-3</v>
      </c>
    </row>
    <row r="65" spans="1:3" x14ac:dyDescent="0.25">
      <c r="A65" s="1" t="s">
        <v>618</v>
      </c>
      <c r="B65">
        <v>4378</v>
      </c>
      <c r="C65" s="4">
        <f>champion_state_ultimateName_stats[[#This Row],[count]]/SUM(champion_state_ultimateName_stats[count])</f>
        <v>3.4501509145500541E-3</v>
      </c>
    </row>
    <row r="66" spans="1:3" x14ac:dyDescent="0.25">
      <c r="A66" s="1" t="s">
        <v>626</v>
      </c>
      <c r="B66">
        <v>4309</v>
      </c>
      <c r="C66" s="4">
        <f>champion_state_ultimateName_stats[[#This Row],[count]]/SUM(champion_state_ultimateName_stats[count])</f>
        <v>3.3957743925984883E-3</v>
      </c>
    </row>
    <row r="67" spans="1:3" x14ac:dyDescent="0.25">
      <c r="A67" s="1" t="s">
        <v>677</v>
      </c>
      <c r="B67">
        <v>4148</v>
      </c>
      <c r="C67" s="4">
        <f>champion_state_ultimateName_stats[[#This Row],[count]]/SUM(champion_state_ultimateName_stats[count])</f>
        <v>3.2688958413781689E-3</v>
      </c>
    </row>
    <row r="68" spans="1:3" x14ac:dyDescent="0.25">
      <c r="A68" s="1" t="s">
        <v>702</v>
      </c>
      <c r="B68">
        <v>4065</v>
      </c>
      <c r="C68" s="4">
        <f>champion_state_ultimateName_stats[[#This Row],[count]]/SUM(champion_state_ultimateName_stats[count])</f>
        <v>3.2034864019291846E-3</v>
      </c>
    </row>
    <row r="69" spans="1:3" x14ac:dyDescent="0.25">
      <c r="A69" s="1" t="s">
        <v>241</v>
      </c>
      <c r="B69">
        <v>3768</v>
      </c>
      <c r="C69" s="4">
        <f>champion_state_ultimateName_stats[[#This Row],[count]]/SUM(champion_state_ultimateName_stats[count])</f>
        <v>2.9694309378767939E-3</v>
      </c>
    </row>
    <row r="70" spans="1:3" x14ac:dyDescent="0.25">
      <c r="A70" s="1" t="s">
        <v>632</v>
      </c>
      <c r="B70">
        <v>3484</v>
      </c>
      <c r="C70" s="4">
        <f>champion_state_ultimateName_stats[[#This Row],[count]]/SUM(champion_state_ultimateName_stats[count])</f>
        <v>2.7456203257862923E-3</v>
      </c>
    </row>
    <row r="71" spans="1:3" x14ac:dyDescent="0.25">
      <c r="A71" s="1" t="s">
        <v>681</v>
      </c>
      <c r="B71">
        <v>3476</v>
      </c>
      <c r="C71" s="4">
        <f>champion_state_ultimateName_stats[[#This Row],[count]]/SUM(champion_state_ultimateName_stats[count])</f>
        <v>2.7393158015020531E-3</v>
      </c>
    </row>
    <row r="72" spans="1:3" x14ac:dyDescent="0.25">
      <c r="A72" s="1" t="s">
        <v>600</v>
      </c>
      <c r="B72">
        <v>3413</v>
      </c>
      <c r="C72" s="4">
        <f>champion_state_ultimateName_stats[[#This Row],[count]]/SUM(champion_state_ultimateName_stats[count])</f>
        <v>2.689667672763667E-3</v>
      </c>
    </row>
    <row r="73" spans="1:3" x14ac:dyDescent="0.25">
      <c r="A73" s="1" t="s">
        <v>634</v>
      </c>
      <c r="B73">
        <v>3368</v>
      </c>
      <c r="C73" s="4">
        <f>champion_state_ultimateName_stats[[#This Row],[count]]/SUM(champion_state_ultimateName_stats[count])</f>
        <v>2.6542047236648198E-3</v>
      </c>
    </row>
    <row r="74" spans="1:3" x14ac:dyDescent="0.25">
      <c r="A74" s="1" t="s">
        <v>689</v>
      </c>
      <c r="B74">
        <v>3364</v>
      </c>
      <c r="C74" s="4">
        <f>champion_state_ultimateName_stats[[#This Row],[count]]/SUM(champion_state_ultimateName_stats[count])</f>
        <v>2.6510524615227004E-3</v>
      </c>
    </row>
    <row r="75" spans="1:3" x14ac:dyDescent="0.25">
      <c r="A75" s="1" t="s">
        <v>685</v>
      </c>
      <c r="B75">
        <v>2995</v>
      </c>
      <c r="C75" s="4">
        <f>champion_state_ultimateName_stats[[#This Row],[count]]/SUM(champion_state_ultimateName_stats[count])</f>
        <v>2.3602562789121545E-3</v>
      </c>
    </row>
    <row r="76" spans="1:3" x14ac:dyDescent="0.25">
      <c r="A76" s="1" t="s">
        <v>698</v>
      </c>
      <c r="B76">
        <v>2913</v>
      </c>
      <c r="C76" s="4">
        <f>champion_state_ultimateName_stats[[#This Row],[count]]/SUM(champion_state_ultimateName_stats[count])</f>
        <v>2.2956349049986996E-3</v>
      </c>
    </row>
    <row r="77" spans="1:3" x14ac:dyDescent="0.25">
      <c r="A77" s="1" t="s">
        <v>602</v>
      </c>
      <c r="B77">
        <v>2865</v>
      </c>
      <c r="C77" s="4">
        <f>champion_state_ultimateName_stats[[#This Row],[count]]/SUM(champion_state_ultimateName_stats[count])</f>
        <v>2.2578077592932629E-3</v>
      </c>
    </row>
    <row r="78" spans="1:3" x14ac:dyDescent="0.25">
      <c r="A78" s="1" t="s">
        <v>576</v>
      </c>
      <c r="B78">
        <v>2713</v>
      </c>
      <c r="C78" s="4">
        <f>champion_state_ultimateName_stats[[#This Row],[count]]/SUM(champion_state_ultimateName_stats[count])</f>
        <v>2.1380217978927128E-3</v>
      </c>
    </row>
    <row r="79" spans="1:3" x14ac:dyDescent="0.25">
      <c r="A79" s="1" t="s">
        <v>695</v>
      </c>
      <c r="B79">
        <v>2605</v>
      </c>
      <c r="C79" s="4">
        <f>champion_state_ultimateName_stats[[#This Row],[count]]/SUM(champion_state_ultimateName_stats[count])</f>
        <v>2.0529107200554799E-3</v>
      </c>
    </row>
    <row r="80" spans="1:3" x14ac:dyDescent="0.25">
      <c r="A80" s="1" t="s">
        <v>645</v>
      </c>
      <c r="B80">
        <v>2570</v>
      </c>
      <c r="C80" s="4">
        <f>champion_state_ultimateName_stats[[#This Row],[count]]/SUM(champion_state_ultimateName_stats[count])</f>
        <v>2.0253284263119322E-3</v>
      </c>
    </row>
    <row r="81" spans="1:3" x14ac:dyDescent="0.25">
      <c r="A81" s="1" t="s">
        <v>631</v>
      </c>
      <c r="B81">
        <v>2548</v>
      </c>
      <c r="C81" s="4">
        <f>champion_state_ultimateName_stats[[#This Row],[count]]/SUM(champion_state_ultimateName_stats[count])</f>
        <v>2.0079909845302736E-3</v>
      </c>
    </row>
    <row r="82" spans="1:3" x14ac:dyDescent="0.25">
      <c r="A82" s="1" t="s">
        <v>615</v>
      </c>
      <c r="B82">
        <v>2457</v>
      </c>
      <c r="C82" s="4">
        <f>champion_state_ultimateName_stats[[#This Row],[count]]/SUM(champion_state_ultimateName_stats[count])</f>
        <v>1.9362770207970495E-3</v>
      </c>
    </row>
    <row r="83" spans="1:3" x14ac:dyDescent="0.25">
      <c r="A83" s="1" t="s">
        <v>659</v>
      </c>
      <c r="B83">
        <v>2317</v>
      </c>
      <c r="C83" s="4">
        <f>champion_state_ultimateName_stats[[#This Row],[count]]/SUM(champion_state_ultimateName_stats[count])</f>
        <v>1.8259478458228587E-3</v>
      </c>
    </row>
    <row r="84" spans="1:3" x14ac:dyDescent="0.25">
      <c r="A84" s="1" t="s">
        <v>627</v>
      </c>
      <c r="B84">
        <v>2101</v>
      </c>
      <c r="C84" s="4">
        <f>champion_state_ultimateName_stats[[#This Row],[count]]/SUM(champion_state_ultimateName_stats[count])</f>
        <v>1.6557256901483927E-3</v>
      </c>
    </row>
    <row r="85" spans="1:3" x14ac:dyDescent="0.25">
      <c r="A85" s="1" t="s">
        <v>656</v>
      </c>
      <c r="B85">
        <v>1924</v>
      </c>
      <c r="C85" s="4">
        <f>champion_state_ultimateName_stats[[#This Row],[count]]/SUM(champion_state_ultimateName_stats[count])</f>
        <v>1.5162380903595942E-3</v>
      </c>
    </row>
    <row r="86" spans="1:3" x14ac:dyDescent="0.25">
      <c r="A86" s="1" t="s">
        <v>701</v>
      </c>
      <c r="B86">
        <v>1635</v>
      </c>
      <c r="C86" s="4">
        <f>champion_state_ultimateName_stats[[#This Row],[count]]/SUM(champion_state_ultimateName_stats[count])</f>
        <v>1.2884871505914432E-3</v>
      </c>
    </row>
    <row r="87" spans="1:3" x14ac:dyDescent="0.25">
      <c r="A87" s="1" t="s">
        <v>684</v>
      </c>
      <c r="B87">
        <v>1527</v>
      </c>
      <c r="C87" s="4">
        <f>champion_state_ultimateName_stats[[#This Row],[count]]/SUM(champion_state_ultimateName_stats[count])</f>
        <v>1.2033760727542101E-3</v>
      </c>
    </row>
    <row r="88" spans="1:3" x14ac:dyDescent="0.25">
      <c r="A88" s="1" t="s">
        <v>704</v>
      </c>
      <c r="B88">
        <v>1520</v>
      </c>
      <c r="C88" s="4">
        <f>champion_state_ultimateName_stats[[#This Row],[count]]/SUM(champion_state_ultimateName_stats[count])</f>
        <v>1.1978596140055006E-3</v>
      </c>
    </row>
    <row r="89" spans="1:3" x14ac:dyDescent="0.25">
      <c r="A89" s="1" t="s">
        <v>620</v>
      </c>
      <c r="B89">
        <v>1498</v>
      </c>
      <c r="C89" s="4">
        <f>champion_state_ultimateName_stats[[#This Row],[count]]/SUM(champion_state_ultimateName_stats[count])</f>
        <v>1.1805221722238422E-3</v>
      </c>
    </row>
    <row r="90" spans="1:3" x14ac:dyDescent="0.25">
      <c r="A90" s="1" t="s">
        <v>673</v>
      </c>
      <c r="B90">
        <v>1487</v>
      </c>
      <c r="C90" s="4">
        <f>champion_state_ultimateName_stats[[#This Row],[count]]/SUM(champion_state_ultimateName_stats[count])</f>
        <v>1.1718534513330129E-3</v>
      </c>
    </row>
    <row r="91" spans="1:3" x14ac:dyDescent="0.25">
      <c r="A91" s="1" t="s">
        <v>653</v>
      </c>
      <c r="B91">
        <v>1427</v>
      </c>
      <c r="C91" s="4">
        <f>champion_state_ultimateName_stats[[#This Row],[count]]/SUM(champion_state_ultimateName_stats[count])</f>
        <v>1.1245695192012167E-3</v>
      </c>
    </row>
    <row r="92" spans="1:3" x14ac:dyDescent="0.25">
      <c r="A92" s="1" t="s">
        <v>625</v>
      </c>
      <c r="B92">
        <v>1416</v>
      </c>
      <c r="C92" s="4">
        <f>champion_state_ultimateName_stats[[#This Row],[count]]/SUM(champion_state_ultimateName_stats[count])</f>
        <v>1.1159007983103876E-3</v>
      </c>
    </row>
    <row r="93" spans="1:3" x14ac:dyDescent="0.25">
      <c r="A93" s="1" t="s">
        <v>706</v>
      </c>
      <c r="B93">
        <v>1392</v>
      </c>
      <c r="C93" s="4">
        <f>champion_state_ultimateName_stats[[#This Row],[count]]/SUM(champion_state_ultimateName_stats[count])</f>
        <v>1.096987225457669E-3</v>
      </c>
    </row>
    <row r="94" spans="1:3" x14ac:dyDescent="0.25">
      <c r="A94" s="1" t="s">
        <v>654</v>
      </c>
      <c r="B94">
        <v>1378</v>
      </c>
      <c r="C94" s="4">
        <f>champion_state_ultimateName_stats[[#This Row],[count]]/SUM(champion_state_ultimateName_stats[count])</f>
        <v>1.0859543079602501E-3</v>
      </c>
    </row>
    <row r="95" spans="1:3" x14ac:dyDescent="0.25">
      <c r="A95" s="1" t="s">
        <v>707</v>
      </c>
      <c r="B95">
        <v>1303</v>
      </c>
      <c r="C95" s="4">
        <f>champion_state_ultimateName_stats[[#This Row],[count]]/SUM(champion_state_ultimateName_stats[count])</f>
        <v>1.0268493927955049E-3</v>
      </c>
    </row>
    <row r="96" spans="1:3" x14ac:dyDescent="0.25">
      <c r="A96" s="1" t="s">
        <v>703</v>
      </c>
      <c r="B96">
        <v>1253</v>
      </c>
      <c r="C96" s="4">
        <f>champion_state_ultimateName_stats[[#This Row],[count]]/SUM(champion_state_ultimateName_stats[count])</f>
        <v>9.874461160190081E-4</v>
      </c>
    </row>
    <row r="97" spans="1:3" x14ac:dyDescent="0.25">
      <c r="A97" s="1" t="s">
        <v>717</v>
      </c>
      <c r="B97">
        <v>1207</v>
      </c>
      <c r="C97" s="4">
        <f>champion_state_ultimateName_stats[[#This Row],[count]]/SUM(champion_state_ultimateName_stats[count])</f>
        <v>9.5119510138463111E-4</v>
      </c>
    </row>
    <row r="98" spans="1:3" x14ac:dyDescent="0.25">
      <c r="A98" s="1" t="s">
        <v>578</v>
      </c>
      <c r="B98">
        <v>1165</v>
      </c>
      <c r="C98" s="4">
        <f>champion_state_ultimateName_stats[[#This Row],[count]]/SUM(champion_state_ultimateName_stats[count])</f>
        <v>9.1809634889237384E-4</v>
      </c>
    </row>
    <row r="99" spans="1:3" x14ac:dyDescent="0.25">
      <c r="A99" s="1" t="s">
        <v>628</v>
      </c>
      <c r="B99">
        <v>1099</v>
      </c>
      <c r="C99" s="4">
        <f>champion_state_ultimateName_stats[[#This Row],[count]]/SUM(champion_state_ultimateName_stats[count])</f>
        <v>8.6608402354739823E-4</v>
      </c>
    </row>
    <row r="100" spans="1:3" x14ac:dyDescent="0.25">
      <c r="A100" s="1" t="s">
        <v>691</v>
      </c>
      <c r="B100">
        <v>1079</v>
      </c>
      <c r="C100" s="4">
        <f>champion_state_ultimateName_stats[[#This Row],[count]]/SUM(champion_state_ultimateName_stats[count])</f>
        <v>8.503227128367995E-4</v>
      </c>
    </row>
    <row r="101" spans="1:3" x14ac:dyDescent="0.25">
      <c r="A101" s="1" t="s">
        <v>675</v>
      </c>
      <c r="B101">
        <v>953</v>
      </c>
      <c r="C101" s="4">
        <f>champion_state_ultimateName_stats[[#This Row],[count]]/SUM(champion_state_ultimateName_stats[count])</f>
        <v>7.510264553600277E-4</v>
      </c>
    </row>
    <row r="102" spans="1:3" x14ac:dyDescent="0.25">
      <c r="A102" s="1" t="s">
        <v>669</v>
      </c>
      <c r="B102">
        <v>943</v>
      </c>
      <c r="C102" s="4">
        <f>champion_state_ultimateName_stats[[#This Row],[count]]/SUM(champion_state_ultimateName_stats[count])</f>
        <v>7.4314580000472844E-4</v>
      </c>
    </row>
    <row r="103" spans="1:3" x14ac:dyDescent="0.25">
      <c r="A103" s="1" t="s">
        <v>662</v>
      </c>
      <c r="B103">
        <v>917</v>
      </c>
      <c r="C103" s="4">
        <f>champion_state_ultimateName_stats[[#This Row],[count]]/SUM(champion_state_ultimateName_stats[count])</f>
        <v>7.2265609608095007E-4</v>
      </c>
    </row>
    <row r="104" spans="1:3" x14ac:dyDescent="0.25">
      <c r="A104" s="1" t="s">
        <v>635</v>
      </c>
      <c r="B104">
        <v>892</v>
      </c>
      <c r="C104" s="4">
        <f>champion_state_ultimateName_stats[[#This Row],[count]]/SUM(champion_state_ultimateName_stats[count])</f>
        <v>7.0295445769270176E-4</v>
      </c>
    </row>
    <row r="105" spans="1:3" x14ac:dyDescent="0.25">
      <c r="A105" s="1" t="s">
        <v>604</v>
      </c>
      <c r="B105">
        <v>887</v>
      </c>
      <c r="C105" s="4">
        <f>champion_state_ultimateName_stats[[#This Row],[count]]/SUM(champion_state_ultimateName_stats[count])</f>
        <v>6.9901413001505208E-4</v>
      </c>
    </row>
    <row r="106" spans="1:3" x14ac:dyDescent="0.25">
      <c r="A106" s="1" t="s">
        <v>585</v>
      </c>
      <c r="B106">
        <v>880</v>
      </c>
      <c r="C106" s="4">
        <f>champion_state_ultimateName_stats[[#This Row],[count]]/SUM(champion_state_ultimateName_stats[count])</f>
        <v>6.9349767126634248E-4</v>
      </c>
    </row>
    <row r="107" spans="1:3" x14ac:dyDescent="0.25">
      <c r="A107" s="1" t="s">
        <v>651</v>
      </c>
      <c r="B107">
        <v>796</v>
      </c>
      <c r="C107" s="4">
        <f>champion_state_ultimateName_stats[[#This Row],[count]]/SUM(champion_state_ultimateName_stats[count])</f>
        <v>6.2730016628182795E-4</v>
      </c>
    </row>
    <row r="108" spans="1:3" x14ac:dyDescent="0.25">
      <c r="A108" s="1" t="s">
        <v>586</v>
      </c>
      <c r="B108">
        <v>747</v>
      </c>
      <c r="C108" s="4">
        <f>champion_state_ultimateName_stats[[#This Row],[count]]/SUM(champion_state_ultimateName_stats[count])</f>
        <v>5.8868495504086119E-4</v>
      </c>
    </row>
    <row r="109" spans="1:3" x14ac:dyDescent="0.25">
      <c r="A109" s="1" t="s">
        <v>643</v>
      </c>
      <c r="B109">
        <v>741</v>
      </c>
      <c r="C109" s="4">
        <f>champion_state_ultimateName_stats[[#This Row],[count]]/SUM(champion_state_ultimateName_stats[count])</f>
        <v>5.8395656182768155E-4</v>
      </c>
    </row>
    <row r="110" spans="1:3" x14ac:dyDescent="0.25">
      <c r="A110" s="1" t="s">
        <v>711</v>
      </c>
      <c r="B110">
        <v>728</v>
      </c>
      <c r="C110" s="4">
        <f>champion_state_ultimateName_stats[[#This Row],[count]]/SUM(champion_state_ultimateName_stats[count])</f>
        <v>5.7371170986579242E-4</v>
      </c>
    </row>
    <row r="111" spans="1:3" x14ac:dyDescent="0.25">
      <c r="A111" s="1" t="s">
        <v>708</v>
      </c>
      <c r="B111">
        <v>706</v>
      </c>
      <c r="C111" s="4">
        <f>champion_state_ultimateName_stats[[#This Row],[count]]/SUM(champion_state_ultimateName_stats[count])</f>
        <v>5.5637426808413388E-4</v>
      </c>
    </row>
    <row r="112" spans="1:3" x14ac:dyDescent="0.25">
      <c r="A112" s="1" t="s">
        <v>727</v>
      </c>
      <c r="B112">
        <v>664</v>
      </c>
      <c r="C112" s="4">
        <f>champion_state_ultimateName_stats[[#This Row],[count]]/SUM(champion_state_ultimateName_stats[count])</f>
        <v>5.2327551559187661E-4</v>
      </c>
    </row>
    <row r="113" spans="1:3" x14ac:dyDescent="0.25">
      <c r="A113" s="1" t="s">
        <v>661</v>
      </c>
      <c r="B113">
        <v>600</v>
      </c>
      <c r="C113" s="4">
        <f>champion_state_ultimateName_stats[[#This Row],[count]]/SUM(champion_state_ultimateName_stats[count])</f>
        <v>4.7283932131796081E-4</v>
      </c>
    </row>
    <row r="114" spans="1:3" x14ac:dyDescent="0.25">
      <c r="A114" s="1" t="s">
        <v>658</v>
      </c>
      <c r="B114">
        <v>574</v>
      </c>
      <c r="C114" s="4">
        <f>champion_state_ultimateName_stats[[#This Row],[count]]/SUM(champion_state_ultimateName_stats[count])</f>
        <v>4.5234961739418249E-4</v>
      </c>
    </row>
    <row r="115" spans="1:3" x14ac:dyDescent="0.25">
      <c r="A115" s="1" t="s">
        <v>687</v>
      </c>
      <c r="B115">
        <v>545</v>
      </c>
      <c r="C115" s="4">
        <f>champion_state_ultimateName_stats[[#This Row],[count]]/SUM(champion_state_ultimateName_stats[count])</f>
        <v>4.2949571686381441E-4</v>
      </c>
    </row>
    <row r="116" spans="1:3" x14ac:dyDescent="0.25">
      <c r="A116" s="1" t="s">
        <v>682</v>
      </c>
      <c r="B116">
        <v>506</v>
      </c>
      <c r="C116" s="4">
        <f>champion_state_ultimateName_stats[[#This Row],[count]]/SUM(champion_state_ultimateName_stats[count])</f>
        <v>3.9876116097814696E-4</v>
      </c>
    </row>
    <row r="117" spans="1:3" x14ac:dyDescent="0.25">
      <c r="A117" s="1" t="s">
        <v>724</v>
      </c>
      <c r="B117">
        <v>483</v>
      </c>
      <c r="C117" s="4">
        <f>champion_state_ultimateName_stats[[#This Row],[count]]/SUM(champion_state_ultimateName_stats[count])</f>
        <v>3.8063565366095847E-4</v>
      </c>
    </row>
    <row r="118" spans="1:3" x14ac:dyDescent="0.25">
      <c r="A118" s="1" t="s">
        <v>607</v>
      </c>
      <c r="B118">
        <v>451</v>
      </c>
      <c r="C118" s="4">
        <f>champion_state_ultimateName_stats[[#This Row],[count]]/SUM(champion_state_ultimateName_stats[count])</f>
        <v>3.5541755652400051E-4</v>
      </c>
    </row>
    <row r="119" spans="1:3" x14ac:dyDescent="0.25">
      <c r="A119" s="1" t="s">
        <v>718</v>
      </c>
      <c r="B119">
        <v>416</v>
      </c>
      <c r="C119" s="4">
        <f>champion_state_ultimateName_stats[[#This Row],[count]]/SUM(champion_state_ultimateName_stats[count])</f>
        <v>3.2783526278045284E-4</v>
      </c>
    </row>
    <row r="120" spans="1:3" x14ac:dyDescent="0.25">
      <c r="A120" s="1" t="s">
        <v>667</v>
      </c>
      <c r="B120">
        <v>391</v>
      </c>
      <c r="C120" s="4">
        <f>champion_state_ultimateName_stats[[#This Row],[count]]/SUM(champion_state_ultimateName_stats[count])</f>
        <v>3.0813362439220443E-4</v>
      </c>
    </row>
    <row r="121" spans="1:3" x14ac:dyDescent="0.25">
      <c r="A121" s="1" t="s">
        <v>713</v>
      </c>
      <c r="B121">
        <v>371</v>
      </c>
      <c r="C121" s="4">
        <f>champion_state_ultimateName_stats[[#This Row],[count]]/SUM(champion_state_ultimateName_stats[count])</f>
        <v>2.9237231368160575E-4</v>
      </c>
    </row>
    <row r="122" spans="1:3" x14ac:dyDescent="0.25">
      <c r="A122" s="1" t="s">
        <v>714</v>
      </c>
      <c r="B122">
        <v>367</v>
      </c>
      <c r="C122" s="4">
        <f>champion_state_ultimateName_stats[[#This Row],[count]]/SUM(champion_state_ultimateName_stats[count])</f>
        <v>2.8922005153948603E-4</v>
      </c>
    </row>
    <row r="123" spans="1:3" x14ac:dyDescent="0.25">
      <c r="A123" s="1" t="s">
        <v>593</v>
      </c>
      <c r="B123">
        <v>363</v>
      </c>
      <c r="C123" s="4">
        <f>champion_state_ultimateName_stats[[#This Row],[count]]/SUM(champion_state_ultimateName_stats[count])</f>
        <v>2.8606778939736631E-4</v>
      </c>
    </row>
    <row r="124" spans="1:3" x14ac:dyDescent="0.25">
      <c r="A124" s="1" t="s">
        <v>723</v>
      </c>
      <c r="B124">
        <v>347</v>
      </c>
      <c r="C124" s="4">
        <f>champion_state_ultimateName_stats[[#This Row],[count]]/SUM(champion_state_ultimateName_stats[count])</f>
        <v>2.7345874082888735E-4</v>
      </c>
    </row>
    <row r="125" spans="1:3" x14ac:dyDescent="0.25">
      <c r="A125" s="1" t="s">
        <v>725</v>
      </c>
      <c r="B125">
        <v>317</v>
      </c>
      <c r="C125" s="4">
        <f>champion_state_ultimateName_stats[[#This Row],[count]]/SUM(champion_state_ultimateName_stats[count])</f>
        <v>2.4981677476298931E-4</v>
      </c>
    </row>
    <row r="126" spans="1:3" x14ac:dyDescent="0.25">
      <c r="A126" s="1" t="s">
        <v>664</v>
      </c>
      <c r="B126">
        <v>295</v>
      </c>
      <c r="C126" s="4">
        <f>champion_state_ultimateName_stats[[#This Row],[count]]/SUM(champion_state_ultimateName_stats[count])</f>
        <v>2.3247933298133072E-4</v>
      </c>
    </row>
    <row r="127" spans="1:3" x14ac:dyDescent="0.25">
      <c r="A127" s="1" t="s">
        <v>694</v>
      </c>
      <c r="B127">
        <v>247</v>
      </c>
      <c r="C127" s="4">
        <f>champion_state_ultimateName_stats[[#This Row],[count]]/SUM(champion_state_ultimateName_stats[count])</f>
        <v>1.9465218727589387E-4</v>
      </c>
    </row>
    <row r="128" spans="1:3" x14ac:dyDescent="0.25">
      <c r="A128" s="1" t="s">
        <v>674</v>
      </c>
      <c r="B128">
        <v>244</v>
      </c>
      <c r="C128" s="4">
        <f>champion_state_ultimateName_stats[[#This Row],[count]]/SUM(champion_state_ultimateName_stats[count])</f>
        <v>1.9228799066930405E-4</v>
      </c>
    </row>
    <row r="129" spans="1:3" x14ac:dyDescent="0.25">
      <c r="A129" s="1" t="s">
        <v>623</v>
      </c>
      <c r="B129">
        <v>234</v>
      </c>
      <c r="C129" s="4">
        <f>champion_state_ultimateName_stats[[#This Row],[count]]/SUM(champion_state_ultimateName_stats[count])</f>
        <v>1.8440733531400471E-4</v>
      </c>
    </row>
    <row r="130" spans="1:3" x14ac:dyDescent="0.25">
      <c r="A130" s="1" t="s">
        <v>728</v>
      </c>
      <c r="B130">
        <v>233</v>
      </c>
      <c r="C130" s="4">
        <f>champion_state_ultimateName_stats[[#This Row],[count]]/SUM(champion_state_ultimateName_stats[count])</f>
        <v>1.8361926977847478E-4</v>
      </c>
    </row>
    <row r="131" spans="1:3" x14ac:dyDescent="0.25">
      <c r="A131" s="1" t="s">
        <v>663</v>
      </c>
      <c r="B131">
        <v>221</v>
      </c>
      <c r="C131" s="4">
        <f>champion_state_ultimateName_stats[[#This Row],[count]]/SUM(champion_state_ultimateName_stats[count])</f>
        <v>1.7416248335211555E-4</v>
      </c>
    </row>
    <row r="132" spans="1:3" x14ac:dyDescent="0.25">
      <c r="A132" s="1" t="s">
        <v>646</v>
      </c>
      <c r="B132">
        <v>204</v>
      </c>
      <c r="C132" s="4">
        <f>champion_state_ultimateName_stats[[#This Row],[count]]/SUM(champion_state_ultimateName_stats[count])</f>
        <v>1.6076536924810667E-4</v>
      </c>
    </row>
    <row r="133" spans="1:3" x14ac:dyDescent="0.25">
      <c r="A133" s="1" t="s">
        <v>584</v>
      </c>
      <c r="B133">
        <v>203</v>
      </c>
      <c r="C133" s="4">
        <f>champion_state_ultimateName_stats[[#This Row],[count]]/SUM(champion_state_ultimateName_stats[count])</f>
        <v>1.5997730371257674E-4</v>
      </c>
    </row>
    <row r="134" spans="1:3" x14ac:dyDescent="0.25">
      <c r="A134" s="1" t="s">
        <v>719</v>
      </c>
      <c r="B134">
        <v>192</v>
      </c>
      <c r="C134" s="4">
        <f>champion_state_ultimateName_stats[[#This Row],[count]]/SUM(champion_state_ultimateName_stats[count])</f>
        <v>1.5130858282174747E-4</v>
      </c>
    </row>
    <row r="135" spans="1:3" x14ac:dyDescent="0.25">
      <c r="A135" s="1" t="s">
        <v>665</v>
      </c>
      <c r="B135">
        <v>177</v>
      </c>
      <c r="C135" s="4">
        <f>champion_state_ultimateName_stats[[#This Row],[count]]/SUM(champion_state_ultimateName_stats[count])</f>
        <v>1.3948759978879845E-4</v>
      </c>
    </row>
    <row r="136" spans="1:3" x14ac:dyDescent="0.25">
      <c r="A136" s="1" t="s">
        <v>730</v>
      </c>
      <c r="B136">
        <v>173</v>
      </c>
      <c r="C136" s="4">
        <f>champion_state_ultimateName_stats[[#This Row],[count]]/SUM(champion_state_ultimateName_stats[count])</f>
        <v>1.363353376466787E-4</v>
      </c>
    </row>
    <row r="137" spans="1:3" x14ac:dyDescent="0.25">
      <c r="A137" s="1" t="s">
        <v>647</v>
      </c>
      <c r="B137">
        <v>169</v>
      </c>
      <c r="C137" s="4">
        <f>champion_state_ultimateName_stats[[#This Row],[count]]/SUM(champion_state_ultimateName_stats[count])</f>
        <v>1.3318307550455895E-4</v>
      </c>
    </row>
    <row r="138" spans="1:3" x14ac:dyDescent="0.25">
      <c r="A138" s="1" t="s">
        <v>712</v>
      </c>
      <c r="B138">
        <v>166</v>
      </c>
      <c r="C138" s="4">
        <f>champion_state_ultimateName_stats[[#This Row],[count]]/SUM(champion_state_ultimateName_stats[count])</f>
        <v>1.3081887889796915E-4</v>
      </c>
    </row>
    <row r="139" spans="1:3" x14ac:dyDescent="0.25">
      <c r="A139" s="1" t="s">
        <v>715</v>
      </c>
      <c r="B139">
        <v>163</v>
      </c>
      <c r="C139" s="4">
        <f>champion_state_ultimateName_stats[[#This Row],[count]]/SUM(champion_state_ultimateName_stats[count])</f>
        <v>1.2845468229137936E-4</v>
      </c>
    </row>
    <row r="140" spans="1:3" x14ac:dyDescent="0.25">
      <c r="A140" s="1" t="s">
        <v>709</v>
      </c>
      <c r="B140">
        <v>161</v>
      </c>
      <c r="C140" s="4">
        <f>champion_state_ultimateName_stats[[#This Row],[count]]/SUM(champion_state_ultimateName_stats[count])</f>
        <v>1.2687855122031947E-4</v>
      </c>
    </row>
    <row r="141" spans="1:3" x14ac:dyDescent="0.25">
      <c r="A141" s="1" t="s">
        <v>722</v>
      </c>
      <c r="B141">
        <v>159</v>
      </c>
      <c r="C141" s="4">
        <f>champion_state_ultimateName_stats[[#This Row],[count]]/SUM(champion_state_ultimateName_stats[count])</f>
        <v>1.2530242014925961E-4</v>
      </c>
    </row>
    <row r="142" spans="1:3" x14ac:dyDescent="0.25">
      <c r="A142" s="1" t="s">
        <v>720</v>
      </c>
      <c r="B142">
        <v>151</v>
      </c>
      <c r="C142" s="4">
        <f>champion_state_ultimateName_stats[[#This Row],[count]]/SUM(champion_state_ultimateName_stats[count])</f>
        <v>1.1899789586502013E-4</v>
      </c>
    </row>
    <row r="143" spans="1:3" x14ac:dyDescent="0.25">
      <c r="A143" s="1" t="s">
        <v>617</v>
      </c>
      <c r="B143">
        <v>121</v>
      </c>
      <c r="C143" s="4">
        <f>champion_state_ultimateName_stats[[#This Row],[count]]/SUM(champion_state_ultimateName_stats[count])</f>
        <v>9.5355929799122093E-5</v>
      </c>
    </row>
    <row r="144" spans="1:3" x14ac:dyDescent="0.25">
      <c r="A144" s="1" t="s">
        <v>699</v>
      </c>
      <c r="B144">
        <v>118</v>
      </c>
      <c r="C144" s="4">
        <f>champion_state_ultimateName_stats[[#This Row],[count]]/SUM(champion_state_ultimateName_stats[count])</f>
        <v>9.2991733192532286E-5</v>
      </c>
    </row>
    <row r="145" spans="1:3" x14ac:dyDescent="0.25">
      <c r="A145" s="1" t="s">
        <v>594</v>
      </c>
      <c r="B145">
        <v>104</v>
      </c>
      <c r="C145" s="4">
        <f>champion_state_ultimateName_stats[[#This Row],[count]]/SUM(champion_state_ultimateName_stats[count])</f>
        <v>8.195881569511321E-5</v>
      </c>
    </row>
    <row r="146" spans="1:3" x14ac:dyDescent="0.25">
      <c r="A146" s="1" t="s">
        <v>595</v>
      </c>
      <c r="B146">
        <v>100</v>
      </c>
      <c r="C146" s="4">
        <f>champion_state_ultimateName_stats[[#This Row],[count]]/SUM(champion_state_ultimateName_stats[count])</f>
        <v>7.8806553552993473E-5</v>
      </c>
    </row>
    <row r="147" spans="1:3" x14ac:dyDescent="0.25">
      <c r="A147" s="1" t="s">
        <v>696</v>
      </c>
      <c r="B147">
        <v>78</v>
      </c>
      <c r="C147" s="4">
        <f>champion_state_ultimateName_stats[[#This Row],[count]]/SUM(champion_state_ultimateName_stats[count])</f>
        <v>6.1469111771334908E-5</v>
      </c>
    </row>
    <row r="148" spans="1:3" x14ac:dyDescent="0.25">
      <c r="A148" s="1" t="s">
        <v>726</v>
      </c>
      <c r="B148">
        <v>75</v>
      </c>
      <c r="C148" s="4">
        <f>champion_state_ultimateName_stats[[#This Row],[count]]/SUM(champion_state_ultimateName_stats[count])</f>
        <v>5.9104915164745101E-5</v>
      </c>
    </row>
    <row r="149" spans="1:3" x14ac:dyDescent="0.25">
      <c r="A149" s="1" t="s">
        <v>683</v>
      </c>
      <c r="B149">
        <v>69</v>
      </c>
      <c r="C149" s="4">
        <f>champion_state_ultimateName_stats[[#This Row],[count]]/SUM(champion_state_ultimateName_stats[count])</f>
        <v>5.4376521951565494E-5</v>
      </c>
    </row>
    <row r="150" spans="1:3" x14ac:dyDescent="0.25">
      <c r="A150" s="1" t="s">
        <v>697</v>
      </c>
      <c r="B150">
        <v>42</v>
      </c>
      <c r="C150" s="4">
        <f>champion_state_ultimateName_stats[[#This Row],[count]]/SUM(champion_state_ultimateName_stats[count])</f>
        <v>3.3098752492257254E-5</v>
      </c>
    </row>
    <row r="151" spans="1:3" x14ac:dyDescent="0.25">
      <c r="A151" s="1" t="s">
        <v>660</v>
      </c>
      <c r="B151">
        <v>40</v>
      </c>
      <c r="C151" s="4">
        <f>champion_state_ultimateName_stats[[#This Row],[count]]/SUM(champion_state_ultimateName_stats[count])</f>
        <v>3.1522621421197385E-5</v>
      </c>
    </row>
    <row r="152" spans="1:3" x14ac:dyDescent="0.25">
      <c r="A152" s="1" t="s">
        <v>666</v>
      </c>
      <c r="B152">
        <v>37</v>
      </c>
      <c r="C152" s="4">
        <f>champion_state_ultimateName_stats[[#This Row],[count]]/SUM(champion_state_ultimateName_stats[count])</f>
        <v>2.9158424814607582E-5</v>
      </c>
    </row>
    <row r="153" spans="1:3" x14ac:dyDescent="0.25">
      <c r="A153" s="1" t="s">
        <v>652</v>
      </c>
      <c r="B153">
        <v>17</v>
      </c>
      <c r="C153" s="4">
        <f>champion_state_ultimateName_stats[[#This Row],[count]]/SUM(champion_state_ultimateName_stats[count])</f>
        <v>1.3397114104008889E-5</v>
      </c>
    </row>
    <row r="154" spans="1:3" x14ac:dyDescent="0.25">
      <c r="A154" s="1" t="s">
        <v>644</v>
      </c>
      <c r="B154">
        <v>8</v>
      </c>
      <c r="C154" s="4">
        <f>champion_state_ultimateName_stats[[#This Row],[count]]/SUM(champion_state_ultimateName_stats[count])</f>
        <v>6.3045242842394773E-6</v>
      </c>
    </row>
    <row r="155" spans="1:3" x14ac:dyDescent="0.25">
      <c r="A155" s="1" t="s">
        <v>606</v>
      </c>
      <c r="B155">
        <v>8</v>
      </c>
      <c r="C155" s="4">
        <f>champion_state_ultimateName_stats[[#This Row],[count]]/SUM(champion_state_ultimateName_stats[count])</f>
        <v>6.3045242842394773E-6</v>
      </c>
    </row>
    <row r="156" spans="1:3" x14ac:dyDescent="0.25">
      <c r="A156" s="1" t="s">
        <v>596</v>
      </c>
      <c r="B156">
        <v>8</v>
      </c>
      <c r="C156" s="4">
        <f>champion_state_ultimateName_stats[[#This Row],[count]]/SUM(champion_state_ultimateName_stats[count])</f>
        <v>6.3045242842394773E-6</v>
      </c>
    </row>
    <row r="157" spans="1:3" x14ac:dyDescent="0.25">
      <c r="A157" s="1" t="s">
        <v>721</v>
      </c>
      <c r="B157">
        <v>6</v>
      </c>
      <c r="C157" s="4">
        <f>champion_state_ultimateName_stats[[#This Row],[count]]/SUM(champion_state_ultimateName_stats[count])</f>
        <v>4.7283932131796084E-6</v>
      </c>
    </row>
    <row r="158" spans="1:3" x14ac:dyDescent="0.25">
      <c r="A158" s="1" t="s">
        <v>705</v>
      </c>
      <c r="B158">
        <v>5</v>
      </c>
      <c r="C158" s="4">
        <f>champion_state_ultimateName_stats[[#This Row],[count]]/SUM(champion_state_ultimateName_stats[count])</f>
        <v>3.9403276776496731E-6</v>
      </c>
    </row>
    <row r="159" spans="1:3" x14ac:dyDescent="0.25">
      <c r="A159" s="1" t="s">
        <v>605</v>
      </c>
      <c r="B159">
        <v>2</v>
      </c>
      <c r="C159" s="4">
        <f>champion_state_ultimateName_stats[[#This Row],[count]]/SUM(champion_state_ultimateName_stats[count])</f>
        <v>1.5761310710598693E-6</v>
      </c>
    </row>
    <row r="160" spans="1:3" x14ac:dyDescent="0.25">
      <c r="A160" s="1" t="s">
        <v>716</v>
      </c>
      <c r="B160">
        <v>2</v>
      </c>
      <c r="C160" s="4">
        <f>champion_state_ultimateName_stats[[#This Row],[count]]/SUM(champion_state_ultimateName_stats[count])</f>
        <v>1.5761310710598693E-6</v>
      </c>
    </row>
    <row r="161" spans="1:3" x14ac:dyDescent="0.25">
      <c r="A161" s="1" t="s">
        <v>710</v>
      </c>
      <c r="B161">
        <v>1</v>
      </c>
      <c r="C161" s="4">
        <f>champion_state_ultimateName_stats[[#This Row],[count]]/SUM(champion_state_ultimateName_stats[count])</f>
        <v>7.8806553552993467E-7</v>
      </c>
    </row>
    <row r="162" spans="1:3" x14ac:dyDescent="0.25">
      <c r="A162" s="1" t="s">
        <v>729</v>
      </c>
      <c r="B162">
        <v>1</v>
      </c>
      <c r="C162" s="4">
        <f>champion_state_ultimateName_stats[[#This Row],[count]]/SUM(champion_state_ultimateName_stats[count])</f>
        <v>7.8806553552993467E-7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5981-2666-4578-B046-DEA732017138}">
  <dimension ref="A1:C14"/>
  <sheetViews>
    <sheetView tabSelected="1" workbookViewId="0">
      <selection activeCell="K21" sqref="K21"/>
    </sheetView>
  </sheetViews>
  <sheetFormatPr defaultRowHeight="15" x14ac:dyDescent="0.25"/>
  <cols>
    <col min="1" max="1" width="43.5703125" bestFit="1" customWidth="1"/>
    <col min="2" max="2" width="8.28515625" bestFit="1" customWidth="1"/>
  </cols>
  <sheetData>
    <row r="1" spans="1:3" x14ac:dyDescent="0.25">
      <c r="A1" t="s">
        <v>731</v>
      </c>
      <c r="B1" t="s">
        <v>82</v>
      </c>
      <c r="C1" t="s">
        <v>573</v>
      </c>
    </row>
    <row r="2" spans="1:3" x14ac:dyDescent="0.25">
      <c r="A2" s="1" t="s">
        <v>732</v>
      </c>
      <c r="B2">
        <v>1187317</v>
      </c>
      <c r="C2" s="4">
        <f>summoner_spell_sets_summonerSpellName_stats[[#This Row],[count]]/SUM(summoner_spell_sets_summonerSpellName_stats[count])</f>
        <v>0.46784180372439771</v>
      </c>
    </row>
    <row r="3" spans="1:3" x14ac:dyDescent="0.25">
      <c r="A3" s="1" t="s">
        <v>733</v>
      </c>
      <c r="B3">
        <v>527153</v>
      </c>
      <c r="C3" s="4">
        <f>summoner_spell_sets_summonerSpellName_stats[[#This Row],[count]]/SUM(summoner_spell_sets_summonerSpellName_stats[count])</f>
        <v>0.20771555562560581</v>
      </c>
    </row>
    <row r="4" spans="1:3" x14ac:dyDescent="0.25">
      <c r="A4" s="1" t="s">
        <v>736</v>
      </c>
      <c r="B4">
        <v>223397</v>
      </c>
      <c r="C4" s="4">
        <f>summoner_spell_sets_summonerSpellName_stats[[#This Row],[count]]/SUM(summoner_spell_sets_summonerSpellName_stats[count])</f>
        <v>8.8025738220390407E-2</v>
      </c>
    </row>
    <row r="5" spans="1:3" x14ac:dyDescent="0.25">
      <c r="A5" s="1" t="s">
        <v>738</v>
      </c>
      <c r="B5">
        <v>162073</v>
      </c>
      <c r="C5" s="4">
        <f>summoner_spell_sets_summonerSpellName_stats[[#This Row],[count]]/SUM(summoner_spell_sets_summonerSpellName_stats[count])</f>
        <v>6.3862072769971551E-2</v>
      </c>
    </row>
    <row r="6" spans="1:3" x14ac:dyDescent="0.25">
      <c r="A6" s="1" t="s">
        <v>735</v>
      </c>
      <c r="B6">
        <v>126746</v>
      </c>
      <c r="C6" s="4">
        <f>summoner_spell_sets_summonerSpellName_stats[[#This Row],[count]]/SUM(summoner_spell_sets_summonerSpellName_stats[count])</f>
        <v>4.9942077183138547E-2</v>
      </c>
    </row>
    <row r="7" spans="1:3" x14ac:dyDescent="0.25">
      <c r="A7" s="1" t="s">
        <v>737</v>
      </c>
      <c r="B7">
        <v>91381</v>
      </c>
      <c r="C7" s="4">
        <f>summoner_spell_sets_summonerSpellName_stats[[#This Row],[count]]/SUM(summoner_spell_sets_summonerSpellName_stats[count])</f>
        <v>3.6007108351130482E-2</v>
      </c>
    </row>
    <row r="8" spans="1:3" x14ac:dyDescent="0.25">
      <c r="A8" s="1" t="s">
        <v>741</v>
      </c>
      <c r="B8">
        <v>76826</v>
      </c>
      <c r="C8" s="4">
        <f>summoner_spell_sets_summonerSpellName_stats[[#This Row],[count]]/SUM(summoner_spell_sets_summonerSpellName_stats[count])</f>
        <v>3.0271961416311381E-2</v>
      </c>
    </row>
    <row r="9" spans="1:3" x14ac:dyDescent="0.25">
      <c r="A9" s="1" t="s">
        <v>734</v>
      </c>
      <c r="B9">
        <v>60015</v>
      </c>
      <c r="C9" s="4">
        <f>summoner_spell_sets_summonerSpellName_stats[[#This Row],[count]]/SUM(summoner_spell_sets_summonerSpellName_stats[count])</f>
        <v>2.3647876557414516E-2</v>
      </c>
    </row>
    <row r="10" spans="1:3" x14ac:dyDescent="0.25">
      <c r="A10" s="1" t="s">
        <v>739</v>
      </c>
      <c r="B10">
        <v>36072</v>
      </c>
      <c r="C10" s="4">
        <f>summoner_spell_sets_summonerSpellName_stats[[#This Row],[count]]/SUM(summoner_spell_sets_summonerSpellName_stats[count])</f>
        <v>1.4213549998817902E-2</v>
      </c>
    </row>
    <row r="11" spans="1:3" x14ac:dyDescent="0.25">
      <c r="A11" s="1" t="s">
        <v>742</v>
      </c>
      <c r="B11">
        <v>31851</v>
      </c>
      <c r="C11" s="4">
        <f>summoner_spell_sets_summonerSpellName_stats[[#This Row],[count]]/SUM(summoner_spell_sets_summonerSpellName_stats[count])</f>
        <v>1.2550337686081974E-2</v>
      </c>
    </row>
    <row r="12" spans="1:3" x14ac:dyDescent="0.25">
      <c r="A12" s="1" t="s">
        <v>740</v>
      </c>
      <c r="B12">
        <v>13632</v>
      </c>
      <c r="C12" s="4">
        <f>summoner_spell_sets_summonerSpellName_stats[[#This Row],[count]]/SUM(summoner_spell_sets_summonerSpellName_stats[count])</f>
        <v>5.3714546901720344E-3</v>
      </c>
    </row>
    <row r="13" spans="1:3" x14ac:dyDescent="0.25">
      <c r="A13" s="1" t="s">
        <v>743</v>
      </c>
      <c r="B13">
        <v>1375</v>
      </c>
      <c r="C13" s="4">
        <f>summoner_spell_sets_summonerSpellName_stats[[#This Row],[count]]/SUM(summoner_spell_sets_summonerSpellName_stats[count])</f>
        <v>5.4179505567683009E-4</v>
      </c>
    </row>
    <row r="14" spans="1:3" x14ac:dyDescent="0.25">
      <c r="A14" s="1" t="s">
        <v>744</v>
      </c>
      <c r="B14">
        <v>22</v>
      </c>
      <c r="C14" s="4">
        <f>summoner_spell_sets_summonerSpellName_stats[[#This Row],[count]]/SUM(summoner_spell_sets_summonerSpellName_stats[count])</f>
        <v>8.6687208908292807E-6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2"/>
  <sheetViews>
    <sheetView workbookViewId="0">
      <selection activeCell="I18" sqref="I18"/>
    </sheetView>
  </sheetViews>
  <sheetFormatPr defaultRowHeight="15" x14ac:dyDescent="0.25"/>
  <cols>
    <col min="1" max="1" width="9.28515625" bestFit="1" customWidth="1"/>
    <col min="2" max="2" width="28.7109375" bestFit="1" customWidth="1"/>
    <col min="3" max="3" width="12" bestFit="1" customWidth="1"/>
    <col min="4" max="4" width="17.7109375" bestFit="1" customWidth="1"/>
    <col min="5" max="5" width="17.5703125" bestFit="1" customWidth="1"/>
    <col min="6" max="6" width="12.140625" bestFit="1" customWidth="1"/>
    <col min="7" max="7" width="13" bestFit="1" customWidth="1"/>
  </cols>
  <sheetData>
    <row r="1" spans="1:7" x14ac:dyDescent="0.25">
      <c r="A1" t="s">
        <v>268</v>
      </c>
      <c r="B1" t="s">
        <v>269</v>
      </c>
      <c r="C1" t="s">
        <v>270</v>
      </c>
      <c r="D1" t="s">
        <v>271</v>
      </c>
      <c r="E1" t="s">
        <v>272</v>
      </c>
      <c r="F1" t="s">
        <v>273</v>
      </c>
      <c r="G1" t="s">
        <v>274</v>
      </c>
    </row>
    <row r="2" spans="1:7" x14ac:dyDescent="0.25">
      <c r="A2">
        <v>3340</v>
      </c>
      <c r="B2" s="1" t="s">
        <v>381</v>
      </c>
      <c r="C2">
        <v>519207</v>
      </c>
      <c r="D2">
        <v>673</v>
      </c>
      <c r="E2">
        <v>6222</v>
      </c>
      <c r="F2">
        <v>0</v>
      </c>
      <c r="G2">
        <v>84</v>
      </c>
    </row>
    <row r="3" spans="1:7" x14ac:dyDescent="0.25">
      <c r="A3">
        <v>3364</v>
      </c>
      <c r="B3" s="1" t="s">
        <v>398</v>
      </c>
      <c r="C3">
        <v>458703</v>
      </c>
      <c r="D3">
        <v>3259</v>
      </c>
      <c r="E3">
        <v>1283</v>
      </c>
      <c r="F3">
        <v>0</v>
      </c>
      <c r="G3">
        <v>28</v>
      </c>
    </row>
    <row r="4" spans="1:7" x14ac:dyDescent="0.25">
      <c r="A4">
        <v>2055</v>
      </c>
      <c r="B4" s="1" t="s">
        <v>282</v>
      </c>
      <c r="C4">
        <v>425983</v>
      </c>
      <c r="D4">
        <v>53169</v>
      </c>
      <c r="E4">
        <v>49937</v>
      </c>
      <c r="F4">
        <v>854</v>
      </c>
      <c r="G4">
        <v>733</v>
      </c>
    </row>
    <row r="5" spans="1:7" x14ac:dyDescent="0.25">
      <c r="A5">
        <v>2031</v>
      </c>
      <c r="B5" s="1" t="s">
        <v>471</v>
      </c>
      <c r="C5">
        <v>313650</v>
      </c>
      <c r="D5">
        <v>2243</v>
      </c>
      <c r="E5">
        <v>1071</v>
      </c>
      <c r="F5">
        <v>3479</v>
      </c>
      <c r="G5">
        <v>163</v>
      </c>
    </row>
    <row r="6" spans="1:7" x14ac:dyDescent="0.25">
      <c r="A6">
        <v>3363</v>
      </c>
      <c r="B6" s="1" t="s">
        <v>397</v>
      </c>
      <c r="C6">
        <v>273710</v>
      </c>
      <c r="D6">
        <v>2901</v>
      </c>
      <c r="E6">
        <v>117</v>
      </c>
      <c r="F6">
        <v>1</v>
      </c>
      <c r="G6">
        <v>25</v>
      </c>
    </row>
    <row r="7" spans="1:7" x14ac:dyDescent="0.25">
      <c r="A7">
        <v>3047</v>
      </c>
      <c r="B7" s="1" t="s">
        <v>463</v>
      </c>
      <c r="C7">
        <v>199914</v>
      </c>
      <c r="D7">
        <v>1876</v>
      </c>
      <c r="E7">
        <v>1045</v>
      </c>
      <c r="F7">
        <v>12</v>
      </c>
      <c r="G7">
        <v>55</v>
      </c>
    </row>
    <row r="8" spans="1:7" x14ac:dyDescent="0.25">
      <c r="A8">
        <v>2003</v>
      </c>
      <c r="B8" s="1" t="s">
        <v>449</v>
      </c>
      <c r="C8">
        <v>177103</v>
      </c>
      <c r="D8">
        <v>2584</v>
      </c>
      <c r="E8">
        <v>8404</v>
      </c>
      <c r="F8">
        <v>911</v>
      </c>
      <c r="G8">
        <v>212</v>
      </c>
    </row>
    <row r="9" spans="1:7" x14ac:dyDescent="0.25">
      <c r="A9">
        <v>1028</v>
      </c>
      <c r="B9" s="1" t="s">
        <v>279</v>
      </c>
      <c r="C9">
        <v>165805</v>
      </c>
      <c r="D9">
        <v>7726</v>
      </c>
      <c r="E9">
        <v>7615</v>
      </c>
      <c r="F9">
        <v>56</v>
      </c>
      <c r="G9">
        <v>264</v>
      </c>
    </row>
    <row r="10" spans="1:7" x14ac:dyDescent="0.25">
      <c r="A10">
        <v>3111</v>
      </c>
      <c r="B10" s="1" t="s">
        <v>314</v>
      </c>
      <c r="C10">
        <v>163321</v>
      </c>
      <c r="D10">
        <v>1460</v>
      </c>
      <c r="E10">
        <v>682</v>
      </c>
      <c r="F10">
        <v>5</v>
      </c>
      <c r="G10">
        <v>48</v>
      </c>
    </row>
    <row r="11" spans="1:7" x14ac:dyDescent="0.25">
      <c r="A11">
        <v>1055</v>
      </c>
      <c r="B11" s="1" t="s">
        <v>306</v>
      </c>
      <c r="C11">
        <v>162163</v>
      </c>
      <c r="D11">
        <v>213</v>
      </c>
      <c r="E11">
        <v>224</v>
      </c>
      <c r="F11">
        <v>767</v>
      </c>
      <c r="G11">
        <v>74</v>
      </c>
    </row>
    <row r="12" spans="1:7" x14ac:dyDescent="0.25">
      <c r="A12">
        <v>1036</v>
      </c>
      <c r="B12" s="1" t="s">
        <v>287</v>
      </c>
      <c r="C12">
        <v>156148</v>
      </c>
      <c r="D12">
        <v>6658</v>
      </c>
      <c r="E12">
        <v>7227</v>
      </c>
      <c r="F12">
        <v>56</v>
      </c>
      <c r="G12">
        <v>289</v>
      </c>
    </row>
    <row r="13" spans="1:7" x14ac:dyDescent="0.25">
      <c r="A13">
        <v>1001</v>
      </c>
      <c r="B13" s="1" t="s">
        <v>465</v>
      </c>
      <c r="C13">
        <v>143408</v>
      </c>
      <c r="D13">
        <v>3782</v>
      </c>
      <c r="E13">
        <v>3941</v>
      </c>
      <c r="F13">
        <v>6</v>
      </c>
      <c r="G13">
        <v>47</v>
      </c>
    </row>
    <row r="14" spans="1:7" x14ac:dyDescent="0.25">
      <c r="A14">
        <v>3158</v>
      </c>
      <c r="B14" s="1" t="s">
        <v>342</v>
      </c>
      <c r="C14">
        <v>137609</v>
      </c>
      <c r="D14">
        <v>1244</v>
      </c>
      <c r="E14">
        <v>188</v>
      </c>
      <c r="F14">
        <v>9</v>
      </c>
      <c r="G14">
        <v>64</v>
      </c>
    </row>
    <row r="15" spans="1:7" x14ac:dyDescent="0.25">
      <c r="A15">
        <v>3067</v>
      </c>
      <c r="B15" s="1" t="s">
        <v>479</v>
      </c>
      <c r="C15">
        <v>136732</v>
      </c>
      <c r="D15">
        <v>4015</v>
      </c>
      <c r="E15">
        <v>3405</v>
      </c>
      <c r="F15">
        <v>14</v>
      </c>
      <c r="G15">
        <v>128</v>
      </c>
    </row>
    <row r="16" spans="1:7" x14ac:dyDescent="0.25">
      <c r="A16">
        <v>2033</v>
      </c>
      <c r="B16" s="1" t="s">
        <v>473</v>
      </c>
      <c r="C16">
        <v>132261</v>
      </c>
      <c r="D16">
        <v>55</v>
      </c>
      <c r="E16">
        <v>142</v>
      </c>
      <c r="F16">
        <v>645</v>
      </c>
      <c r="G16">
        <v>52</v>
      </c>
    </row>
    <row r="17" spans="1:7" x14ac:dyDescent="0.25">
      <c r="A17">
        <v>3070</v>
      </c>
      <c r="B17" s="1" t="s">
        <v>482</v>
      </c>
      <c r="C17">
        <v>122081</v>
      </c>
      <c r="D17">
        <v>1063</v>
      </c>
      <c r="E17">
        <v>1151</v>
      </c>
      <c r="F17">
        <v>7</v>
      </c>
      <c r="G17">
        <v>21</v>
      </c>
    </row>
    <row r="18" spans="1:7" x14ac:dyDescent="0.25">
      <c r="A18">
        <v>1054</v>
      </c>
      <c r="B18" s="1" t="s">
        <v>305</v>
      </c>
      <c r="C18">
        <v>117131</v>
      </c>
      <c r="D18">
        <v>59</v>
      </c>
      <c r="E18">
        <v>235</v>
      </c>
      <c r="F18">
        <v>741</v>
      </c>
      <c r="G18">
        <v>47</v>
      </c>
    </row>
    <row r="19" spans="1:7" x14ac:dyDescent="0.25">
      <c r="A19">
        <v>1082</v>
      </c>
      <c r="B19" s="1" t="s">
        <v>326</v>
      </c>
      <c r="C19">
        <v>116404</v>
      </c>
      <c r="D19">
        <v>840</v>
      </c>
      <c r="E19">
        <v>336</v>
      </c>
      <c r="F19">
        <v>321</v>
      </c>
      <c r="G19">
        <v>66</v>
      </c>
    </row>
    <row r="20" spans="1:7" x14ac:dyDescent="0.25">
      <c r="A20">
        <v>6632</v>
      </c>
      <c r="B20" s="1" t="s">
        <v>467</v>
      </c>
      <c r="C20">
        <v>112715</v>
      </c>
      <c r="D20">
        <v>1019</v>
      </c>
      <c r="E20">
        <v>1467</v>
      </c>
      <c r="F20">
        <v>1</v>
      </c>
      <c r="G20">
        <v>3</v>
      </c>
    </row>
    <row r="21" spans="1:7" x14ac:dyDescent="0.25">
      <c r="A21">
        <v>3020</v>
      </c>
      <c r="B21" s="1" t="s">
        <v>445</v>
      </c>
      <c r="C21">
        <v>107877</v>
      </c>
      <c r="D21">
        <v>969</v>
      </c>
      <c r="E21">
        <v>193</v>
      </c>
      <c r="F21">
        <v>4</v>
      </c>
      <c r="G21">
        <v>28</v>
      </c>
    </row>
    <row r="22" spans="1:7" x14ac:dyDescent="0.25">
      <c r="A22">
        <v>2010</v>
      </c>
      <c r="B22" s="1" t="s">
        <v>453</v>
      </c>
      <c r="C22">
        <v>100239</v>
      </c>
      <c r="D22">
        <v>0</v>
      </c>
      <c r="E22">
        <v>5563</v>
      </c>
      <c r="F22">
        <v>1433</v>
      </c>
      <c r="G22">
        <v>51</v>
      </c>
    </row>
    <row r="23" spans="1:7" x14ac:dyDescent="0.25">
      <c r="A23">
        <v>3006</v>
      </c>
      <c r="B23" s="1" t="s">
        <v>442</v>
      </c>
      <c r="C23">
        <v>98679</v>
      </c>
      <c r="D23">
        <v>792</v>
      </c>
      <c r="E23">
        <v>124</v>
      </c>
      <c r="F23">
        <v>11</v>
      </c>
      <c r="G23">
        <v>23</v>
      </c>
    </row>
    <row r="24" spans="1:7" x14ac:dyDescent="0.25">
      <c r="A24">
        <v>6630</v>
      </c>
      <c r="B24" s="1" t="s">
        <v>462</v>
      </c>
      <c r="C24">
        <v>96116</v>
      </c>
      <c r="D24">
        <v>857</v>
      </c>
      <c r="E24">
        <v>237</v>
      </c>
      <c r="F24">
        <v>6</v>
      </c>
      <c r="G24">
        <v>4</v>
      </c>
    </row>
    <row r="25" spans="1:7" x14ac:dyDescent="0.25">
      <c r="A25">
        <v>3044</v>
      </c>
      <c r="B25" s="1" t="s">
        <v>461</v>
      </c>
      <c r="C25">
        <v>76543</v>
      </c>
      <c r="D25">
        <v>2980</v>
      </c>
      <c r="E25">
        <v>3179</v>
      </c>
      <c r="F25">
        <v>4</v>
      </c>
      <c r="G25">
        <v>94</v>
      </c>
    </row>
    <row r="26" spans="1:7" x14ac:dyDescent="0.25">
      <c r="A26">
        <v>1056</v>
      </c>
      <c r="B26" s="1" t="s">
        <v>307</v>
      </c>
      <c r="C26">
        <v>74519</v>
      </c>
      <c r="D26">
        <v>169</v>
      </c>
      <c r="E26">
        <v>61</v>
      </c>
      <c r="F26">
        <v>475</v>
      </c>
      <c r="G26">
        <v>43</v>
      </c>
    </row>
    <row r="27" spans="1:7" x14ac:dyDescent="0.25">
      <c r="A27">
        <v>1029</v>
      </c>
      <c r="B27" s="1" t="s">
        <v>280</v>
      </c>
      <c r="C27">
        <v>71612</v>
      </c>
      <c r="D27">
        <v>2697</v>
      </c>
      <c r="E27">
        <v>2516</v>
      </c>
      <c r="F27">
        <v>57</v>
      </c>
      <c r="G27">
        <v>121</v>
      </c>
    </row>
    <row r="28" spans="1:7" x14ac:dyDescent="0.25">
      <c r="A28">
        <v>3053</v>
      </c>
      <c r="B28" s="1" t="s">
        <v>469</v>
      </c>
      <c r="C28">
        <v>66477</v>
      </c>
      <c r="D28">
        <v>1229</v>
      </c>
      <c r="E28">
        <v>698</v>
      </c>
      <c r="F28">
        <v>1</v>
      </c>
      <c r="G28">
        <v>6</v>
      </c>
    </row>
    <row r="29" spans="1:7" x14ac:dyDescent="0.25">
      <c r="A29">
        <v>1052</v>
      </c>
      <c r="B29" s="1" t="s">
        <v>303</v>
      </c>
      <c r="C29">
        <v>63893</v>
      </c>
      <c r="D29">
        <v>3331</v>
      </c>
      <c r="E29">
        <v>3085</v>
      </c>
      <c r="F29">
        <v>41</v>
      </c>
      <c r="G29">
        <v>176</v>
      </c>
    </row>
    <row r="30" spans="1:7" x14ac:dyDescent="0.25">
      <c r="A30">
        <v>2420</v>
      </c>
      <c r="B30" s="1" t="s">
        <v>426</v>
      </c>
      <c r="C30">
        <v>58957</v>
      </c>
      <c r="D30">
        <v>2671</v>
      </c>
      <c r="E30">
        <v>2320</v>
      </c>
      <c r="F30">
        <v>20</v>
      </c>
      <c r="G30">
        <v>73</v>
      </c>
    </row>
    <row r="31" spans="1:7" x14ac:dyDescent="0.25">
      <c r="A31">
        <v>6655</v>
      </c>
      <c r="B31" s="1" t="s">
        <v>370</v>
      </c>
      <c r="C31">
        <v>57449</v>
      </c>
      <c r="D31">
        <v>550</v>
      </c>
      <c r="E31">
        <v>101</v>
      </c>
      <c r="F31">
        <v>0</v>
      </c>
      <c r="G31">
        <v>4</v>
      </c>
    </row>
    <row r="32" spans="1:7" x14ac:dyDescent="0.25">
      <c r="A32">
        <v>3860</v>
      </c>
      <c r="B32" s="1" t="s">
        <v>389</v>
      </c>
      <c r="C32">
        <v>54353</v>
      </c>
      <c r="D32">
        <v>0</v>
      </c>
      <c r="E32">
        <v>136</v>
      </c>
      <c r="F32">
        <v>1</v>
      </c>
      <c r="G32">
        <v>0</v>
      </c>
    </row>
    <row r="33" spans="1:7" x14ac:dyDescent="0.25">
      <c r="A33">
        <v>3190</v>
      </c>
      <c r="B33" s="1" t="s">
        <v>352</v>
      </c>
      <c r="C33">
        <v>52544</v>
      </c>
      <c r="D33">
        <v>841</v>
      </c>
      <c r="E33">
        <v>117</v>
      </c>
      <c r="F33">
        <v>1</v>
      </c>
      <c r="G33">
        <v>2</v>
      </c>
    </row>
    <row r="34" spans="1:7" x14ac:dyDescent="0.25">
      <c r="A34">
        <v>1037</v>
      </c>
      <c r="B34" s="1" t="s">
        <v>288</v>
      </c>
      <c r="C34">
        <v>52285</v>
      </c>
      <c r="D34">
        <v>2602</v>
      </c>
      <c r="E34">
        <v>2508</v>
      </c>
      <c r="F34">
        <v>7</v>
      </c>
      <c r="G34">
        <v>96</v>
      </c>
    </row>
    <row r="35" spans="1:7" x14ac:dyDescent="0.25">
      <c r="A35">
        <v>2422</v>
      </c>
      <c r="B35" s="1" t="s">
        <v>428</v>
      </c>
      <c r="C35">
        <v>51988</v>
      </c>
      <c r="D35">
        <v>4</v>
      </c>
      <c r="E35">
        <v>2050</v>
      </c>
      <c r="F35">
        <v>3</v>
      </c>
      <c r="G35">
        <v>2</v>
      </c>
    </row>
    <row r="36" spans="1:7" x14ac:dyDescent="0.25">
      <c r="A36">
        <v>1035</v>
      </c>
      <c r="B36" s="1" t="s">
        <v>286</v>
      </c>
      <c r="C36">
        <v>49095</v>
      </c>
      <c r="D36">
        <v>36</v>
      </c>
      <c r="E36">
        <v>1251</v>
      </c>
      <c r="F36">
        <v>0</v>
      </c>
      <c r="G36">
        <v>11</v>
      </c>
    </row>
    <row r="37" spans="1:7" x14ac:dyDescent="0.25">
      <c r="A37">
        <v>3157</v>
      </c>
      <c r="B37" s="1" t="s">
        <v>341</v>
      </c>
      <c r="C37">
        <v>48673</v>
      </c>
      <c r="D37">
        <v>944</v>
      </c>
      <c r="E37">
        <v>96</v>
      </c>
      <c r="F37">
        <v>5</v>
      </c>
      <c r="G37">
        <v>10</v>
      </c>
    </row>
    <row r="38" spans="1:7" x14ac:dyDescent="0.25">
      <c r="A38">
        <v>6673</v>
      </c>
      <c r="B38" s="1" t="s">
        <v>301</v>
      </c>
      <c r="C38">
        <v>48051</v>
      </c>
      <c r="D38">
        <v>463</v>
      </c>
      <c r="E38">
        <v>102</v>
      </c>
      <c r="F38">
        <v>3</v>
      </c>
      <c r="G38">
        <v>1</v>
      </c>
    </row>
    <row r="39" spans="1:7" x14ac:dyDescent="0.25">
      <c r="A39">
        <v>3057</v>
      </c>
      <c r="B39" s="1" t="s">
        <v>474</v>
      </c>
      <c r="C39">
        <v>46523</v>
      </c>
      <c r="D39">
        <v>1145</v>
      </c>
      <c r="E39">
        <v>1391</v>
      </c>
      <c r="F39">
        <v>1</v>
      </c>
      <c r="G39">
        <v>36</v>
      </c>
    </row>
    <row r="40" spans="1:7" x14ac:dyDescent="0.25">
      <c r="A40">
        <v>1033</v>
      </c>
      <c r="B40" s="1" t="s">
        <v>284</v>
      </c>
      <c r="C40">
        <v>46268</v>
      </c>
      <c r="D40">
        <v>2053</v>
      </c>
      <c r="E40">
        <v>1932</v>
      </c>
      <c r="F40">
        <v>16</v>
      </c>
      <c r="G40">
        <v>96</v>
      </c>
    </row>
    <row r="41" spans="1:7" x14ac:dyDescent="0.25">
      <c r="A41">
        <v>3857</v>
      </c>
      <c r="B41" s="1" t="s">
        <v>386</v>
      </c>
      <c r="C41">
        <v>45711</v>
      </c>
      <c r="D41">
        <v>0</v>
      </c>
      <c r="E41">
        <v>69</v>
      </c>
      <c r="F41">
        <v>1</v>
      </c>
      <c r="G41">
        <v>0</v>
      </c>
    </row>
    <row r="42" spans="1:7" x14ac:dyDescent="0.25">
      <c r="A42">
        <v>3858</v>
      </c>
      <c r="B42" s="1" t="s">
        <v>387</v>
      </c>
      <c r="C42">
        <v>41145</v>
      </c>
      <c r="D42">
        <v>25</v>
      </c>
      <c r="E42">
        <v>726</v>
      </c>
      <c r="F42">
        <v>0</v>
      </c>
      <c r="G42">
        <v>7</v>
      </c>
    </row>
    <row r="43" spans="1:7" x14ac:dyDescent="0.25">
      <c r="A43">
        <v>2419</v>
      </c>
      <c r="B43" s="1" t="s">
        <v>425</v>
      </c>
      <c r="C43">
        <v>38896</v>
      </c>
      <c r="D43">
        <v>0</v>
      </c>
      <c r="E43">
        <v>607</v>
      </c>
      <c r="F43">
        <v>0</v>
      </c>
      <c r="G43">
        <v>0</v>
      </c>
    </row>
    <row r="44" spans="1:7" x14ac:dyDescent="0.25">
      <c r="A44">
        <v>3802</v>
      </c>
      <c r="B44" s="1" t="s">
        <v>373</v>
      </c>
      <c r="C44">
        <v>38007</v>
      </c>
      <c r="D44">
        <v>1150</v>
      </c>
      <c r="E44">
        <v>1188</v>
      </c>
      <c r="F44">
        <v>1</v>
      </c>
      <c r="G44">
        <v>12</v>
      </c>
    </row>
    <row r="45" spans="1:7" x14ac:dyDescent="0.25">
      <c r="A45">
        <v>3859</v>
      </c>
      <c r="B45" s="1" t="s">
        <v>388</v>
      </c>
      <c r="C45">
        <v>36991</v>
      </c>
      <c r="D45">
        <v>0</v>
      </c>
      <c r="E45">
        <v>737</v>
      </c>
      <c r="F45">
        <v>0</v>
      </c>
      <c r="G45">
        <v>0</v>
      </c>
    </row>
    <row r="46" spans="1:7" x14ac:dyDescent="0.25">
      <c r="A46">
        <v>6656</v>
      </c>
      <c r="B46" s="1" t="s">
        <v>276</v>
      </c>
      <c r="C46">
        <v>36342</v>
      </c>
      <c r="D46">
        <v>353</v>
      </c>
      <c r="E46">
        <v>71</v>
      </c>
      <c r="F46">
        <v>1</v>
      </c>
      <c r="G46">
        <v>6</v>
      </c>
    </row>
    <row r="47" spans="1:7" x14ac:dyDescent="0.25">
      <c r="A47">
        <v>1026</v>
      </c>
      <c r="B47" s="1" t="s">
        <v>277</v>
      </c>
      <c r="C47">
        <v>33137</v>
      </c>
      <c r="D47">
        <v>1577</v>
      </c>
      <c r="E47">
        <v>1453</v>
      </c>
      <c r="F47">
        <v>7</v>
      </c>
      <c r="G47">
        <v>54</v>
      </c>
    </row>
    <row r="48" spans="1:7" x14ac:dyDescent="0.25">
      <c r="A48">
        <v>3076</v>
      </c>
      <c r="B48" s="1" t="s">
        <v>351</v>
      </c>
      <c r="C48">
        <v>32703</v>
      </c>
      <c r="D48">
        <v>477</v>
      </c>
      <c r="E48">
        <v>226</v>
      </c>
      <c r="F48">
        <v>4</v>
      </c>
      <c r="G48">
        <v>14</v>
      </c>
    </row>
    <row r="49" spans="1:7" x14ac:dyDescent="0.25">
      <c r="A49">
        <v>8001</v>
      </c>
      <c r="B49" s="1" t="s">
        <v>402</v>
      </c>
      <c r="C49">
        <v>32140</v>
      </c>
      <c r="D49">
        <v>488</v>
      </c>
      <c r="E49">
        <v>51</v>
      </c>
      <c r="F49">
        <v>1</v>
      </c>
      <c r="G49">
        <v>3</v>
      </c>
    </row>
    <row r="50" spans="1:7" x14ac:dyDescent="0.25">
      <c r="A50">
        <v>3854</v>
      </c>
      <c r="B50" s="1" t="s">
        <v>384</v>
      </c>
      <c r="C50">
        <v>31874</v>
      </c>
      <c r="D50">
        <v>20</v>
      </c>
      <c r="E50">
        <v>555</v>
      </c>
      <c r="F50">
        <v>0</v>
      </c>
      <c r="G50">
        <v>6</v>
      </c>
    </row>
    <row r="51" spans="1:7" x14ac:dyDescent="0.25">
      <c r="A51">
        <v>3040</v>
      </c>
      <c r="B51" s="1" t="s">
        <v>458</v>
      </c>
      <c r="C51">
        <v>30799</v>
      </c>
      <c r="D51">
        <v>0</v>
      </c>
      <c r="E51">
        <v>43</v>
      </c>
      <c r="F51">
        <v>2</v>
      </c>
      <c r="G51">
        <v>1</v>
      </c>
    </row>
    <row r="52" spans="1:7" x14ac:dyDescent="0.25">
      <c r="A52">
        <v>6672</v>
      </c>
      <c r="B52" s="1" t="s">
        <v>395</v>
      </c>
      <c r="C52">
        <v>30157</v>
      </c>
      <c r="D52">
        <v>299</v>
      </c>
      <c r="E52">
        <v>38</v>
      </c>
      <c r="F52">
        <v>0</v>
      </c>
      <c r="G52">
        <v>5</v>
      </c>
    </row>
    <row r="53" spans="1:7" x14ac:dyDescent="0.25">
      <c r="A53">
        <v>6029</v>
      </c>
      <c r="B53" s="1" t="s">
        <v>433</v>
      </c>
      <c r="C53">
        <v>29743</v>
      </c>
      <c r="D53">
        <v>863</v>
      </c>
      <c r="E53">
        <v>908</v>
      </c>
      <c r="F53">
        <v>2</v>
      </c>
      <c r="G53">
        <v>14</v>
      </c>
    </row>
    <row r="54" spans="1:7" x14ac:dyDescent="0.25">
      <c r="A54">
        <v>3042</v>
      </c>
      <c r="B54" s="1" t="s">
        <v>460</v>
      </c>
      <c r="C54">
        <v>29696</v>
      </c>
      <c r="D54">
        <v>0</v>
      </c>
      <c r="E54">
        <v>44</v>
      </c>
      <c r="F54">
        <v>1</v>
      </c>
      <c r="G54">
        <v>1</v>
      </c>
    </row>
    <row r="55" spans="1:7" x14ac:dyDescent="0.25">
      <c r="A55">
        <v>6653</v>
      </c>
      <c r="B55" s="1" t="s">
        <v>481</v>
      </c>
      <c r="C55">
        <v>29546</v>
      </c>
      <c r="D55">
        <v>268</v>
      </c>
      <c r="E55">
        <v>41</v>
      </c>
      <c r="F55">
        <v>1</v>
      </c>
      <c r="G55">
        <v>2</v>
      </c>
    </row>
    <row r="56" spans="1:7" x14ac:dyDescent="0.25">
      <c r="A56">
        <v>6670</v>
      </c>
      <c r="B56" s="1" t="s">
        <v>289</v>
      </c>
      <c r="C56">
        <v>29514</v>
      </c>
      <c r="D56">
        <v>927</v>
      </c>
      <c r="E56">
        <v>922</v>
      </c>
      <c r="F56">
        <v>0</v>
      </c>
      <c r="G56">
        <v>32</v>
      </c>
    </row>
    <row r="57" spans="1:7" x14ac:dyDescent="0.25">
      <c r="A57">
        <v>3009</v>
      </c>
      <c r="B57" s="1" t="s">
        <v>443</v>
      </c>
      <c r="C57">
        <v>29165</v>
      </c>
      <c r="D57">
        <v>226</v>
      </c>
      <c r="E57">
        <v>54</v>
      </c>
      <c r="F57">
        <v>4</v>
      </c>
      <c r="G57">
        <v>10</v>
      </c>
    </row>
    <row r="58" spans="1:7" x14ac:dyDescent="0.25">
      <c r="A58">
        <v>1058</v>
      </c>
      <c r="B58" s="1" t="s">
        <v>310</v>
      </c>
      <c r="C58">
        <v>29031</v>
      </c>
      <c r="D58">
        <v>1418</v>
      </c>
      <c r="E58">
        <v>1024</v>
      </c>
      <c r="F58">
        <v>1</v>
      </c>
      <c r="G58">
        <v>26</v>
      </c>
    </row>
    <row r="59" spans="1:7" x14ac:dyDescent="0.25">
      <c r="A59">
        <v>2423</v>
      </c>
      <c r="B59" s="1" t="s">
        <v>429</v>
      </c>
      <c r="C59">
        <v>28566</v>
      </c>
      <c r="D59">
        <v>0</v>
      </c>
      <c r="E59">
        <v>574</v>
      </c>
      <c r="F59">
        <v>4</v>
      </c>
      <c r="G59">
        <v>0</v>
      </c>
    </row>
    <row r="60" spans="1:7" x14ac:dyDescent="0.25">
      <c r="A60">
        <v>3134</v>
      </c>
      <c r="B60" s="1" t="s">
        <v>329</v>
      </c>
      <c r="C60">
        <v>27185</v>
      </c>
      <c r="D60">
        <v>909</v>
      </c>
      <c r="E60">
        <v>800</v>
      </c>
      <c r="F60">
        <v>3</v>
      </c>
      <c r="G60">
        <v>42</v>
      </c>
    </row>
    <row r="61" spans="1:7" x14ac:dyDescent="0.25">
      <c r="A61">
        <v>3152</v>
      </c>
      <c r="B61" s="1" t="s">
        <v>337</v>
      </c>
      <c r="C61">
        <v>27150</v>
      </c>
      <c r="D61">
        <v>247</v>
      </c>
      <c r="E61">
        <v>80</v>
      </c>
      <c r="F61">
        <v>1</v>
      </c>
      <c r="G61">
        <v>1</v>
      </c>
    </row>
    <row r="62" spans="1:7" x14ac:dyDescent="0.25">
      <c r="A62">
        <v>3855</v>
      </c>
      <c r="B62" s="1" t="s">
        <v>385</v>
      </c>
      <c r="C62">
        <v>26805</v>
      </c>
      <c r="D62">
        <v>0</v>
      </c>
      <c r="E62">
        <v>563</v>
      </c>
      <c r="F62">
        <v>0</v>
      </c>
      <c r="G62">
        <v>0</v>
      </c>
    </row>
    <row r="63" spans="1:7" x14ac:dyDescent="0.25">
      <c r="A63">
        <v>3133</v>
      </c>
      <c r="B63" s="1" t="s">
        <v>328</v>
      </c>
      <c r="C63">
        <v>26392</v>
      </c>
      <c r="D63">
        <v>1298</v>
      </c>
      <c r="E63">
        <v>1108</v>
      </c>
      <c r="F63">
        <v>7</v>
      </c>
      <c r="G63">
        <v>56</v>
      </c>
    </row>
    <row r="64" spans="1:7" x14ac:dyDescent="0.25">
      <c r="A64">
        <v>6692</v>
      </c>
      <c r="B64" s="1" t="s">
        <v>431</v>
      </c>
      <c r="C64">
        <v>26155</v>
      </c>
      <c r="D64">
        <v>246</v>
      </c>
      <c r="E64">
        <v>58</v>
      </c>
      <c r="F64">
        <v>1</v>
      </c>
      <c r="G64">
        <v>3</v>
      </c>
    </row>
    <row r="65" spans="1:7" x14ac:dyDescent="0.25">
      <c r="A65">
        <v>1042</v>
      </c>
      <c r="B65" s="1" t="s">
        <v>293</v>
      </c>
      <c r="C65">
        <v>25881</v>
      </c>
      <c r="D65">
        <v>1361</v>
      </c>
      <c r="E65">
        <v>1316</v>
      </c>
      <c r="F65">
        <v>27</v>
      </c>
      <c r="G65">
        <v>89</v>
      </c>
    </row>
    <row r="66" spans="1:7" x14ac:dyDescent="0.25">
      <c r="A66">
        <v>1011</v>
      </c>
      <c r="B66" s="1" t="s">
        <v>475</v>
      </c>
      <c r="C66">
        <v>25652</v>
      </c>
      <c r="D66">
        <v>1106</v>
      </c>
      <c r="E66">
        <v>804</v>
      </c>
      <c r="F66">
        <v>9</v>
      </c>
      <c r="G66">
        <v>46</v>
      </c>
    </row>
    <row r="67" spans="1:7" x14ac:dyDescent="0.25">
      <c r="A67">
        <v>2403</v>
      </c>
      <c r="B67" s="1" t="s">
        <v>415</v>
      </c>
      <c r="C67">
        <v>24240</v>
      </c>
      <c r="D67">
        <v>0</v>
      </c>
      <c r="E67">
        <v>1449</v>
      </c>
      <c r="F67">
        <v>66</v>
      </c>
      <c r="G67">
        <v>2</v>
      </c>
    </row>
    <row r="68" spans="1:7" x14ac:dyDescent="0.25">
      <c r="A68">
        <v>1018</v>
      </c>
      <c r="B68" s="1" t="s">
        <v>478</v>
      </c>
      <c r="C68">
        <v>23841</v>
      </c>
      <c r="D68">
        <v>1287</v>
      </c>
      <c r="E68">
        <v>1101</v>
      </c>
      <c r="F68">
        <v>4</v>
      </c>
      <c r="G68">
        <v>51</v>
      </c>
    </row>
    <row r="69" spans="1:7" x14ac:dyDescent="0.25">
      <c r="A69">
        <v>1053</v>
      </c>
      <c r="B69" s="1" t="s">
        <v>365</v>
      </c>
      <c r="C69">
        <v>23245</v>
      </c>
      <c r="D69">
        <v>869</v>
      </c>
      <c r="E69">
        <v>849</v>
      </c>
      <c r="F69">
        <v>3</v>
      </c>
      <c r="G69">
        <v>47</v>
      </c>
    </row>
    <row r="70" spans="1:7" x14ac:dyDescent="0.25">
      <c r="A70">
        <v>3108</v>
      </c>
      <c r="B70" s="1" t="s">
        <v>311</v>
      </c>
      <c r="C70">
        <v>22425</v>
      </c>
      <c r="D70">
        <v>1087</v>
      </c>
      <c r="E70">
        <v>921</v>
      </c>
      <c r="F70">
        <v>7</v>
      </c>
      <c r="G70">
        <v>59</v>
      </c>
    </row>
    <row r="71" spans="1:7" x14ac:dyDescent="0.25">
      <c r="A71">
        <v>3916</v>
      </c>
      <c r="B71" s="1" t="s">
        <v>405</v>
      </c>
      <c r="C71">
        <v>21954</v>
      </c>
      <c r="D71">
        <v>501</v>
      </c>
      <c r="E71">
        <v>293</v>
      </c>
      <c r="F71">
        <v>10</v>
      </c>
      <c r="G71">
        <v>26</v>
      </c>
    </row>
    <row r="72" spans="1:7" x14ac:dyDescent="0.25">
      <c r="A72">
        <v>3135</v>
      </c>
      <c r="B72" s="1" t="s">
        <v>330</v>
      </c>
      <c r="C72">
        <v>21881</v>
      </c>
      <c r="D72">
        <v>477</v>
      </c>
      <c r="E72">
        <v>43</v>
      </c>
      <c r="F72">
        <v>1</v>
      </c>
      <c r="G72">
        <v>6</v>
      </c>
    </row>
    <row r="73" spans="1:7" x14ac:dyDescent="0.25">
      <c r="A73">
        <v>3123</v>
      </c>
      <c r="B73" s="1" t="s">
        <v>324</v>
      </c>
      <c r="C73">
        <v>21329</v>
      </c>
      <c r="D73">
        <v>360</v>
      </c>
      <c r="E73">
        <v>195</v>
      </c>
      <c r="F73">
        <v>15</v>
      </c>
      <c r="G73">
        <v>12</v>
      </c>
    </row>
    <row r="74" spans="1:7" x14ac:dyDescent="0.25">
      <c r="A74">
        <v>6671</v>
      </c>
      <c r="B74" s="1" t="s">
        <v>291</v>
      </c>
      <c r="C74">
        <v>21007</v>
      </c>
      <c r="D74">
        <v>191</v>
      </c>
      <c r="E74">
        <v>21</v>
      </c>
      <c r="F74">
        <v>2</v>
      </c>
      <c r="G74">
        <v>3</v>
      </c>
    </row>
    <row r="75" spans="1:7" x14ac:dyDescent="0.25">
      <c r="A75">
        <v>2421</v>
      </c>
      <c r="B75" s="1" t="s">
        <v>427</v>
      </c>
      <c r="C75">
        <v>20966</v>
      </c>
      <c r="D75">
        <v>39</v>
      </c>
      <c r="E75">
        <v>801</v>
      </c>
      <c r="F75">
        <v>275</v>
      </c>
      <c r="G75">
        <v>63</v>
      </c>
    </row>
    <row r="76" spans="1:7" x14ac:dyDescent="0.25">
      <c r="A76">
        <v>3091</v>
      </c>
      <c r="B76" s="1" t="s">
        <v>369</v>
      </c>
      <c r="C76">
        <v>20448</v>
      </c>
      <c r="D76">
        <v>326</v>
      </c>
      <c r="E76">
        <v>200</v>
      </c>
      <c r="F76">
        <v>2</v>
      </c>
      <c r="G76">
        <v>0</v>
      </c>
    </row>
    <row r="77" spans="1:7" x14ac:dyDescent="0.25">
      <c r="A77">
        <v>6662</v>
      </c>
      <c r="B77" s="1" t="s">
        <v>285</v>
      </c>
      <c r="C77">
        <v>19629</v>
      </c>
      <c r="D77">
        <v>239</v>
      </c>
      <c r="E77">
        <v>80</v>
      </c>
      <c r="F77">
        <v>0</v>
      </c>
      <c r="G77">
        <v>1</v>
      </c>
    </row>
    <row r="78" spans="1:7" x14ac:dyDescent="0.25">
      <c r="A78">
        <v>3117</v>
      </c>
      <c r="B78" s="1" t="s">
        <v>320</v>
      </c>
      <c r="C78">
        <v>18726</v>
      </c>
      <c r="D78">
        <v>147</v>
      </c>
      <c r="E78">
        <v>62</v>
      </c>
      <c r="F78">
        <v>3</v>
      </c>
      <c r="G78">
        <v>11</v>
      </c>
    </row>
    <row r="79" spans="1:7" x14ac:dyDescent="0.25">
      <c r="A79">
        <v>3026</v>
      </c>
      <c r="B79" s="1" t="s">
        <v>448</v>
      </c>
      <c r="C79">
        <v>15769</v>
      </c>
      <c r="D79">
        <v>518</v>
      </c>
      <c r="E79">
        <v>100</v>
      </c>
      <c r="F79">
        <v>21</v>
      </c>
      <c r="G79">
        <v>14</v>
      </c>
    </row>
    <row r="80" spans="1:7" x14ac:dyDescent="0.25">
      <c r="A80">
        <v>2065</v>
      </c>
      <c r="B80" s="1" t="s">
        <v>296</v>
      </c>
      <c r="C80">
        <v>15148</v>
      </c>
      <c r="D80">
        <v>204</v>
      </c>
      <c r="E80">
        <v>22</v>
      </c>
      <c r="F80">
        <v>0</v>
      </c>
      <c r="G80">
        <v>1</v>
      </c>
    </row>
    <row r="81" spans="1:7" x14ac:dyDescent="0.25">
      <c r="A81">
        <v>3513</v>
      </c>
      <c r="B81" s="1" t="s">
        <v>438</v>
      </c>
      <c r="C81">
        <v>15030</v>
      </c>
      <c r="D81">
        <v>0</v>
      </c>
      <c r="E81">
        <v>1273</v>
      </c>
      <c r="F81">
        <v>0</v>
      </c>
      <c r="G81">
        <v>0</v>
      </c>
    </row>
    <row r="82" spans="1:7" x14ac:dyDescent="0.25">
      <c r="A82">
        <v>6694</v>
      </c>
      <c r="B82" s="1" t="s">
        <v>321</v>
      </c>
      <c r="C82">
        <v>14916</v>
      </c>
      <c r="D82">
        <v>344</v>
      </c>
      <c r="E82">
        <v>18</v>
      </c>
      <c r="F82">
        <v>1</v>
      </c>
      <c r="G82">
        <v>4</v>
      </c>
    </row>
    <row r="83" spans="1:7" x14ac:dyDescent="0.25">
      <c r="A83">
        <v>3036</v>
      </c>
      <c r="B83" s="1" t="s">
        <v>456</v>
      </c>
      <c r="C83">
        <v>14287</v>
      </c>
      <c r="D83">
        <v>308</v>
      </c>
      <c r="E83">
        <v>21</v>
      </c>
      <c r="F83">
        <v>2</v>
      </c>
      <c r="G83">
        <v>2</v>
      </c>
    </row>
    <row r="84" spans="1:7" x14ac:dyDescent="0.25">
      <c r="A84">
        <v>3035</v>
      </c>
      <c r="B84" s="1" t="s">
        <v>455</v>
      </c>
      <c r="C84">
        <v>13793</v>
      </c>
      <c r="D84">
        <v>701</v>
      </c>
      <c r="E84">
        <v>568</v>
      </c>
      <c r="F84">
        <v>2</v>
      </c>
      <c r="G84">
        <v>16</v>
      </c>
    </row>
    <row r="85" spans="1:7" x14ac:dyDescent="0.25">
      <c r="A85">
        <v>1038</v>
      </c>
      <c r="B85" s="1" t="s">
        <v>292</v>
      </c>
      <c r="C85">
        <v>13716</v>
      </c>
      <c r="D85">
        <v>780</v>
      </c>
      <c r="E85">
        <v>554</v>
      </c>
      <c r="F85">
        <v>3</v>
      </c>
      <c r="G85">
        <v>26</v>
      </c>
    </row>
    <row r="86" spans="1:7" x14ac:dyDescent="0.25">
      <c r="A86">
        <v>3046</v>
      </c>
      <c r="B86" s="1" t="s">
        <v>470</v>
      </c>
      <c r="C86">
        <v>13567</v>
      </c>
      <c r="D86">
        <v>214</v>
      </c>
      <c r="E86">
        <v>12</v>
      </c>
      <c r="F86">
        <v>0</v>
      </c>
      <c r="G86">
        <v>2</v>
      </c>
    </row>
    <row r="87" spans="1:7" x14ac:dyDescent="0.25">
      <c r="A87">
        <v>1057</v>
      </c>
      <c r="B87" s="1" t="s">
        <v>312</v>
      </c>
      <c r="C87">
        <v>13280</v>
      </c>
      <c r="D87">
        <v>549</v>
      </c>
      <c r="E87">
        <v>479</v>
      </c>
      <c r="F87">
        <v>6</v>
      </c>
      <c r="G87">
        <v>27</v>
      </c>
    </row>
    <row r="88" spans="1:7" x14ac:dyDescent="0.25">
      <c r="A88">
        <v>2424</v>
      </c>
      <c r="B88" s="1" t="s">
        <v>427</v>
      </c>
      <c r="C88">
        <v>12892</v>
      </c>
      <c r="D88">
        <v>0</v>
      </c>
      <c r="E88">
        <v>173</v>
      </c>
      <c r="F88">
        <v>315</v>
      </c>
      <c r="G88">
        <v>11</v>
      </c>
    </row>
    <row r="89" spans="1:7" x14ac:dyDescent="0.25">
      <c r="A89">
        <v>1083</v>
      </c>
      <c r="B89" s="1" t="s">
        <v>327</v>
      </c>
      <c r="C89">
        <v>12476</v>
      </c>
      <c r="D89">
        <v>129</v>
      </c>
      <c r="E89">
        <v>7</v>
      </c>
      <c r="F89">
        <v>140</v>
      </c>
      <c r="G89">
        <v>19</v>
      </c>
    </row>
    <row r="90" spans="1:7" x14ac:dyDescent="0.25">
      <c r="A90">
        <v>3031</v>
      </c>
      <c r="B90" s="1" t="s">
        <v>450</v>
      </c>
      <c r="C90">
        <v>12131</v>
      </c>
      <c r="D90">
        <v>324</v>
      </c>
      <c r="E90">
        <v>13</v>
      </c>
      <c r="F90">
        <v>0</v>
      </c>
      <c r="G90">
        <v>2</v>
      </c>
    </row>
    <row r="91" spans="1:7" x14ac:dyDescent="0.25">
      <c r="A91">
        <v>6676</v>
      </c>
      <c r="B91" s="1" t="s">
        <v>295</v>
      </c>
      <c r="C91">
        <v>11957</v>
      </c>
      <c r="D91">
        <v>191</v>
      </c>
      <c r="E91">
        <v>18</v>
      </c>
      <c r="F91">
        <v>5</v>
      </c>
      <c r="G91">
        <v>3</v>
      </c>
    </row>
    <row r="92" spans="1:7" x14ac:dyDescent="0.25">
      <c r="A92">
        <v>6695</v>
      </c>
      <c r="B92" s="1" t="s">
        <v>323</v>
      </c>
      <c r="C92">
        <v>11895</v>
      </c>
      <c r="D92">
        <v>185</v>
      </c>
      <c r="E92">
        <v>22</v>
      </c>
      <c r="F92">
        <v>2</v>
      </c>
      <c r="G92">
        <v>3</v>
      </c>
    </row>
    <row r="93" spans="1:7" x14ac:dyDescent="0.25">
      <c r="A93">
        <v>6660</v>
      </c>
      <c r="B93" s="1" t="s">
        <v>281</v>
      </c>
      <c r="C93">
        <v>11657</v>
      </c>
      <c r="D93">
        <v>316</v>
      </c>
      <c r="E93">
        <v>315</v>
      </c>
      <c r="F93">
        <v>0</v>
      </c>
      <c r="G93">
        <v>7</v>
      </c>
    </row>
    <row r="94" spans="1:7" x14ac:dyDescent="0.25">
      <c r="A94">
        <v>6691</v>
      </c>
      <c r="B94" s="1" t="s">
        <v>430</v>
      </c>
      <c r="C94">
        <v>11426</v>
      </c>
      <c r="D94">
        <v>117</v>
      </c>
      <c r="E94">
        <v>12</v>
      </c>
      <c r="F94">
        <v>0</v>
      </c>
      <c r="G94">
        <v>4</v>
      </c>
    </row>
    <row r="95" spans="1:7" x14ac:dyDescent="0.25">
      <c r="A95">
        <v>4633</v>
      </c>
      <c r="B95" s="1" t="s">
        <v>383</v>
      </c>
      <c r="C95">
        <v>11059</v>
      </c>
      <c r="D95">
        <v>119</v>
      </c>
      <c r="E95">
        <v>26</v>
      </c>
      <c r="F95">
        <v>0</v>
      </c>
      <c r="G95">
        <v>2</v>
      </c>
    </row>
    <row r="96" spans="1:7" x14ac:dyDescent="0.25">
      <c r="A96">
        <v>3145</v>
      </c>
      <c r="B96" s="1" t="s">
        <v>336</v>
      </c>
      <c r="C96">
        <v>10708</v>
      </c>
      <c r="D96">
        <v>326</v>
      </c>
      <c r="E96">
        <v>336</v>
      </c>
      <c r="F96">
        <v>0</v>
      </c>
      <c r="G96">
        <v>4</v>
      </c>
    </row>
    <row r="97" spans="1:7" x14ac:dyDescent="0.25">
      <c r="A97">
        <v>3089</v>
      </c>
      <c r="B97" s="1" t="s">
        <v>366</v>
      </c>
      <c r="C97">
        <v>10598</v>
      </c>
      <c r="D97">
        <v>311</v>
      </c>
      <c r="E97">
        <v>15</v>
      </c>
      <c r="F97">
        <v>1</v>
      </c>
      <c r="G97">
        <v>3</v>
      </c>
    </row>
    <row r="98" spans="1:7" x14ac:dyDescent="0.25">
      <c r="A98">
        <v>3153</v>
      </c>
      <c r="B98" s="1" t="s">
        <v>338</v>
      </c>
      <c r="C98">
        <v>10434</v>
      </c>
      <c r="D98">
        <v>130</v>
      </c>
      <c r="E98">
        <v>152</v>
      </c>
      <c r="F98">
        <v>0</v>
      </c>
      <c r="G98">
        <v>0</v>
      </c>
    </row>
    <row r="99" spans="1:7" x14ac:dyDescent="0.25">
      <c r="A99">
        <v>1039</v>
      </c>
      <c r="B99" s="1" t="s">
        <v>290</v>
      </c>
      <c r="C99">
        <v>10400</v>
      </c>
      <c r="D99">
        <v>32</v>
      </c>
      <c r="E99">
        <v>243</v>
      </c>
      <c r="F99">
        <v>0</v>
      </c>
      <c r="G99">
        <v>5</v>
      </c>
    </row>
    <row r="100" spans="1:7" x14ac:dyDescent="0.25">
      <c r="A100">
        <v>3086</v>
      </c>
      <c r="B100" s="1" t="s">
        <v>297</v>
      </c>
      <c r="C100">
        <v>10067</v>
      </c>
      <c r="D100">
        <v>518</v>
      </c>
      <c r="E100">
        <v>433</v>
      </c>
      <c r="F100">
        <v>3</v>
      </c>
      <c r="G100">
        <v>23</v>
      </c>
    </row>
    <row r="101" spans="1:7" x14ac:dyDescent="0.25">
      <c r="A101">
        <v>3004</v>
      </c>
      <c r="B101" s="1" t="s">
        <v>441</v>
      </c>
      <c r="C101">
        <v>9940</v>
      </c>
      <c r="D101">
        <v>502</v>
      </c>
      <c r="E101">
        <v>504</v>
      </c>
      <c r="F101">
        <v>0</v>
      </c>
      <c r="G101">
        <v>3</v>
      </c>
    </row>
    <row r="102" spans="1:7" x14ac:dyDescent="0.25">
      <c r="A102">
        <v>4630</v>
      </c>
      <c r="B102" s="1" t="s">
        <v>298</v>
      </c>
      <c r="C102">
        <v>9699</v>
      </c>
      <c r="D102">
        <v>509</v>
      </c>
      <c r="E102">
        <v>385</v>
      </c>
      <c r="F102">
        <v>0</v>
      </c>
      <c r="G102">
        <v>14</v>
      </c>
    </row>
    <row r="103" spans="1:7" x14ac:dyDescent="0.25">
      <c r="A103">
        <v>3051</v>
      </c>
      <c r="B103" s="1" t="s">
        <v>472</v>
      </c>
      <c r="C103">
        <v>9505</v>
      </c>
      <c r="D103">
        <v>413</v>
      </c>
      <c r="E103">
        <v>424</v>
      </c>
      <c r="F103">
        <v>0</v>
      </c>
      <c r="G103">
        <v>16</v>
      </c>
    </row>
    <row r="104" spans="1:7" x14ac:dyDescent="0.25">
      <c r="A104">
        <v>3094</v>
      </c>
      <c r="B104" s="1" t="s">
        <v>300</v>
      </c>
      <c r="C104">
        <v>9375</v>
      </c>
      <c r="D104">
        <v>147</v>
      </c>
      <c r="E104">
        <v>13</v>
      </c>
      <c r="F104">
        <v>0</v>
      </c>
      <c r="G104">
        <v>4</v>
      </c>
    </row>
    <row r="105" spans="1:7" x14ac:dyDescent="0.25">
      <c r="A105">
        <v>3191</v>
      </c>
      <c r="B105" s="1" t="s">
        <v>353</v>
      </c>
      <c r="C105">
        <v>8610</v>
      </c>
      <c r="D105">
        <v>370</v>
      </c>
      <c r="E105">
        <v>299</v>
      </c>
      <c r="F105">
        <v>1</v>
      </c>
      <c r="G105">
        <v>27</v>
      </c>
    </row>
    <row r="106" spans="1:7" x14ac:dyDescent="0.25">
      <c r="A106">
        <v>3165</v>
      </c>
      <c r="B106" s="1" t="s">
        <v>346</v>
      </c>
      <c r="C106">
        <v>8109</v>
      </c>
      <c r="D106">
        <v>202</v>
      </c>
      <c r="E106">
        <v>9</v>
      </c>
      <c r="F106">
        <v>3</v>
      </c>
      <c r="G106">
        <v>7</v>
      </c>
    </row>
    <row r="107" spans="1:7" x14ac:dyDescent="0.25">
      <c r="A107">
        <v>3078</v>
      </c>
      <c r="B107" s="1" t="s">
        <v>356</v>
      </c>
      <c r="C107">
        <v>8072</v>
      </c>
      <c r="D107">
        <v>80</v>
      </c>
      <c r="E107">
        <v>22</v>
      </c>
      <c r="F107">
        <v>0</v>
      </c>
      <c r="G107">
        <v>1</v>
      </c>
    </row>
    <row r="108" spans="1:7" x14ac:dyDescent="0.25">
      <c r="A108">
        <v>1027</v>
      </c>
      <c r="B108" s="1" t="s">
        <v>278</v>
      </c>
      <c r="C108">
        <v>7700</v>
      </c>
      <c r="D108">
        <v>269</v>
      </c>
      <c r="E108">
        <v>300</v>
      </c>
      <c r="F108">
        <v>4</v>
      </c>
      <c r="G108">
        <v>25</v>
      </c>
    </row>
    <row r="109" spans="1:7" x14ac:dyDescent="0.25">
      <c r="A109">
        <v>3085</v>
      </c>
      <c r="B109" s="1" t="s">
        <v>363</v>
      </c>
      <c r="C109">
        <v>7390</v>
      </c>
      <c r="D109">
        <v>135</v>
      </c>
      <c r="E109">
        <v>18</v>
      </c>
      <c r="F109">
        <v>2</v>
      </c>
      <c r="G109">
        <v>4</v>
      </c>
    </row>
    <row r="110" spans="1:7" x14ac:dyDescent="0.25">
      <c r="A110">
        <v>3124</v>
      </c>
      <c r="B110" s="1" t="s">
        <v>325</v>
      </c>
      <c r="C110">
        <v>7276</v>
      </c>
      <c r="D110">
        <v>137</v>
      </c>
      <c r="E110">
        <v>18</v>
      </c>
      <c r="F110">
        <v>0</v>
      </c>
      <c r="G110">
        <v>0</v>
      </c>
    </row>
    <row r="111" spans="1:7" x14ac:dyDescent="0.25">
      <c r="A111">
        <v>1031</v>
      </c>
      <c r="B111" s="1" t="s">
        <v>283</v>
      </c>
      <c r="C111">
        <v>6986</v>
      </c>
      <c r="D111">
        <v>340</v>
      </c>
      <c r="E111">
        <v>264</v>
      </c>
      <c r="F111">
        <v>4</v>
      </c>
      <c r="G111">
        <v>17</v>
      </c>
    </row>
    <row r="112" spans="1:7" x14ac:dyDescent="0.25">
      <c r="A112">
        <v>3105</v>
      </c>
      <c r="B112" s="1" t="s">
        <v>308</v>
      </c>
      <c r="C112">
        <v>6844</v>
      </c>
      <c r="D112">
        <v>587</v>
      </c>
      <c r="E112">
        <v>536</v>
      </c>
      <c r="F112">
        <v>1</v>
      </c>
      <c r="G112">
        <v>5</v>
      </c>
    </row>
    <row r="113" spans="1:7" x14ac:dyDescent="0.25">
      <c r="A113">
        <v>3071</v>
      </c>
      <c r="B113" s="1" t="s">
        <v>483</v>
      </c>
      <c r="C113">
        <v>6636</v>
      </c>
      <c r="D113">
        <v>142</v>
      </c>
      <c r="E113">
        <v>20</v>
      </c>
      <c r="F113">
        <v>1</v>
      </c>
      <c r="G113">
        <v>0</v>
      </c>
    </row>
    <row r="114" spans="1:7" x14ac:dyDescent="0.25">
      <c r="A114">
        <v>3041</v>
      </c>
      <c r="B114" s="1" t="s">
        <v>459</v>
      </c>
      <c r="C114">
        <v>6592</v>
      </c>
      <c r="D114">
        <v>161</v>
      </c>
      <c r="E114">
        <v>7</v>
      </c>
      <c r="F114">
        <v>27</v>
      </c>
      <c r="G114">
        <v>12</v>
      </c>
    </row>
    <row r="115" spans="1:7" x14ac:dyDescent="0.25">
      <c r="A115">
        <v>3074</v>
      </c>
      <c r="B115" s="1" t="s">
        <v>347</v>
      </c>
      <c r="C115">
        <v>6431</v>
      </c>
      <c r="D115">
        <v>130</v>
      </c>
      <c r="E115">
        <v>13</v>
      </c>
      <c r="F115">
        <v>1</v>
      </c>
      <c r="G115">
        <v>1</v>
      </c>
    </row>
    <row r="116" spans="1:7" x14ac:dyDescent="0.25">
      <c r="A116">
        <v>4642</v>
      </c>
      <c r="B116" s="1" t="s">
        <v>309</v>
      </c>
      <c r="C116">
        <v>6302</v>
      </c>
      <c r="D116">
        <v>279</v>
      </c>
      <c r="E116">
        <v>266</v>
      </c>
      <c r="F116">
        <v>0</v>
      </c>
      <c r="G116">
        <v>6</v>
      </c>
    </row>
    <row r="117" spans="1:7" x14ac:dyDescent="0.25">
      <c r="A117">
        <v>3143</v>
      </c>
      <c r="B117" s="1" t="s">
        <v>335</v>
      </c>
      <c r="C117">
        <v>6254</v>
      </c>
      <c r="D117">
        <v>143</v>
      </c>
      <c r="E117">
        <v>14</v>
      </c>
      <c r="F117">
        <v>2</v>
      </c>
      <c r="G117">
        <v>3</v>
      </c>
    </row>
    <row r="118" spans="1:7" x14ac:dyDescent="0.25">
      <c r="A118">
        <v>3077</v>
      </c>
      <c r="B118" s="1" t="s">
        <v>355</v>
      </c>
      <c r="C118">
        <v>6152</v>
      </c>
      <c r="D118">
        <v>249</v>
      </c>
      <c r="E118">
        <v>219</v>
      </c>
      <c r="F118">
        <v>0</v>
      </c>
      <c r="G118">
        <v>10</v>
      </c>
    </row>
    <row r="119" spans="1:7" x14ac:dyDescent="0.25">
      <c r="A119">
        <v>3853</v>
      </c>
      <c r="B119" s="1" t="s">
        <v>382</v>
      </c>
      <c r="C119">
        <v>5779</v>
      </c>
      <c r="D119">
        <v>0</v>
      </c>
      <c r="E119">
        <v>13</v>
      </c>
      <c r="F119">
        <v>0</v>
      </c>
      <c r="G119">
        <v>0</v>
      </c>
    </row>
    <row r="120" spans="1:7" x14ac:dyDescent="0.25">
      <c r="A120">
        <v>3075</v>
      </c>
      <c r="B120" s="1" t="s">
        <v>350</v>
      </c>
      <c r="C120">
        <v>5725</v>
      </c>
      <c r="D120">
        <v>155</v>
      </c>
      <c r="E120">
        <v>12</v>
      </c>
      <c r="F120">
        <v>0</v>
      </c>
      <c r="G120">
        <v>3</v>
      </c>
    </row>
    <row r="121" spans="1:7" x14ac:dyDescent="0.25">
      <c r="A121">
        <v>4636</v>
      </c>
      <c r="B121" s="1" t="s">
        <v>394</v>
      </c>
      <c r="C121">
        <v>5672</v>
      </c>
      <c r="D121">
        <v>55</v>
      </c>
      <c r="E121">
        <v>10</v>
      </c>
      <c r="F121">
        <v>1</v>
      </c>
      <c r="G121">
        <v>1</v>
      </c>
    </row>
    <row r="122" spans="1:7" x14ac:dyDescent="0.25">
      <c r="A122">
        <v>3082</v>
      </c>
      <c r="B122" s="1" t="s">
        <v>359</v>
      </c>
      <c r="C122">
        <v>5304</v>
      </c>
      <c r="D122">
        <v>240</v>
      </c>
      <c r="E122">
        <v>162</v>
      </c>
      <c r="F122">
        <v>2</v>
      </c>
      <c r="G122">
        <v>12</v>
      </c>
    </row>
    <row r="123" spans="1:7" x14ac:dyDescent="0.25">
      <c r="A123">
        <v>1004</v>
      </c>
      <c r="B123" s="1" t="s">
        <v>468</v>
      </c>
      <c r="C123">
        <v>5238</v>
      </c>
      <c r="D123">
        <v>201</v>
      </c>
      <c r="E123">
        <v>180</v>
      </c>
      <c r="F123">
        <v>5</v>
      </c>
      <c r="G123">
        <v>12</v>
      </c>
    </row>
    <row r="124" spans="1:7" x14ac:dyDescent="0.25">
      <c r="A124">
        <v>3850</v>
      </c>
      <c r="B124" s="1" t="s">
        <v>379</v>
      </c>
      <c r="C124">
        <v>5126</v>
      </c>
      <c r="D124">
        <v>7</v>
      </c>
      <c r="E124">
        <v>88</v>
      </c>
      <c r="F124">
        <v>0</v>
      </c>
      <c r="G124">
        <v>0</v>
      </c>
    </row>
    <row r="125" spans="1:7" x14ac:dyDescent="0.25">
      <c r="A125">
        <v>6631</v>
      </c>
      <c r="B125" s="1" t="s">
        <v>464</v>
      </c>
      <c r="C125">
        <v>5122</v>
      </c>
      <c r="D125">
        <v>48</v>
      </c>
      <c r="E125">
        <v>14</v>
      </c>
      <c r="F125">
        <v>0</v>
      </c>
      <c r="G125">
        <v>2</v>
      </c>
    </row>
    <row r="126" spans="1:7" x14ac:dyDescent="0.25">
      <c r="A126">
        <v>3068</v>
      </c>
      <c r="B126" s="1" t="s">
        <v>480</v>
      </c>
      <c r="C126">
        <v>4975</v>
      </c>
      <c r="D126">
        <v>59</v>
      </c>
      <c r="E126">
        <v>16</v>
      </c>
      <c r="F126">
        <v>0</v>
      </c>
      <c r="G126">
        <v>0</v>
      </c>
    </row>
    <row r="127" spans="1:7" x14ac:dyDescent="0.25">
      <c r="A127">
        <v>3065</v>
      </c>
      <c r="B127" s="1" t="s">
        <v>477</v>
      </c>
      <c r="C127">
        <v>4953</v>
      </c>
      <c r="D127">
        <v>116</v>
      </c>
      <c r="E127">
        <v>9</v>
      </c>
      <c r="F127">
        <v>1</v>
      </c>
      <c r="G127">
        <v>2</v>
      </c>
    </row>
    <row r="128" spans="1:7" x14ac:dyDescent="0.25">
      <c r="A128">
        <v>3851</v>
      </c>
      <c r="B128" s="1" t="s">
        <v>380</v>
      </c>
      <c r="C128">
        <v>4928</v>
      </c>
      <c r="D128">
        <v>0</v>
      </c>
      <c r="E128">
        <v>89</v>
      </c>
      <c r="F128">
        <v>0</v>
      </c>
      <c r="G128">
        <v>0</v>
      </c>
    </row>
    <row r="129" spans="1:7" x14ac:dyDescent="0.25">
      <c r="A129">
        <v>3508</v>
      </c>
      <c r="B129" s="1" t="s">
        <v>437</v>
      </c>
      <c r="C129">
        <v>4720</v>
      </c>
      <c r="D129">
        <v>76</v>
      </c>
      <c r="E129">
        <v>4</v>
      </c>
      <c r="F129">
        <v>2</v>
      </c>
      <c r="G129">
        <v>1</v>
      </c>
    </row>
    <row r="130" spans="1:7" x14ac:dyDescent="0.25">
      <c r="A130">
        <v>4629</v>
      </c>
      <c r="B130" s="1" t="s">
        <v>377</v>
      </c>
      <c r="C130">
        <v>4369</v>
      </c>
      <c r="D130">
        <v>107</v>
      </c>
      <c r="E130">
        <v>5</v>
      </c>
      <c r="F130">
        <v>1</v>
      </c>
      <c r="G130">
        <v>0</v>
      </c>
    </row>
    <row r="131" spans="1:7" x14ac:dyDescent="0.25">
      <c r="A131">
        <v>3211</v>
      </c>
      <c r="B131" s="1" t="s">
        <v>358</v>
      </c>
      <c r="C131">
        <v>4035</v>
      </c>
      <c r="D131">
        <v>183</v>
      </c>
      <c r="E131">
        <v>109</v>
      </c>
      <c r="F131">
        <v>1</v>
      </c>
      <c r="G131">
        <v>11</v>
      </c>
    </row>
    <row r="132" spans="1:7" x14ac:dyDescent="0.25">
      <c r="A132">
        <v>6617</v>
      </c>
      <c r="B132" s="1" t="s">
        <v>452</v>
      </c>
      <c r="C132">
        <v>4017</v>
      </c>
      <c r="D132">
        <v>40</v>
      </c>
      <c r="E132">
        <v>3</v>
      </c>
      <c r="F132">
        <v>0</v>
      </c>
      <c r="G132">
        <v>0</v>
      </c>
    </row>
    <row r="133" spans="1:7" x14ac:dyDescent="0.25">
      <c r="A133">
        <v>3115</v>
      </c>
      <c r="B133" s="1" t="s">
        <v>318</v>
      </c>
      <c r="C133">
        <v>4010</v>
      </c>
      <c r="D133">
        <v>73</v>
      </c>
      <c r="E133">
        <v>9</v>
      </c>
      <c r="F133">
        <v>0</v>
      </c>
      <c r="G133">
        <v>0</v>
      </c>
    </row>
    <row r="134" spans="1:7" x14ac:dyDescent="0.25">
      <c r="A134">
        <v>3748</v>
      </c>
      <c r="B134" s="1" t="s">
        <v>364</v>
      </c>
      <c r="C134">
        <v>3939</v>
      </c>
      <c r="D134">
        <v>92</v>
      </c>
      <c r="E134">
        <v>15</v>
      </c>
      <c r="F134">
        <v>0</v>
      </c>
      <c r="G134">
        <v>1</v>
      </c>
    </row>
    <row r="135" spans="1:7" x14ac:dyDescent="0.25">
      <c r="A135">
        <v>3102</v>
      </c>
      <c r="B135" s="1" t="s">
        <v>313</v>
      </c>
      <c r="C135">
        <v>3729</v>
      </c>
      <c r="D135">
        <v>80</v>
      </c>
      <c r="E135">
        <v>6</v>
      </c>
      <c r="F135">
        <v>2</v>
      </c>
      <c r="G135">
        <v>4</v>
      </c>
    </row>
    <row r="136" spans="1:7" x14ac:dyDescent="0.25">
      <c r="A136">
        <v>1043</v>
      </c>
      <c r="B136" s="1" t="s">
        <v>357</v>
      </c>
      <c r="C136">
        <v>3691</v>
      </c>
      <c r="D136">
        <v>169</v>
      </c>
      <c r="E136">
        <v>209</v>
      </c>
      <c r="F136">
        <v>1</v>
      </c>
      <c r="G136">
        <v>12</v>
      </c>
    </row>
    <row r="137" spans="1:7" x14ac:dyDescent="0.25">
      <c r="A137">
        <v>6677</v>
      </c>
      <c r="B137" s="1" t="s">
        <v>401</v>
      </c>
      <c r="C137">
        <v>3650</v>
      </c>
      <c r="D137">
        <v>174</v>
      </c>
      <c r="E137">
        <v>139</v>
      </c>
      <c r="F137">
        <v>0</v>
      </c>
      <c r="G137">
        <v>7</v>
      </c>
    </row>
    <row r="138" spans="1:7" x14ac:dyDescent="0.25">
      <c r="A138">
        <v>4635</v>
      </c>
      <c r="B138" s="1" t="s">
        <v>302</v>
      </c>
      <c r="C138">
        <v>3457</v>
      </c>
      <c r="D138">
        <v>113</v>
      </c>
      <c r="E138">
        <v>118</v>
      </c>
      <c r="F138">
        <v>0</v>
      </c>
      <c r="G138">
        <v>2</v>
      </c>
    </row>
    <row r="139" spans="1:7" x14ac:dyDescent="0.25">
      <c r="A139">
        <v>3140</v>
      </c>
      <c r="B139" s="1" t="s">
        <v>333</v>
      </c>
      <c r="C139">
        <v>3357</v>
      </c>
      <c r="D139">
        <v>79</v>
      </c>
      <c r="E139">
        <v>32</v>
      </c>
      <c r="F139">
        <v>1</v>
      </c>
      <c r="G139">
        <v>6</v>
      </c>
    </row>
    <row r="140" spans="1:7" x14ac:dyDescent="0.25">
      <c r="A140">
        <v>3114</v>
      </c>
      <c r="B140" s="1" t="s">
        <v>317</v>
      </c>
      <c r="C140">
        <v>3331</v>
      </c>
      <c r="D140">
        <v>151</v>
      </c>
      <c r="E140">
        <v>95</v>
      </c>
      <c r="F140">
        <v>1</v>
      </c>
      <c r="G140">
        <v>5</v>
      </c>
    </row>
    <row r="141" spans="1:7" x14ac:dyDescent="0.25">
      <c r="A141">
        <v>6609</v>
      </c>
      <c r="B141" s="1" t="s">
        <v>447</v>
      </c>
      <c r="C141">
        <v>3144</v>
      </c>
      <c r="D141">
        <v>90</v>
      </c>
      <c r="E141">
        <v>9</v>
      </c>
      <c r="F141">
        <v>1</v>
      </c>
      <c r="G141">
        <v>7</v>
      </c>
    </row>
    <row r="142" spans="1:7" x14ac:dyDescent="0.25">
      <c r="A142">
        <v>3001</v>
      </c>
      <c r="B142" s="1" t="s">
        <v>439</v>
      </c>
      <c r="C142">
        <v>2918</v>
      </c>
      <c r="D142">
        <v>79</v>
      </c>
      <c r="E142">
        <v>14</v>
      </c>
      <c r="F142">
        <v>0</v>
      </c>
      <c r="G142">
        <v>0</v>
      </c>
    </row>
    <row r="143" spans="1:7" x14ac:dyDescent="0.25">
      <c r="A143">
        <v>7005</v>
      </c>
      <c r="B143" s="1" t="s">
        <v>410</v>
      </c>
      <c r="C143">
        <v>2855</v>
      </c>
      <c r="D143">
        <v>43</v>
      </c>
      <c r="E143">
        <v>7</v>
      </c>
      <c r="F143">
        <v>0</v>
      </c>
      <c r="G143">
        <v>0</v>
      </c>
    </row>
    <row r="144" spans="1:7" x14ac:dyDescent="0.25">
      <c r="A144">
        <v>4628</v>
      </c>
      <c r="B144" s="1" t="s">
        <v>375</v>
      </c>
      <c r="C144">
        <v>2854</v>
      </c>
      <c r="D144">
        <v>48</v>
      </c>
      <c r="E144">
        <v>4</v>
      </c>
      <c r="F144">
        <v>0</v>
      </c>
      <c r="G144">
        <v>0</v>
      </c>
    </row>
    <row r="145" spans="1:7" x14ac:dyDescent="0.25">
      <c r="A145">
        <v>3024</v>
      </c>
      <c r="B145" s="1" t="s">
        <v>446</v>
      </c>
      <c r="C145">
        <v>2765</v>
      </c>
      <c r="D145">
        <v>123</v>
      </c>
      <c r="E145">
        <v>81</v>
      </c>
      <c r="F145">
        <v>0</v>
      </c>
      <c r="G145">
        <v>8</v>
      </c>
    </row>
    <row r="146" spans="1:7" x14ac:dyDescent="0.25">
      <c r="A146">
        <v>3110</v>
      </c>
      <c r="B146" s="1" t="s">
        <v>322</v>
      </c>
      <c r="C146">
        <v>2743</v>
      </c>
      <c r="D146">
        <v>61</v>
      </c>
      <c r="E146">
        <v>3</v>
      </c>
      <c r="F146">
        <v>0</v>
      </c>
      <c r="G146">
        <v>0</v>
      </c>
    </row>
    <row r="147" spans="1:7" x14ac:dyDescent="0.25">
      <c r="A147">
        <v>3011</v>
      </c>
      <c r="B147" s="1" t="s">
        <v>444</v>
      </c>
      <c r="C147">
        <v>2682</v>
      </c>
      <c r="D147">
        <v>52</v>
      </c>
      <c r="E147">
        <v>5</v>
      </c>
      <c r="F147">
        <v>0</v>
      </c>
      <c r="G147">
        <v>0</v>
      </c>
    </row>
    <row r="148" spans="1:7" x14ac:dyDescent="0.25">
      <c r="A148">
        <v>3066</v>
      </c>
      <c r="B148" s="1" t="s">
        <v>331</v>
      </c>
      <c r="C148">
        <v>2508</v>
      </c>
      <c r="D148">
        <v>81</v>
      </c>
      <c r="E148">
        <v>41</v>
      </c>
      <c r="F148">
        <v>2</v>
      </c>
      <c r="G148">
        <v>9</v>
      </c>
    </row>
    <row r="149" spans="1:7" x14ac:dyDescent="0.25">
      <c r="A149">
        <v>4637</v>
      </c>
      <c r="B149" s="1" t="s">
        <v>396</v>
      </c>
      <c r="C149">
        <v>2419</v>
      </c>
      <c r="D149">
        <v>46</v>
      </c>
      <c r="E149">
        <v>2</v>
      </c>
      <c r="F149">
        <v>0</v>
      </c>
      <c r="G149">
        <v>1</v>
      </c>
    </row>
    <row r="150" spans="1:7" x14ac:dyDescent="0.25">
      <c r="A150">
        <v>6693</v>
      </c>
      <c r="B150" s="1" t="s">
        <v>432</v>
      </c>
      <c r="C150">
        <v>2383</v>
      </c>
      <c r="D150">
        <v>24</v>
      </c>
      <c r="E150">
        <v>8</v>
      </c>
      <c r="F150">
        <v>0</v>
      </c>
      <c r="G150">
        <v>0</v>
      </c>
    </row>
    <row r="151" spans="1:7" x14ac:dyDescent="0.25">
      <c r="A151">
        <v>3179</v>
      </c>
      <c r="B151" s="1" t="s">
        <v>348</v>
      </c>
      <c r="C151">
        <v>2086</v>
      </c>
      <c r="D151">
        <v>21</v>
      </c>
      <c r="E151">
        <v>4</v>
      </c>
      <c r="F151">
        <v>3</v>
      </c>
      <c r="G151">
        <v>3</v>
      </c>
    </row>
    <row r="152" spans="1:7" x14ac:dyDescent="0.25">
      <c r="A152">
        <v>3033</v>
      </c>
      <c r="B152" s="1" t="s">
        <v>454</v>
      </c>
      <c r="C152">
        <v>2081</v>
      </c>
      <c r="D152">
        <v>44</v>
      </c>
      <c r="E152">
        <v>10</v>
      </c>
      <c r="F152">
        <v>0</v>
      </c>
      <c r="G152">
        <v>0</v>
      </c>
    </row>
    <row r="153" spans="1:7" x14ac:dyDescent="0.25">
      <c r="A153">
        <v>3072</v>
      </c>
      <c r="B153" s="1" t="s">
        <v>275</v>
      </c>
      <c r="C153">
        <v>2005</v>
      </c>
      <c r="D153">
        <v>52</v>
      </c>
      <c r="E153">
        <v>5</v>
      </c>
      <c r="F153">
        <v>0</v>
      </c>
      <c r="G153">
        <v>1</v>
      </c>
    </row>
    <row r="154" spans="1:7" x14ac:dyDescent="0.25">
      <c r="A154">
        <v>3107</v>
      </c>
      <c r="B154" s="1" t="s">
        <v>315</v>
      </c>
      <c r="C154">
        <v>1681</v>
      </c>
      <c r="D154">
        <v>58</v>
      </c>
      <c r="E154">
        <v>4</v>
      </c>
      <c r="F154">
        <v>0</v>
      </c>
      <c r="G154">
        <v>0</v>
      </c>
    </row>
    <row r="155" spans="1:7" x14ac:dyDescent="0.25">
      <c r="A155">
        <v>4632</v>
      </c>
      <c r="B155" s="1" t="s">
        <v>299</v>
      </c>
      <c r="C155">
        <v>1538</v>
      </c>
      <c r="D155">
        <v>74</v>
      </c>
      <c r="E155">
        <v>54</v>
      </c>
      <c r="F155">
        <v>1</v>
      </c>
      <c r="G155">
        <v>5</v>
      </c>
    </row>
    <row r="156" spans="1:7" x14ac:dyDescent="0.25">
      <c r="A156">
        <v>3814</v>
      </c>
      <c r="B156" s="1" t="s">
        <v>374</v>
      </c>
      <c r="C156">
        <v>1434</v>
      </c>
      <c r="D156">
        <v>41</v>
      </c>
      <c r="E156">
        <v>0</v>
      </c>
      <c r="F156">
        <v>0</v>
      </c>
      <c r="G156">
        <v>1</v>
      </c>
    </row>
    <row r="157" spans="1:7" x14ac:dyDescent="0.25">
      <c r="A157">
        <v>3083</v>
      </c>
      <c r="B157" s="1" t="s">
        <v>361</v>
      </c>
      <c r="C157">
        <v>1241</v>
      </c>
      <c r="D157">
        <v>27</v>
      </c>
      <c r="E157">
        <v>5</v>
      </c>
      <c r="F157">
        <v>0</v>
      </c>
      <c r="G157">
        <v>1</v>
      </c>
    </row>
    <row r="158" spans="1:7" x14ac:dyDescent="0.25">
      <c r="A158">
        <v>4401</v>
      </c>
      <c r="B158" s="1" t="s">
        <v>400</v>
      </c>
      <c r="C158">
        <v>1198</v>
      </c>
      <c r="D158">
        <v>26</v>
      </c>
      <c r="E158">
        <v>1</v>
      </c>
      <c r="F158">
        <v>0</v>
      </c>
      <c r="G158">
        <v>0</v>
      </c>
    </row>
    <row r="159" spans="1:7" x14ac:dyDescent="0.25">
      <c r="A159">
        <v>6664</v>
      </c>
      <c r="B159" s="1" t="s">
        <v>376</v>
      </c>
      <c r="C159">
        <v>1175</v>
      </c>
      <c r="D159">
        <v>22</v>
      </c>
      <c r="E159">
        <v>2</v>
      </c>
      <c r="F159">
        <v>0</v>
      </c>
      <c r="G159">
        <v>2</v>
      </c>
    </row>
    <row r="160" spans="1:7" x14ac:dyDescent="0.25">
      <c r="A160">
        <v>3050</v>
      </c>
      <c r="B160" s="1" t="s">
        <v>466</v>
      </c>
      <c r="C160">
        <v>1156</v>
      </c>
      <c r="D160">
        <v>32</v>
      </c>
      <c r="E160">
        <v>4</v>
      </c>
      <c r="F160">
        <v>0</v>
      </c>
      <c r="G160">
        <v>0</v>
      </c>
    </row>
    <row r="161" spans="1:7" x14ac:dyDescent="0.25">
      <c r="A161">
        <v>3003</v>
      </c>
      <c r="B161" s="1" t="s">
        <v>440</v>
      </c>
      <c r="C161">
        <v>1154</v>
      </c>
      <c r="D161">
        <v>520</v>
      </c>
      <c r="E161">
        <v>517</v>
      </c>
      <c r="F161">
        <v>0</v>
      </c>
      <c r="G161">
        <v>1</v>
      </c>
    </row>
    <row r="162" spans="1:7" x14ac:dyDescent="0.25">
      <c r="A162">
        <v>3742</v>
      </c>
      <c r="B162" s="1" t="s">
        <v>362</v>
      </c>
      <c r="C162">
        <v>1122</v>
      </c>
      <c r="D162">
        <v>20</v>
      </c>
      <c r="E162">
        <v>0</v>
      </c>
      <c r="F162">
        <v>0</v>
      </c>
      <c r="G162">
        <v>0</v>
      </c>
    </row>
    <row r="163" spans="1:7" x14ac:dyDescent="0.25">
      <c r="A163">
        <v>3100</v>
      </c>
      <c r="B163" s="1" t="s">
        <v>304</v>
      </c>
      <c r="C163">
        <v>1080</v>
      </c>
      <c r="D163">
        <v>27</v>
      </c>
      <c r="E163">
        <v>3</v>
      </c>
      <c r="F163">
        <v>0</v>
      </c>
      <c r="G163">
        <v>1</v>
      </c>
    </row>
    <row r="164" spans="1:7" x14ac:dyDescent="0.25">
      <c r="A164">
        <v>3193</v>
      </c>
      <c r="B164" s="1" t="s">
        <v>354</v>
      </c>
      <c r="C164">
        <v>1012</v>
      </c>
      <c r="D164">
        <v>28</v>
      </c>
      <c r="E164">
        <v>1</v>
      </c>
      <c r="F164">
        <v>0</v>
      </c>
      <c r="G164">
        <v>0</v>
      </c>
    </row>
    <row r="165" spans="1:7" x14ac:dyDescent="0.25">
      <c r="A165">
        <v>6616</v>
      </c>
      <c r="B165" s="1" t="s">
        <v>451</v>
      </c>
      <c r="C165">
        <v>971</v>
      </c>
      <c r="D165">
        <v>19</v>
      </c>
      <c r="E165">
        <v>2</v>
      </c>
      <c r="F165">
        <v>0</v>
      </c>
      <c r="G165">
        <v>0</v>
      </c>
    </row>
    <row r="166" spans="1:7" x14ac:dyDescent="0.25">
      <c r="A166">
        <v>2015</v>
      </c>
      <c r="B166" s="1" t="s">
        <v>457</v>
      </c>
      <c r="C166">
        <v>968</v>
      </c>
      <c r="D166">
        <v>54</v>
      </c>
      <c r="E166">
        <v>47</v>
      </c>
      <c r="F166">
        <v>1</v>
      </c>
      <c r="G166">
        <v>2</v>
      </c>
    </row>
    <row r="167" spans="1:7" x14ac:dyDescent="0.25">
      <c r="A167">
        <v>6333</v>
      </c>
      <c r="B167" s="1" t="s">
        <v>368</v>
      </c>
      <c r="C167">
        <v>956</v>
      </c>
      <c r="D167">
        <v>30</v>
      </c>
      <c r="E167">
        <v>11</v>
      </c>
      <c r="F167">
        <v>0</v>
      </c>
      <c r="G167">
        <v>0</v>
      </c>
    </row>
    <row r="168" spans="1:7" x14ac:dyDescent="0.25">
      <c r="A168">
        <v>3801</v>
      </c>
      <c r="B168" s="1" t="s">
        <v>372</v>
      </c>
      <c r="C168">
        <v>953</v>
      </c>
      <c r="D168">
        <v>54</v>
      </c>
      <c r="E168">
        <v>21</v>
      </c>
      <c r="F168">
        <v>2</v>
      </c>
      <c r="G168">
        <v>9</v>
      </c>
    </row>
    <row r="169" spans="1:7" x14ac:dyDescent="0.25">
      <c r="A169">
        <v>3155</v>
      </c>
      <c r="B169" s="1" t="s">
        <v>339</v>
      </c>
      <c r="C169">
        <v>920</v>
      </c>
      <c r="D169">
        <v>31</v>
      </c>
      <c r="E169">
        <v>20</v>
      </c>
      <c r="F169">
        <v>2</v>
      </c>
      <c r="G169">
        <v>3</v>
      </c>
    </row>
    <row r="170" spans="1:7" x14ac:dyDescent="0.25">
      <c r="A170">
        <v>7008</v>
      </c>
      <c r="B170" s="1" t="s">
        <v>413</v>
      </c>
      <c r="C170">
        <v>883</v>
      </c>
      <c r="D170">
        <v>20</v>
      </c>
      <c r="E170">
        <v>4</v>
      </c>
      <c r="F170">
        <v>0</v>
      </c>
      <c r="G170">
        <v>0</v>
      </c>
    </row>
    <row r="171" spans="1:7" x14ac:dyDescent="0.25">
      <c r="A171">
        <v>3222</v>
      </c>
      <c r="B171" s="1" t="s">
        <v>360</v>
      </c>
      <c r="C171">
        <v>751</v>
      </c>
      <c r="D171">
        <v>16</v>
      </c>
      <c r="E171">
        <v>0</v>
      </c>
      <c r="F171">
        <v>0</v>
      </c>
      <c r="G171">
        <v>0</v>
      </c>
    </row>
    <row r="172" spans="1:7" x14ac:dyDescent="0.25">
      <c r="A172">
        <v>3156</v>
      </c>
      <c r="B172" s="1" t="s">
        <v>340</v>
      </c>
      <c r="C172">
        <v>739</v>
      </c>
      <c r="D172">
        <v>19</v>
      </c>
      <c r="E172">
        <v>3</v>
      </c>
      <c r="F172">
        <v>0</v>
      </c>
      <c r="G172">
        <v>0</v>
      </c>
    </row>
    <row r="173" spans="1:7" x14ac:dyDescent="0.25">
      <c r="A173">
        <v>7013</v>
      </c>
      <c r="B173" s="1" t="s">
        <v>417</v>
      </c>
      <c r="C173">
        <v>707</v>
      </c>
      <c r="D173">
        <v>20</v>
      </c>
      <c r="E173">
        <v>2</v>
      </c>
      <c r="F173">
        <v>0</v>
      </c>
      <c r="G173">
        <v>0</v>
      </c>
    </row>
    <row r="174" spans="1:7" x14ac:dyDescent="0.25">
      <c r="A174">
        <v>3504</v>
      </c>
      <c r="B174" s="1" t="s">
        <v>436</v>
      </c>
      <c r="C174">
        <v>707</v>
      </c>
      <c r="D174">
        <v>17</v>
      </c>
      <c r="E174">
        <v>1</v>
      </c>
      <c r="F174">
        <v>0</v>
      </c>
      <c r="G174">
        <v>0</v>
      </c>
    </row>
    <row r="175" spans="1:7" x14ac:dyDescent="0.25">
      <c r="A175">
        <v>3116</v>
      </c>
      <c r="B175" s="1" t="s">
        <v>319</v>
      </c>
      <c r="C175">
        <v>691</v>
      </c>
      <c r="D175">
        <v>11</v>
      </c>
      <c r="E175">
        <v>5</v>
      </c>
      <c r="F175">
        <v>0</v>
      </c>
      <c r="G175">
        <v>0</v>
      </c>
    </row>
    <row r="176" spans="1:7" x14ac:dyDescent="0.25">
      <c r="A176">
        <v>4643</v>
      </c>
      <c r="B176" s="1" t="s">
        <v>403</v>
      </c>
      <c r="C176">
        <v>685</v>
      </c>
      <c r="D176">
        <v>0</v>
      </c>
      <c r="E176">
        <v>2</v>
      </c>
      <c r="F176">
        <v>0</v>
      </c>
      <c r="G176">
        <v>0</v>
      </c>
    </row>
    <row r="177" spans="1:7" x14ac:dyDescent="0.25">
      <c r="A177">
        <v>3109</v>
      </c>
      <c r="B177" s="1" t="s">
        <v>393</v>
      </c>
      <c r="C177">
        <v>680</v>
      </c>
      <c r="D177">
        <v>22</v>
      </c>
      <c r="E177">
        <v>0</v>
      </c>
      <c r="F177">
        <v>0</v>
      </c>
      <c r="G177">
        <v>0</v>
      </c>
    </row>
    <row r="178" spans="1:7" x14ac:dyDescent="0.25">
      <c r="A178">
        <v>3330</v>
      </c>
      <c r="B178" s="1" t="s">
        <v>378</v>
      </c>
      <c r="C178">
        <v>674</v>
      </c>
      <c r="D178">
        <v>0</v>
      </c>
      <c r="E178">
        <v>3</v>
      </c>
      <c r="F178">
        <v>0</v>
      </c>
      <c r="G178">
        <v>0</v>
      </c>
    </row>
    <row r="179" spans="1:7" x14ac:dyDescent="0.25">
      <c r="A179">
        <v>3139</v>
      </c>
      <c r="B179" s="1" t="s">
        <v>332</v>
      </c>
      <c r="C179">
        <v>664</v>
      </c>
      <c r="D179">
        <v>19</v>
      </c>
      <c r="E179">
        <v>2</v>
      </c>
      <c r="F179">
        <v>0</v>
      </c>
      <c r="G179">
        <v>1</v>
      </c>
    </row>
    <row r="180" spans="1:7" x14ac:dyDescent="0.25">
      <c r="A180">
        <v>3864</v>
      </c>
      <c r="B180" s="1" t="s">
        <v>392</v>
      </c>
      <c r="C180">
        <v>616</v>
      </c>
      <c r="D180">
        <v>0</v>
      </c>
      <c r="E180">
        <v>2</v>
      </c>
      <c r="F180">
        <v>0</v>
      </c>
      <c r="G180">
        <v>0</v>
      </c>
    </row>
    <row r="181" spans="1:7" x14ac:dyDescent="0.25">
      <c r="A181">
        <v>3181</v>
      </c>
      <c r="B181" s="1" t="s">
        <v>349</v>
      </c>
      <c r="C181">
        <v>580</v>
      </c>
      <c r="D181">
        <v>13</v>
      </c>
      <c r="E181">
        <v>2</v>
      </c>
      <c r="F181">
        <v>0</v>
      </c>
      <c r="G181">
        <v>0</v>
      </c>
    </row>
    <row r="182" spans="1:7" x14ac:dyDescent="0.25">
      <c r="A182">
        <v>7017</v>
      </c>
      <c r="B182" s="1" t="s">
        <v>421</v>
      </c>
      <c r="C182">
        <v>503</v>
      </c>
      <c r="D182">
        <v>15</v>
      </c>
      <c r="E182">
        <v>16</v>
      </c>
      <c r="F182">
        <v>0</v>
      </c>
      <c r="G182">
        <v>0</v>
      </c>
    </row>
    <row r="183" spans="1:7" x14ac:dyDescent="0.25">
      <c r="A183">
        <v>3113</v>
      </c>
      <c r="B183" s="1" t="s">
        <v>316</v>
      </c>
      <c r="C183">
        <v>497</v>
      </c>
      <c r="D183">
        <v>22</v>
      </c>
      <c r="E183">
        <v>17</v>
      </c>
      <c r="F183">
        <v>0</v>
      </c>
      <c r="G183">
        <v>2</v>
      </c>
    </row>
    <row r="184" spans="1:7" x14ac:dyDescent="0.25">
      <c r="A184">
        <v>2138</v>
      </c>
      <c r="B184" s="1" t="s">
        <v>343</v>
      </c>
      <c r="C184">
        <v>490</v>
      </c>
      <c r="D184">
        <v>504</v>
      </c>
      <c r="E184">
        <v>498</v>
      </c>
      <c r="F184">
        <v>0</v>
      </c>
      <c r="G184">
        <v>3</v>
      </c>
    </row>
    <row r="185" spans="1:7" x14ac:dyDescent="0.25">
      <c r="A185">
        <v>7004</v>
      </c>
      <c r="B185" s="1" t="s">
        <v>409</v>
      </c>
      <c r="C185">
        <v>454</v>
      </c>
      <c r="D185">
        <v>6</v>
      </c>
      <c r="E185">
        <v>0</v>
      </c>
      <c r="F185">
        <v>0</v>
      </c>
      <c r="G185">
        <v>0</v>
      </c>
    </row>
    <row r="186" spans="1:7" x14ac:dyDescent="0.25">
      <c r="A186">
        <v>3862</v>
      </c>
      <c r="B186" s="1" t="s">
        <v>390</v>
      </c>
      <c r="C186">
        <v>440</v>
      </c>
      <c r="D186">
        <v>0</v>
      </c>
      <c r="E186">
        <v>9</v>
      </c>
      <c r="F186">
        <v>0</v>
      </c>
      <c r="G186">
        <v>0</v>
      </c>
    </row>
    <row r="187" spans="1:7" x14ac:dyDescent="0.25">
      <c r="A187">
        <v>3863</v>
      </c>
      <c r="B187" s="1" t="s">
        <v>391</v>
      </c>
      <c r="C187">
        <v>431</v>
      </c>
      <c r="D187">
        <v>0</v>
      </c>
      <c r="E187">
        <v>9</v>
      </c>
      <c r="F187">
        <v>0</v>
      </c>
      <c r="G187">
        <v>0</v>
      </c>
    </row>
    <row r="188" spans="1:7" x14ac:dyDescent="0.25">
      <c r="A188">
        <v>7015</v>
      </c>
      <c r="B188" s="1" t="s">
        <v>419</v>
      </c>
      <c r="C188">
        <v>417</v>
      </c>
      <c r="D188">
        <v>14</v>
      </c>
      <c r="E188">
        <v>3</v>
      </c>
      <c r="F188">
        <v>0</v>
      </c>
      <c r="G188">
        <v>0</v>
      </c>
    </row>
    <row r="189" spans="1:7" x14ac:dyDescent="0.25">
      <c r="A189">
        <v>2139</v>
      </c>
      <c r="B189" s="1" t="s">
        <v>344</v>
      </c>
      <c r="C189">
        <v>416</v>
      </c>
      <c r="D189">
        <v>634</v>
      </c>
      <c r="E189">
        <v>616</v>
      </c>
      <c r="F189">
        <v>2</v>
      </c>
      <c r="G189">
        <v>11</v>
      </c>
    </row>
    <row r="190" spans="1:7" x14ac:dyDescent="0.25">
      <c r="A190">
        <v>2140</v>
      </c>
      <c r="B190" s="1" t="s">
        <v>345</v>
      </c>
      <c r="C190">
        <v>385</v>
      </c>
      <c r="D190">
        <v>668</v>
      </c>
      <c r="E190">
        <v>645</v>
      </c>
      <c r="F190">
        <v>0</v>
      </c>
      <c r="G190">
        <v>16</v>
      </c>
    </row>
    <row r="191" spans="1:7" x14ac:dyDescent="0.25">
      <c r="A191">
        <v>7007</v>
      </c>
      <c r="B191" s="1" t="s">
        <v>412</v>
      </c>
      <c r="C191">
        <v>364</v>
      </c>
      <c r="D191">
        <v>8</v>
      </c>
      <c r="E191">
        <v>1</v>
      </c>
      <c r="F191">
        <v>0</v>
      </c>
      <c r="G191">
        <v>0</v>
      </c>
    </row>
    <row r="192" spans="1:7" x14ac:dyDescent="0.25">
      <c r="A192">
        <v>6675</v>
      </c>
      <c r="B192" s="1" t="s">
        <v>294</v>
      </c>
      <c r="C192">
        <v>358</v>
      </c>
      <c r="D192">
        <v>9</v>
      </c>
      <c r="E192">
        <v>0</v>
      </c>
      <c r="F192">
        <v>0</v>
      </c>
      <c r="G192">
        <v>0</v>
      </c>
    </row>
    <row r="193" spans="1:7" x14ac:dyDescent="0.25">
      <c r="A193">
        <v>7014</v>
      </c>
      <c r="B193" s="1" t="s">
        <v>418</v>
      </c>
      <c r="C193">
        <v>329</v>
      </c>
      <c r="D193">
        <v>7</v>
      </c>
      <c r="E193">
        <v>0</v>
      </c>
      <c r="F193">
        <v>0</v>
      </c>
      <c r="G193">
        <v>0</v>
      </c>
    </row>
    <row r="194" spans="1:7" x14ac:dyDescent="0.25">
      <c r="A194">
        <v>3095</v>
      </c>
      <c r="B194" s="1" t="s">
        <v>371</v>
      </c>
      <c r="C194">
        <v>312</v>
      </c>
      <c r="D194">
        <v>6</v>
      </c>
      <c r="E194">
        <v>0</v>
      </c>
      <c r="F194">
        <v>0</v>
      </c>
      <c r="G194">
        <v>1</v>
      </c>
    </row>
    <row r="195" spans="1:7" x14ac:dyDescent="0.25">
      <c r="A195">
        <v>3599</v>
      </c>
      <c r="B195" s="1" t="s">
        <v>367</v>
      </c>
      <c r="C195">
        <v>286</v>
      </c>
      <c r="D195">
        <v>0</v>
      </c>
      <c r="E195">
        <v>48</v>
      </c>
      <c r="F195">
        <v>0</v>
      </c>
      <c r="G195">
        <v>0</v>
      </c>
    </row>
    <row r="196" spans="1:7" x14ac:dyDescent="0.25">
      <c r="A196">
        <v>7001</v>
      </c>
      <c r="B196" s="1" t="s">
        <v>407</v>
      </c>
      <c r="C196">
        <v>267</v>
      </c>
      <c r="D196">
        <v>5</v>
      </c>
      <c r="E196">
        <v>0</v>
      </c>
      <c r="F196">
        <v>0</v>
      </c>
      <c r="G196">
        <v>0</v>
      </c>
    </row>
    <row r="197" spans="1:7" x14ac:dyDescent="0.25">
      <c r="A197">
        <v>3142</v>
      </c>
      <c r="B197" s="1" t="s">
        <v>334</v>
      </c>
      <c r="C197">
        <v>249</v>
      </c>
      <c r="D197">
        <v>9</v>
      </c>
      <c r="E197">
        <v>1</v>
      </c>
      <c r="F197">
        <v>2</v>
      </c>
      <c r="G197">
        <v>2</v>
      </c>
    </row>
    <row r="198" spans="1:7" x14ac:dyDescent="0.25">
      <c r="A198">
        <v>7019</v>
      </c>
      <c r="B198" s="1" t="s">
        <v>423</v>
      </c>
      <c r="C198">
        <v>231</v>
      </c>
      <c r="D198">
        <v>10</v>
      </c>
      <c r="E198">
        <v>0</v>
      </c>
      <c r="F198">
        <v>0</v>
      </c>
      <c r="G198">
        <v>0</v>
      </c>
    </row>
    <row r="199" spans="1:7" x14ac:dyDescent="0.25">
      <c r="A199">
        <v>4005</v>
      </c>
      <c r="B199" s="1" t="s">
        <v>435</v>
      </c>
      <c r="C199">
        <v>198</v>
      </c>
      <c r="D199">
        <v>3</v>
      </c>
      <c r="E199">
        <v>0</v>
      </c>
      <c r="F199">
        <v>0</v>
      </c>
      <c r="G199">
        <v>1</v>
      </c>
    </row>
    <row r="200" spans="1:7" x14ac:dyDescent="0.25">
      <c r="A200">
        <v>7002</v>
      </c>
      <c r="B200" s="1" t="s">
        <v>408</v>
      </c>
      <c r="C200">
        <v>173</v>
      </c>
      <c r="D200">
        <v>4</v>
      </c>
      <c r="E200">
        <v>0</v>
      </c>
      <c r="F200">
        <v>0</v>
      </c>
      <c r="G200">
        <v>0</v>
      </c>
    </row>
    <row r="201" spans="1:7" x14ac:dyDescent="0.25">
      <c r="A201">
        <v>6035</v>
      </c>
      <c r="B201" s="1" t="s">
        <v>434</v>
      </c>
      <c r="C201">
        <v>140</v>
      </c>
      <c r="D201">
        <v>6</v>
      </c>
      <c r="E201">
        <v>3</v>
      </c>
      <c r="F201">
        <v>1</v>
      </c>
      <c r="G201">
        <v>0</v>
      </c>
    </row>
    <row r="202" spans="1:7" x14ac:dyDescent="0.25">
      <c r="A202">
        <v>7006</v>
      </c>
      <c r="B202" s="1" t="s">
        <v>411</v>
      </c>
      <c r="C202">
        <v>139</v>
      </c>
      <c r="D202">
        <v>3</v>
      </c>
      <c r="E202">
        <v>0</v>
      </c>
      <c r="F202">
        <v>0</v>
      </c>
      <c r="G202">
        <v>0</v>
      </c>
    </row>
    <row r="203" spans="1:7" x14ac:dyDescent="0.25">
      <c r="A203">
        <v>7012</v>
      </c>
      <c r="B203" s="1" t="s">
        <v>416</v>
      </c>
      <c r="C203">
        <v>134</v>
      </c>
      <c r="D203">
        <v>3</v>
      </c>
      <c r="E203">
        <v>0</v>
      </c>
      <c r="F203">
        <v>0</v>
      </c>
      <c r="G203">
        <v>0</v>
      </c>
    </row>
    <row r="204" spans="1:7" x14ac:dyDescent="0.25">
      <c r="A204">
        <v>4638</v>
      </c>
      <c r="B204" s="1" t="s">
        <v>399</v>
      </c>
      <c r="C204">
        <v>126</v>
      </c>
      <c r="D204">
        <v>29</v>
      </c>
      <c r="E204">
        <v>66</v>
      </c>
      <c r="F204">
        <v>1</v>
      </c>
      <c r="G204">
        <v>0</v>
      </c>
    </row>
    <row r="205" spans="1:7" x14ac:dyDescent="0.25">
      <c r="A205">
        <v>3600</v>
      </c>
      <c r="B205" s="1" t="s">
        <v>367</v>
      </c>
      <c r="C205">
        <v>120</v>
      </c>
      <c r="D205">
        <v>0</v>
      </c>
      <c r="E205">
        <v>0</v>
      </c>
      <c r="F205">
        <v>1</v>
      </c>
      <c r="G205">
        <v>0</v>
      </c>
    </row>
    <row r="206" spans="1:7" x14ac:dyDescent="0.25">
      <c r="A206">
        <v>7000</v>
      </c>
      <c r="B206" s="1" t="s">
        <v>406</v>
      </c>
      <c r="C206">
        <v>97</v>
      </c>
      <c r="D206">
        <v>1</v>
      </c>
      <c r="E206">
        <v>0</v>
      </c>
      <c r="F206">
        <v>0</v>
      </c>
      <c r="G206">
        <v>0</v>
      </c>
    </row>
    <row r="207" spans="1:7" x14ac:dyDescent="0.25">
      <c r="A207">
        <v>7011</v>
      </c>
      <c r="B207" s="1" t="s">
        <v>420</v>
      </c>
      <c r="C207">
        <v>80</v>
      </c>
      <c r="D207">
        <v>3</v>
      </c>
      <c r="E207">
        <v>0</v>
      </c>
      <c r="F207">
        <v>0</v>
      </c>
      <c r="G207">
        <v>0</v>
      </c>
    </row>
    <row r="208" spans="1:7" x14ac:dyDescent="0.25">
      <c r="A208">
        <v>1006</v>
      </c>
      <c r="B208" s="1" t="s">
        <v>476</v>
      </c>
      <c r="C208">
        <v>78</v>
      </c>
      <c r="D208">
        <v>7</v>
      </c>
      <c r="E208">
        <v>3</v>
      </c>
      <c r="F208">
        <v>0</v>
      </c>
      <c r="G208">
        <v>2</v>
      </c>
    </row>
    <row r="209" spans="1:7" x14ac:dyDescent="0.25">
      <c r="A209">
        <v>7018</v>
      </c>
      <c r="B209" s="1" t="s">
        <v>422</v>
      </c>
      <c r="C209">
        <v>54</v>
      </c>
      <c r="D209">
        <v>1</v>
      </c>
      <c r="E209">
        <v>0</v>
      </c>
      <c r="F209">
        <v>0</v>
      </c>
      <c r="G209">
        <v>0</v>
      </c>
    </row>
    <row r="210" spans="1:7" x14ac:dyDescent="0.25">
      <c r="A210">
        <v>7010</v>
      </c>
      <c r="B210" s="1" t="s">
        <v>414</v>
      </c>
      <c r="C210">
        <v>48</v>
      </c>
      <c r="D210">
        <v>1</v>
      </c>
      <c r="E210">
        <v>0</v>
      </c>
      <c r="F210">
        <v>0</v>
      </c>
      <c r="G210">
        <v>0</v>
      </c>
    </row>
    <row r="211" spans="1:7" x14ac:dyDescent="0.25">
      <c r="A211">
        <v>7020</v>
      </c>
      <c r="B211" s="1" t="s">
        <v>424</v>
      </c>
      <c r="C211">
        <v>23</v>
      </c>
      <c r="D211">
        <v>1</v>
      </c>
      <c r="E211">
        <v>0</v>
      </c>
      <c r="F211">
        <v>0</v>
      </c>
      <c r="G211">
        <v>0</v>
      </c>
    </row>
    <row r="212" spans="1:7" x14ac:dyDescent="0.25">
      <c r="A212">
        <v>3400</v>
      </c>
      <c r="B212" s="1" t="s">
        <v>404</v>
      </c>
      <c r="C212">
        <v>14</v>
      </c>
      <c r="D212">
        <v>0</v>
      </c>
      <c r="E212">
        <v>26</v>
      </c>
      <c r="F212">
        <v>0</v>
      </c>
      <c r="G212">
        <v>0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F18" sqref="F18"/>
    </sheetView>
  </sheetViews>
  <sheetFormatPr defaultRowHeight="15" x14ac:dyDescent="0.25"/>
  <cols>
    <col min="1" max="1" width="34.7109375" bestFit="1" customWidth="1"/>
    <col min="2" max="2" width="17.7109375" bestFit="1" customWidth="1"/>
    <col min="3" max="3" width="17.5703125" bestFit="1" customWidth="1"/>
    <col min="4" max="4" width="12.140625" bestFit="1" customWidth="1"/>
    <col min="5" max="5" width="13" bestFit="1" customWidth="1"/>
  </cols>
  <sheetData>
    <row r="1" spans="1:5" x14ac:dyDescent="0.25">
      <c r="A1" t="s">
        <v>484</v>
      </c>
      <c r="B1" t="s">
        <v>271</v>
      </c>
      <c r="C1" t="s">
        <v>272</v>
      </c>
      <c r="D1" t="s">
        <v>273</v>
      </c>
      <c r="E1" t="s">
        <v>274</v>
      </c>
    </row>
    <row r="2" spans="1:5" x14ac:dyDescent="0.25">
      <c r="A2">
        <v>1</v>
      </c>
      <c r="B2">
        <v>14350</v>
      </c>
      <c r="C2">
        <v>12227</v>
      </c>
      <c r="D2">
        <v>1371</v>
      </c>
      <c r="E2">
        <v>474</v>
      </c>
    </row>
    <row r="3" spans="1:5" x14ac:dyDescent="0.25">
      <c r="A3">
        <v>2</v>
      </c>
      <c r="B3">
        <v>15697</v>
      </c>
      <c r="C3">
        <v>23697</v>
      </c>
      <c r="D3">
        <v>834</v>
      </c>
      <c r="E3">
        <v>420</v>
      </c>
    </row>
    <row r="4" spans="1:5" x14ac:dyDescent="0.25">
      <c r="A4">
        <v>3</v>
      </c>
      <c r="B4">
        <v>14145</v>
      </c>
      <c r="C4">
        <v>12420</v>
      </c>
      <c r="D4">
        <v>1344</v>
      </c>
      <c r="E4">
        <v>468</v>
      </c>
    </row>
    <row r="5" spans="1:5" x14ac:dyDescent="0.25">
      <c r="A5">
        <v>4</v>
      </c>
      <c r="B5">
        <v>14826</v>
      </c>
      <c r="C5">
        <v>13049</v>
      </c>
      <c r="D5">
        <v>1207</v>
      </c>
      <c r="E5">
        <v>493</v>
      </c>
    </row>
    <row r="6" spans="1:5" x14ac:dyDescent="0.25">
      <c r="A6">
        <v>5</v>
      </c>
      <c r="B6">
        <v>18520</v>
      </c>
      <c r="C6">
        <v>18801</v>
      </c>
      <c r="D6">
        <v>820</v>
      </c>
      <c r="E6">
        <v>412</v>
      </c>
    </row>
    <row r="7" spans="1:5" x14ac:dyDescent="0.25">
      <c r="A7">
        <v>6</v>
      </c>
      <c r="B7">
        <v>14399</v>
      </c>
      <c r="C7">
        <v>12062</v>
      </c>
      <c r="D7">
        <v>1288</v>
      </c>
      <c r="E7">
        <v>462</v>
      </c>
    </row>
    <row r="8" spans="1:5" x14ac:dyDescent="0.25">
      <c r="A8">
        <v>7</v>
      </c>
      <c r="B8">
        <v>15746</v>
      </c>
      <c r="C8">
        <v>18830</v>
      </c>
      <c r="D8">
        <v>791</v>
      </c>
      <c r="E8">
        <v>412</v>
      </c>
    </row>
    <row r="9" spans="1:5" x14ac:dyDescent="0.25">
      <c r="A9">
        <v>8</v>
      </c>
      <c r="B9">
        <v>14195</v>
      </c>
      <c r="C9">
        <v>11981</v>
      </c>
      <c r="D9">
        <v>1314</v>
      </c>
      <c r="E9">
        <v>477</v>
      </c>
    </row>
    <row r="10" spans="1:5" x14ac:dyDescent="0.25">
      <c r="A10">
        <v>9</v>
      </c>
      <c r="B10">
        <v>14909</v>
      </c>
      <c r="C10">
        <v>12994</v>
      </c>
      <c r="D10">
        <v>1182</v>
      </c>
      <c r="E10">
        <v>515</v>
      </c>
    </row>
    <row r="11" spans="1:5" x14ac:dyDescent="0.25">
      <c r="A11">
        <v>10</v>
      </c>
      <c r="B11">
        <v>18458</v>
      </c>
      <c r="C11">
        <v>18718</v>
      </c>
      <c r="D11">
        <v>873</v>
      </c>
      <c r="E11">
        <v>365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6B1-A008-4AC6-924D-E62CAEC9858C}">
  <dimension ref="A1:D65"/>
  <sheetViews>
    <sheetView workbookViewId="0">
      <selection activeCell="F18" sqref="A1:XFD1048576"/>
    </sheetView>
  </sheetViews>
  <sheetFormatPr defaultRowHeight="15" x14ac:dyDescent="0.25"/>
  <cols>
    <col min="1" max="1" width="18.42578125" bestFit="1" customWidth="1"/>
    <col min="2" max="2" width="21.140625" bestFit="1" customWidth="1"/>
    <col min="3" max="3" width="8.28515625" bestFit="1" customWidth="1"/>
  </cols>
  <sheetData>
    <row r="1" spans="1:4" x14ac:dyDescent="0.25">
      <c r="A1" t="s">
        <v>485</v>
      </c>
      <c r="B1" t="s">
        <v>269</v>
      </c>
      <c r="C1" t="s">
        <v>82</v>
      </c>
      <c r="D1" t="s">
        <v>573</v>
      </c>
    </row>
    <row r="2" spans="1:4" x14ac:dyDescent="0.25">
      <c r="A2">
        <v>0</v>
      </c>
      <c r="B2" s="1" t="s">
        <v>486</v>
      </c>
      <c r="C2">
        <v>7574160</v>
      </c>
      <c r="D2" s="5">
        <f>perk_sets_perkID_stats_2[[#This Row],[count]]/SUM(perk_sets_perkID_stats_2[count])</f>
        <v>0.9948224094315683</v>
      </c>
    </row>
    <row r="3" spans="1:4" x14ac:dyDescent="0.25">
      <c r="A3">
        <v>8347</v>
      </c>
      <c r="B3" s="1" t="s">
        <v>517</v>
      </c>
      <c r="C3">
        <v>2307</v>
      </c>
      <c r="D3" s="5">
        <f>perk_sets_perkID_stats_2[[#This Row],[count]]/SUM(perk_sets_perkID_stats_2[count])</f>
        <v>3.0301119841125986E-4</v>
      </c>
    </row>
    <row r="4" spans="1:4" x14ac:dyDescent="0.25">
      <c r="A4">
        <v>8345</v>
      </c>
      <c r="B4" s="1" t="s">
        <v>491</v>
      </c>
      <c r="C4">
        <v>2292</v>
      </c>
      <c r="D4" s="5">
        <f>perk_sets_perkID_stats_2[[#This Row],[count]]/SUM(perk_sets_perkID_stats_2[count])</f>
        <v>3.0104103457243502E-4</v>
      </c>
    </row>
    <row r="5" spans="1:4" x14ac:dyDescent="0.25">
      <c r="A5">
        <v>8010</v>
      </c>
      <c r="B5" s="1" t="s">
        <v>526</v>
      </c>
      <c r="C5">
        <v>2038</v>
      </c>
      <c r="D5" s="5">
        <f>perk_sets_perkID_stats_2[[#This Row],[count]]/SUM(perk_sets_perkID_stats_2[count])</f>
        <v>2.6767959356833445E-4</v>
      </c>
    </row>
    <row r="6" spans="1:4" x14ac:dyDescent="0.25">
      <c r="A6">
        <v>8242</v>
      </c>
      <c r="B6" s="1" t="s">
        <v>509</v>
      </c>
      <c r="C6">
        <v>1926</v>
      </c>
      <c r="D6" s="5">
        <f>perk_sets_perkID_stats_2[[#This Row],[count]]/SUM(perk_sets_perkID_stats_2[count])</f>
        <v>2.5296903690510904E-4</v>
      </c>
    </row>
    <row r="7" spans="1:4" x14ac:dyDescent="0.25">
      <c r="A7">
        <v>9111</v>
      </c>
      <c r="B7" s="1" t="s">
        <v>511</v>
      </c>
      <c r="C7">
        <v>1789</v>
      </c>
      <c r="D7" s="5">
        <f>perk_sets_perkID_stats_2[[#This Row],[count]]/SUM(perk_sets_perkID_stats_2[count])</f>
        <v>2.3497487384384219E-4</v>
      </c>
    </row>
    <row r="8" spans="1:4" x14ac:dyDescent="0.25">
      <c r="A8">
        <v>8299</v>
      </c>
      <c r="B8" s="1" t="s">
        <v>513</v>
      </c>
      <c r="C8">
        <v>1591</v>
      </c>
      <c r="D8" s="5">
        <f>perk_sets_perkID_stats_2[[#This Row],[count]]/SUM(perk_sets_perkID_stats_2[count])</f>
        <v>2.0896871117135433E-4</v>
      </c>
    </row>
    <row r="9" spans="1:4" x14ac:dyDescent="0.25">
      <c r="A9">
        <v>8304</v>
      </c>
      <c r="B9" s="1" t="s">
        <v>492</v>
      </c>
      <c r="C9">
        <v>1541</v>
      </c>
      <c r="D9" s="5">
        <f>perk_sets_perkID_stats_2[[#This Row],[count]]/SUM(perk_sets_perkID_stats_2[count])</f>
        <v>2.0240149837527156E-4</v>
      </c>
    </row>
    <row r="10" spans="1:4" x14ac:dyDescent="0.25">
      <c r="A10">
        <v>8473</v>
      </c>
      <c r="B10" s="1" t="s">
        <v>530</v>
      </c>
      <c r="C10">
        <v>1531</v>
      </c>
      <c r="D10" s="5">
        <f>perk_sets_perkID_stats_2[[#This Row],[count]]/SUM(perk_sets_perkID_stats_2[count])</f>
        <v>2.0108805581605499E-4</v>
      </c>
    </row>
    <row r="11" spans="1:4" x14ac:dyDescent="0.25">
      <c r="A11">
        <v>9105</v>
      </c>
      <c r="B11" s="1" t="s">
        <v>510</v>
      </c>
      <c r="C11">
        <v>1498</v>
      </c>
      <c r="D11" s="5">
        <f>perk_sets_perkID_stats_2[[#This Row],[count]]/SUM(perk_sets_perkID_stats_2[count])</f>
        <v>1.9675369537064036E-4</v>
      </c>
    </row>
    <row r="12" spans="1:4" x14ac:dyDescent="0.25">
      <c r="A12">
        <v>8135</v>
      </c>
      <c r="B12" s="1" t="s">
        <v>497</v>
      </c>
      <c r="C12">
        <v>1243</v>
      </c>
      <c r="D12" s="5">
        <f>perk_sets_perkID_stats_2[[#This Row],[count]]/SUM(perk_sets_perkID_stats_2[count])</f>
        <v>1.6326091011061814E-4</v>
      </c>
    </row>
    <row r="13" spans="1:4" x14ac:dyDescent="0.25">
      <c r="A13">
        <v>8139</v>
      </c>
      <c r="B13" s="1" t="s">
        <v>505</v>
      </c>
      <c r="C13">
        <v>1241</v>
      </c>
      <c r="D13" s="5">
        <f>perk_sets_perkID_stats_2[[#This Row],[count]]/SUM(perk_sets_perkID_stats_2[count])</f>
        <v>1.6299822159877481E-4</v>
      </c>
    </row>
    <row r="14" spans="1:4" x14ac:dyDescent="0.25">
      <c r="A14">
        <v>8352</v>
      </c>
      <c r="B14" s="1" t="s">
        <v>502</v>
      </c>
      <c r="C14">
        <v>990</v>
      </c>
      <c r="D14" s="5">
        <f>perk_sets_perkID_stats_2[[#This Row],[count]]/SUM(perk_sets_perkID_stats_2[count])</f>
        <v>1.3003081336243922E-4</v>
      </c>
    </row>
    <row r="15" spans="1:4" x14ac:dyDescent="0.25">
      <c r="A15">
        <v>8226</v>
      </c>
      <c r="B15" s="1" t="s">
        <v>488</v>
      </c>
      <c r="C15">
        <v>985</v>
      </c>
      <c r="D15" s="5">
        <f>perk_sets_perkID_stats_2[[#This Row],[count]]/SUM(perk_sets_perkID_stats_2[count])</f>
        <v>1.2937409208283094E-4</v>
      </c>
    </row>
    <row r="16" spans="1:4" x14ac:dyDescent="0.25">
      <c r="A16">
        <v>8444</v>
      </c>
      <c r="B16" s="1" t="s">
        <v>508</v>
      </c>
      <c r="C16">
        <v>981</v>
      </c>
      <c r="D16" s="5">
        <f>perk_sets_perkID_stats_2[[#This Row],[count]]/SUM(perk_sets_perkID_stats_2[count])</f>
        <v>1.2884871505914431E-4</v>
      </c>
    </row>
    <row r="17" spans="1:4" x14ac:dyDescent="0.25">
      <c r="A17">
        <v>8210</v>
      </c>
      <c r="B17" s="1" t="s">
        <v>489</v>
      </c>
      <c r="C17">
        <v>980</v>
      </c>
      <c r="D17" s="5">
        <f>perk_sets_perkID_stats_2[[#This Row],[count]]/SUM(perk_sets_perkID_stats_2[count])</f>
        <v>1.2871737080322266E-4</v>
      </c>
    </row>
    <row r="18" spans="1:4" x14ac:dyDescent="0.25">
      <c r="A18">
        <v>8009</v>
      </c>
      <c r="B18" s="1" t="s">
        <v>499</v>
      </c>
      <c r="C18">
        <v>961</v>
      </c>
      <c r="D18" s="5">
        <f>perk_sets_perkID_stats_2[[#This Row],[count]]/SUM(perk_sets_perkID_stats_2[count])</f>
        <v>1.2622182994071119E-4</v>
      </c>
    </row>
    <row r="19" spans="1:4" x14ac:dyDescent="0.25">
      <c r="A19">
        <v>8463</v>
      </c>
      <c r="B19" s="1" t="s">
        <v>520</v>
      </c>
      <c r="C19">
        <v>949</v>
      </c>
      <c r="D19" s="5">
        <f>perk_sets_perkID_stats_2[[#This Row],[count]]/SUM(perk_sets_perkID_stats_2[count])</f>
        <v>1.2464569886965133E-4</v>
      </c>
    </row>
    <row r="20" spans="1:4" x14ac:dyDescent="0.25">
      <c r="A20">
        <v>9103</v>
      </c>
      <c r="B20" s="1" t="s">
        <v>500</v>
      </c>
      <c r="C20">
        <v>773</v>
      </c>
      <c r="D20" s="5">
        <f>perk_sets_perkID_stats_2[[#This Row],[count]]/SUM(perk_sets_perkID_stats_2[count])</f>
        <v>1.0152910982743992E-4</v>
      </c>
    </row>
    <row r="21" spans="1:4" x14ac:dyDescent="0.25">
      <c r="A21">
        <v>8439</v>
      </c>
      <c r="B21" s="1" t="s">
        <v>519</v>
      </c>
      <c r="C21">
        <v>771</v>
      </c>
      <c r="D21" s="5">
        <f>perk_sets_perkID_stats_2[[#This Row],[count]]/SUM(perk_sets_perkID_stats_2[count])</f>
        <v>1.012664213155966E-4</v>
      </c>
    </row>
    <row r="22" spans="1:4" x14ac:dyDescent="0.25">
      <c r="A22">
        <v>9104</v>
      </c>
      <c r="B22" s="1" t="s">
        <v>527</v>
      </c>
      <c r="C22">
        <v>767</v>
      </c>
      <c r="D22" s="5">
        <f>perk_sets_perkID_stats_2[[#This Row],[count]]/SUM(perk_sets_perkID_stats_2[count])</f>
        <v>1.0074104429190999E-4</v>
      </c>
    </row>
    <row r="23" spans="1:4" x14ac:dyDescent="0.25">
      <c r="A23">
        <v>8014</v>
      </c>
      <c r="B23" s="1" t="s">
        <v>501</v>
      </c>
      <c r="C23">
        <v>657</v>
      </c>
      <c r="D23" s="5">
        <f>perk_sets_perkID_stats_2[[#This Row],[count]]/SUM(perk_sets_perkID_stats_2[count])</f>
        <v>8.6293176140527845E-5</v>
      </c>
    </row>
    <row r="24" spans="1:4" x14ac:dyDescent="0.25">
      <c r="A24">
        <v>9923</v>
      </c>
      <c r="B24" s="1" t="s">
        <v>518</v>
      </c>
      <c r="C24">
        <v>600</v>
      </c>
      <c r="D24" s="5">
        <f>perk_sets_perkID_stats_2[[#This Row],[count]]/SUM(perk_sets_perkID_stats_2[count])</f>
        <v>7.8806553552993473E-5</v>
      </c>
    </row>
    <row r="25" spans="1:4" x14ac:dyDescent="0.25">
      <c r="A25">
        <v>8017</v>
      </c>
      <c r="B25" s="1" t="s">
        <v>540</v>
      </c>
      <c r="C25">
        <v>587</v>
      </c>
      <c r="D25" s="5">
        <f>perk_sets_perkID_stats_2[[#This Row],[count]]/SUM(perk_sets_perkID_stats_2[count])</f>
        <v>7.7099078226011946E-5</v>
      </c>
    </row>
    <row r="26" spans="1:4" x14ac:dyDescent="0.25">
      <c r="A26">
        <v>8313</v>
      </c>
      <c r="B26" s="1" t="s">
        <v>532</v>
      </c>
      <c r="C26">
        <v>577</v>
      </c>
      <c r="D26" s="5">
        <f>perk_sets_perkID_stats_2[[#This Row],[count]]/SUM(perk_sets_perkID_stats_2[count])</f>
        <v>7.5785635666795385E-5</v>
      </c>
    </row>
    <row r="27" spans="1:4" x14ac:dyDescent="0.25">
      <c r="A27">
        <v>8437</v>
      </c>
      <c r="B27" s="1" t="s">
        <v>524</v>
      </c>
      <c r="C27">
        <v>533</v>
      </c>
      <c r="D27" s="5">
        <f>perk_sets_perkID_stats_2[[#This Row],[count]]/SUM(perk_sets_perkID_stats_2[count])</f>
        <v>7.0006488406242526E-5</v>
      </c>
    </row>
    <row r="28" spans="1:4" x14ac:dyDescent="0.25">
      <c r="A28">
        <v>8230</v>
      </c>
      <c r="B28" s="1" t="s">
        <v>493</v>
      </c>
      <c r="C28">
        <v>520</v>
      </c>
      <c r="D28" s="5">
        <f>perk_sets_perkID_stats_2[[#This Row],[count]]/SUM(perk_sets_perkID_stats_2[count])</f>
        <v>6.8299013079261E-5</v>
      </c>
    </row>
    <row r="29" spans="1:4" x14ac:dyDescent="0.25">
      <c r="A29">
        <v>8136</v>
      </c>
      <c r="B29" s="1" t="s">
        <v>496</v>
      </c>
      <c r="C29">
        <v>514</v>
      </c>
      <c r="D29" s="5">
        <f>perk_sets_perkID_stats_2[[#This Row],[count]]/SUM(perk_sets_perkID_stats_2[count])</f>
        <v>6.7510947543731069E-5</v>
      </c>
    </row>
    <row r="30" spans="1:4" x14ac:dyDescent="0.25">
      <c r="A30">
        <v>8465</v>
      </c>
      <c r="B30" s="1" t="s">
        <v>506</v>
      </c>
      <c r="C30">
        <v>507</v>
      </c>
      <c r="D30" s="5">
        <f>perk_sets_perkID_stats_2[[#This Row],[count]]/SUM(perk_sets_perkID_stats_2[count])</f>
        <v>6.6591537752279473E-5</v>
      </c>
    </row>
    <row r="31" spans="1:4" x14ac:dyDescent="0.25">
      <c r="A31">
        <v>8446</v>
      </c>
      <c r="B31" s="1" t="s">
        <v>507</v>
      </c>
      <c r="C31">
        <v>502</v>
      </c>
      <c r="D31" s="5">
        <f>perk_sets_perkID_stats_2[[#This Row],[count]]/SUM(perk_sets_perkID_stats_2[count])</f>
        <v>6.5934816472671206E-5</v>
      </c>
    </row>
    <row r="32" spans="1:4" x14ac:dyDescent="0.25">
      <c r="A32">
        <v>8316</v>
      </c>
      <c r="B32" s="1" t="s">
        <v>415</v>
      </c>
      <c r="C32">
        <v>500</v>
      </c>
      <c r="D32" s="5">
        <f>perk_sets_perkID_stats_2[[#This Row],[count]]/SUM(perk_sets_perkID_stats_2[count])</f>
        <v>6.5672127960827892E-5</v>
      </c>
    </row>
    <row r="33" spans="1:4" x14ac:dyDescent="0.25">
      <c r="A33">
        <v>8236</v>
      </c>
      <c r="B33" s="1" t="s">
        <v>490</v>
      </c>
      <c r="C33">
        <v>479</v>
      </c>
      <c r="D33" s="5">
        <f>perk_sets_perkID_stats_2[[#This Row],[count]]/SUM(perk_sets_perkID_stats_2[count])</f>
        <v>6.2913898586473119E-5</v>
      </c>
    </row>
    <row r="34" spans="1:4" x14ac:dyDescent="0.25">
      <c r="A34">
        <v>8138</v>
      </c>
      <c r="B34" s="1" t="s">
        <v>516</v>
      </c>
      <c r="C34">
        <v>474</v>
      </c>
      <c r="D34" s="5">
        <f>perk_sets_perkID_stats_2[[#This Row],[count]]/SUM(perk_sets_perkID_stats_2[count])</f>
        <v>6.2257177306864839E-5</v>
      </c>
    </row>
    <row r="35" spans="1:4" x14ac:dyDescent="0.25">
      <c r="A35">
        <v>8306</v>
      </c>
      <c r="B35" s="1" t="s">
        <v>523</v>
      </c>
      <c r="C35">
        <v>416</v>
      </c>
      <c r="D35" s="5">
        <f>perk_sets_perkID_stats_2[[#This Row],[count]]/SUM(perk_sets_perkID_stats_2[count])</f>
        <v>5.4639210463408802E-5</v>
      </c>
    </row>
    <row r="36" spans="1:4" x14ac:dyDescent="0.25">
      <c r="A36">
        <v>8401</v>
      </c>
      <c r="B36" s="1" t="s">
        <v>529</v>
      </c>
      <c r="C36">
        <v>397</v>
      </c>
      <c r="D36" s="5">
        <f>perk_sets_perkID_stats_2[[#This Row],[count]]/SUM(perk_sets_perkID_stats_2[count])</f>
        <v>5.2143669600897345E-5</v>
      </c>
    </row>
    <row r="37" spans="1:4" x14ac:dyDescent="0.25">
      <c r="A37">
        <v>8451</v>
      </c>
      <c r="B37" s="1" t="s">
        <v>522</v>
      </c>
      <c r="C37">
        <v>387</v>
      </c>
      <c r="D37" s="5">
        <f>perk_sets_perkID_stats_2[[#This Row],[count]]/SUM(perk_sets_perkID_stats_2[count])</f>
        <v>5.0830227041680784E-5</v>
      </c>
    </row>
    <row r="38" spans="1:4" x14ac:dyDescent="0.25">
      <c r="A38">
        <v>8237</v>
      </c>
      <c r="B38" s="1" t="s">
        <v>504</v>
      </c>
      <c r="C38">
        <v>368</v>
      </c>
      <c r="D38" s="5">
        <f>perk_sets_perkID_stats_2[[#This Row],[count]]/SUM(perk_sets_perkID_stats_2[count])</f>
        <v>4.8334686179169327E-5</v>
      </c>
    </row>
    <row r="39" spans="1:4" x14ac:dyDescent="0.25">
      <c r="A39">
        <v>8410</v>
      </c>
      <c r="B39" s="1" t="s">
        <v>528</v>
      </c>
      <c r="C39">
        <v>349</v>
      </c>
      <c r="D39" s="5">
        <f>perk_sets_perkID_stats_2[[#This Row],[count]]/SUM(perk_sets_perkID_stats_2[count])</f>
        <v>4.5839145316657869E-5</v>
      </c>
    </row>
    <row r="40" spans="1:4" x14ac:dyDescent="0.25">
      <c r="A40">
        <v>8453</v>
      </c>
      <c r="B40" s="1" t="s">
        <v>535</v>
      </c>
      <c r="C40">
        <v>324</v>
      </c>
      <c r="D40" s="5">
        <f>perk_sets_perkID_stats_2[[#This Row],[count]]/SUM(perk_sets_perkID_stats_2[count])</f>
        <v>4.2555538918616474E-5</v>
      </c>
    </row>
    <row r="41" spans="1:4" x14ac:dyDescent="0.25">
      <c r="A41">
        <v>8005</v>
      </c>
      <c r="B41" s="1" t="s">
        <v>498</v>
      </c>
      <c r="C41">
        <v>297</v>
      </c>
      <c r="D41" s="5">
        <f>perk_sets_perkID_stats_2[[#This Row],[count]]/SUM(perk_sets_perkID_stats_2[count])</f>
        <v>3.9009244008731764E-5</v>
      </c>
    </row>
    <row r="42" spans="1:4" x14ac:dyDescent="0.25">
      <c r="A42">
        <v>8112</v>
      </c>
      <c r="B42" s="1" t="s">
        <v>537</v>
      </c>
      <c r="C42">
        <v>263</v>
      </c>
      <c r="D42" s="5">
        <f>perk_sets_perkID_stats_2[[#This Row],[count]]/SUM(perk_sets_perkID_stats_2[count])</f>
        <v>3.4543539307395472E-5</v>
      </c>
    </row>
    <row r="43" spans="1:4" x14ac:dyDescent="0.25">
      <c r="A43">
        <v>9101</v>
      </c>
      <c r="B43" s="1" t="s">
        <v>533</v>
      </c>
      <c r="C43">
        <v>261</v>
      </c>
      <c r="D43" s="5">
        <f>perk_sets_perkID_stats_2[[#This Row],[count]]/SUM(perk_sets_perkID_stats_2[count])</f>
        <v>3.4280850795552157E-5</v>
      </c>
    </row>
    <row r="44" spans="1:4" x14ac:dyDescent="0.25">
      <c r="A44">
        <v>8008</v>
      </c>
      <c r="B44" s="1" t="s">
        <v>538</v>
      </c>
      <c r="C44">
        <v>259</v>
      </c>
      <c r="D44" s="5">
        <f>perk_sets_perkID_stats_2[[#This Row],[count]]/SUM(perk_sets_perkID_stats_2[count])</f>
        <v>3.4018162283708849E-5</v>
      </c>
    </row>
    <row r="45" spans="1:4" x14ac:dyDescent="0.25">
      <c r="A45">
        <v>8229</v>
      </c>
      <c r="B45" s="1" t="s">
        <v>487</v>
      </c>
      <c r="C45">
        <v>250</v>
      </c>
      <c r="D45" s="5">
        <f>perk_sets_perkID_stats_2[[#This Row],[count]]/SUM(perk_sets_perkID_stats_2[count])</f>
        <v>3.2836063980413946E-5</v>
      </c>
    </row>
    <row r="46" spans="1:4" x14ac:dyDescent="0.25">
      <c r="A46">
        <v>8232</v>
      </c>
      <c r="B46" s="1" t="s">
        <v>495</v>
      </c>
      <c r="C46">
        <v>231</v>
      </c>
      <c r="D46" s="5">
        <f>perk_sets_perkID_stats_2[[#This Row],[count]]/SUM(perk_sets_perkID_stats_2[count])</f>
        <v>3.0340523117902485E-5</v>
      </c>
    </row>
    <row r="47" spans="1:4" x14ac:dyDescent="0.25">
      <c r="A47">
        <v>8275</v>
      </c>
      <c r="B47" s="1" t="s">
        <v>494</v>
      </c>
      <c r="C47">
        <v>225</v>
      </c>
      <c r="D47" s="5">
        <f>perk_sets_perkID_stats_2[[#This Row],[count]]/SUM(perk_sets_perkID_stats_2[count])</f>
        <v>2.9552457582372551E-5</v>
      </c>
    </row>
    <row r="48" spans="1:4" x14ac:dyDescent="0.25">
      <c r="A48">
        <v>8321</v>
      </c>
      <c r="B48" s="1" t="s">
        <v>544</v>
      </c>
      <c r="C48">
        <v>205</v>
      </c>
      <c r="D48" s="5">
        <f>perk_sets_perkID_stats_2[[#This Row],[count]]/SUM(perk_sets_perkID_stats_2[count])</f>
        <v>2.6925572463939436E-5</v>
      </c>
    </row>
    <row r="49" spans="1:4" x14ac:dyDescent="0.25">
      <c r="A49">
        <v>8106</v>
      </c>
      <c r="B49" s="1" t="s">
        <v>539</v>
      </c>
      <c r="C49">
        <v>199</v>
      </c>
      <c r="D49" s="5">
        <f>perk_sets_perkID_stats_2[[#This Row],[count]]/SUM(perk_sets_perkID_stats_2[count])</f>
        <v>2.6137506928409501E-5</v>
      </c>
    </row>
    <row r="50" spans="1:4" x14ac:dyDescent="0.25">
      <c r="A50">
        <v>8233</v>
      </c>
      <c r="B50" s="1" t="s">
        <v>503</v>
      </c>
      <c r="C50">
        <v>167</v>
      </c>
      <c r="D50" s="5">
        <f>perk_sets_perkID_stats_2[[#This Row],[count]]/SUM(perk_sets_perkID_stats_2[count])</f>
        <v>2.1934490738916514E-5</v>
      </c>
    </row>
    <row r="51" spans="1:4" x14ac:dyDescent="0.25">
      <c r="A51">
        <v>8429</v>
      </c>
      <c r="B51" s="1" t="s">
        <v>521</v>
      </c>
      <c r="C51">
        <v>148</v>
      </c>
      <c r="D51" s="5">
        <f>perk_sets_perkID_stats_2[[#This Row],[count]]/SUM(perk_sets_perkID_stats_2[count])</f>
        <v>1.9438949876405057E-5</v>
      </c>
    </row>
    <row r="52" spans="1:4" x14ac:dyDescent="0.25">
      <c r="A52">
        <v>8360</v>
      </c>
      <c r="B52" s="1" t="s">
        <v>531</v>
      </c>
      <c r="C52">
        <v>145</v>
      </c>
      <c r="D52" s="5">
        <f>perk_sets_perkID_stats_2[[#This Row],[count]]/SUM(perk_sets_perkID_stats_2[count])</f>
        <v>1.9044917108640088E-5</v>
      </c>
    </row>
    <row r="53" spans="1:4" x14ac:dyDescent="0.25">
      <c r="A53">
        <v>8214</v>
      </c>
      <c r="B53" s="1" t="s">
        <v>546</v>
      </c>
      <c r="C53">
        <v>145</v>
      </c>
      <c r="D53" s="5">
        <f>perk_sets_perkID_stats_2[[#This Row],[count]]/SUM(perk_sets_perkID_stats_2[count])</f>
        <v>1.9044917108640088E-5</v>
      </c>
    </row>
    <row r="54" spans="1:4" x14ac:dyDescent="0.25">
      <c r="A54">
        <v>8021</v>
      </c>
      <c r="B54" s="1" t="s">
        <v>512</v>
      </c>
      <c r="C54">
        <v>142</v>
      </c>
      <c r="D54" s="5">
        <f>perk_sets_perkID_stats_2[[#This Row],[count]]/SUM(perk_sets_perkID_stats_2[count])</f>
        <v>1.8650884340875119E-5</v>
      </c>
    </row>
    <row r="55" spans="1:4" x14ac:dyDescent="0.25">
      <c r="A55">
        <v>8126</v>
      </c>
      <c r="B55" s="1" t="s">
        <v>534</v>
      </c>
      <c r="C55">
        <v>140</v>
      </c>
      <c r="D55" s="5">
        <f>perk_sets_perkID_stats_2[[#This Row],[count]]/SUM(perk_sets_perkID_stats_2[count])</f>
        <v>1.8388195829031807E-5</v>
      </c>
    </row>
    <row r="56" spans="1:4" x14ac:dyDescent="0.25">
      <c r="A56">
        <v>8105</v>
      </c>
      <c r="B56" s="1" t="s">
        <v>536</v>
      </c>
      <c r="C56">
        <v>99</v>
      </c>
      <c r="D56" s="5">
        <f>perk_sets_perkID_stats_2[[#This Row],[count]]/SUM(perk_sets_perkID_stats_2[count])</f>
        <v>1.3003081336243922E-5</v>
      </c>
    </row>
    <row r="57" spans="1:4" x14ac:dyDescent="0.25">
      <c r="A57">
        <v>8234</v>
      </c>
      <c r="B57" s="1" t="s">
        <v>525</v>
      </c>
      <c r="C57">
        <v>97</v>
      </c>
      <c r="D57" s="5">
        <f>perk_sets_perkID_stats_2[[#This Row],[count]]/SUM(perk_sets_perkID_stats_2[count])</f>
        <v>1.274039282440061E-5</v>
      </c>
    </row>
    <row r="58" spans="1:4" x14ac:dyDescent="0.25">
      <c r="A58">
        <v>8143</v>
      </c>
      <c r="B58" s="1" t="s">
        <v>515</v>
      </c>
      <c r="C58">
        <v>96</v>
      </c>
      <c r="D58" s="5">
        <f>perk_sets_perkID_stats_2[[#This Row],[count]]/SUM(perk_sets_perkID_stats_2[count])</f>
        <v>1.2609048568478955E-5</v>
      </c>
    </row>
    <row r="59" spans="1:4" x14ac:dyDescent="0.25">
      <c r="A59">
        <v>8120</v>
      </c>
      <c r="B59" s="1" t="s">
        <v>542</v>
      </c>
      <c r="C59">
        <v>74</v>
      </c>
      <c r="D59" s="5">
        <f>perk_sets_perkID_stats_2[[#This Row],[count]]/SUM(perk_sets_perkID_stats_2[count])</f>
        <v>9.7194749382025283E-6</v>
      </c>
    </row>
    <row r="60" spans="1:4" x14ac:dyDescent="0.25">
      <c r="A60">
        <v>8128</v>
      </c>
      <c r="B60" s="1" t="s">
        <v>514</v>
      </c>
      <c r="C60">
        <v>56</v>
      </c>
      <c r="D60" s="5">
        <f>perk_sets_perkID_stats_2[[#This Row],[count]]/SUM(perk_sets_perkID_stats_2[count])</f>
        <v>7.3552783316127233E-6</v>
      </c>
    </row>
    <row r="61" spans="1:4" x14ac:dyDescent="0.25">
      <c r="A61">
        <v>8124</v>
      </c>
      <c r="B61" s="1" t="s">
        <v>541</v>
      </c>
      <c r="C61">
        <v>36</v>
      </c>
      <c r="D61" s="5">
        <f>perk_sets_perkID_stats_2[[#This Row],[count]]/SUM(perk_sets_perkID_stats_2[count])</f>
        <v>4.7283932131796084E-6</v>
      </c>
    </row>
    <row r="62" spans="1:4" x14ac:dyDescent="0.25">
      <c r="A62">
        <v>8134</v>
      </c>
      <c r="B62" s="1" t="s">
        <v>543</v>
      </c>
      <c r="C62">
        <v>25</v>
      </c>
      <c r="D62" s="5">
        <f>perk_sets_perkID_stats_2[[#This Row],[count]]/SUM(perk_sets_perkID_stats_2[count])</f>
        <v>3.2836063980413944E-6</v>
      </c>
    </row>
    <row r="63" spans="1:4" x14ac:dyDescent="0.25">
      <c r="A63">
        <v>8224</v>
      </c>
      <c r="B63" s="1" t="s">
        <v>547</v>
      </c>
      <c r="C63">
        <v>7</v>
      </c>
      <c r="D63" s="5">
        <f>perk_sets_perkID_stats_2[[#This Row],[count]]/SUM(perk_sets_perkID_stats_2[count])</f>
        <v>9.1940979145159041E-7</v>
      </c>
    </row>
    <row r="64" spans="1:4" x14ac:dyDescent="0.25">
      <c r="A64">
        <v>8351</v>
      </c>
      <c r="B64" s="1" t="s">
        <v>548</v>
      </c>
      <c r="C64">
        <v>5</v>
      </c>
      <c r="D64" s="5">
        <f>perk_sets_perkID_stats_2[[#This Row],[count]]/SUM(perk_sets_perkID_stats_2[count])</f>
        <v>6.5672127960827892E-7</v>
      </c>
    </row>
    <row r="65" spans="1:4" x14ac:dyDescent="0.25">
      <c r="A65">
        <v>8358</v>
      </c>
      <c r="B65" s="1" t="s">
        <v>545</v>
      </c>
      <c r="C65">
        <v>3</v>
      </c>
      <c r="D65" s="5">
        <f>perk_sets_perkID_stats_2[[#This Row],[count]]/SUM(perk_sets_perkID_stats_2[count])</f>
        <v>3.9403276776496733E-7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2 3 b 1 2 c - 7 9 d f - 4 d d e - a 4 d b - 0 4 4 1 1 d 4 3 8 4 c f "   x m l n s = " h t t p : / / s c h e m a s . m i c r o s o f t . c o m / D a t a M a s h u p " > A A A A A B A K A A B Q S w M E F A A C A A g A e X t S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e X t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7 U l T N o s C Z C g c A A A l W A A A T A B w A R m 9 y b X V s Y X M v U 2 V j d G l v b j E u b S C i G A A o o B Q A A A A A A A A A A A A A A A A A A A A A A A A A A A D t X F 1 v 2 z Y U f S + Q / y B 4 L y n g C k g / t m F D H r q k X / s o s j o r B j S D Q E u M z Y Y i V Z J y 4 h X 9 7 7 u U L E c O L 2 2 t l S M j S l / q 6 F L i 0 T m H V 5 c S J U 1 j w 6 Q I R u X / B z / v P d h 7 o K d E 0 S R I m D a K j X M b i L Q h R g e H A a d m 7 0 E A / 0 Y y V z G F L U d 6 F h 7 L O E + p M P s v G a f h k R Q G / t D 7 g 6 O f z v 7 S V O m z K 6 I m 8 u x k H s O h 0 x M l P 0 J / + u y c C E P 0 / B F h j 7 j k Z z I 3 W W 7 O i q 7 O 3 N 7 D W M 8 G D 4 c f j i l n K T N U H Q 6 G g 2 F w J H m e C n 3 4 4 + N h 8 E L E M m F i c n j w + B n 8 + W c u D R 2 Z O a e H 1 z / D t 1 L Q f x 4 O y 9 P 4 b g B o U o g l w W t K E s A 6 g H M 6 J W N o u I g s t u + X Z z w M P i y 2 P + d 8 F B N O l D 4 0 K q 8 f 8 m h K x A S O e D r P 6 P X h T h U R + l y q t E R s g 3 o f 6 X / 4 + f P g J S U m V 3 R F A 4 g E B n Y K D L 0 y X 4 b B 5 4 G R l 1 T 9 x j h f h k S e j q k q g k R r 2 N l G 3 g j z / d P Q 9 l c E m J i y s W 8 v I w 3 h r y R P 3 P 1 A u z S z O H z 7 J g B 6 i g Y U m U j h 2 2 1 M l D + o q M 7 I p T h l K V V I m N M Z 5 c j 2 v 0 9 c / F N K u J n 6 t v 9 B r n y h d 3 R C h R t M y Y T F J 1 R Q o 4 j V B 4 F x s 8 k J B Q c J 0 7 z l L 1 L k i I Q w i K R a 7 X p D C 3 / P n p a e n u N c K Y j i D l m a J z p w g x P Y D s e G T C N F g u D Q 0 9 w k 8 l K 8 J z y n 7 u 6 Z Y i l R 8 + d j x p m Z v 6 O 6 G I 1 N 2 6 H q 4 k 0 9 a h N j S H x x T E A o p N c y O s o o R W g h Z Q c n d r Q i j E o g B s 7 7 H U 3 y G B e T s 3 P I X e B F j L a M c v 4 e R q Z P W o 9 x 4 X Q h P S B w 4 j V A c m 6 A M k O P l p h T w g Q k X M z R E I B k E V 3 A y M Z Y E T Q H x / H I a X f z Q H j D a A 5 q R R 9 z M e G I H p 5 9 w O X p / H q n m z 0 t M 9 w a M H k a e f P c I u V G j 5 H Y J V F J l H E S o 4 c t o t 5 O Z 0 w X V 8 F Y K g x 2 M e y i p L C m B c c R W b P p X L P 4 R j O L Z 4 5 5 s n B I s 6 b 2 0 t e w p Q M z M j J a c t 4 U 8 / p 9 E O T r d 3 D x b 2 h f P w t D L r B c c R O 4 p 9 k K V k + b O j x f k z o i T f k 5 u N 6 w C Q x T X 4 p e N p 4 y y h M Y F 2 A u S C + p H d q b T n n J 0 T h n 3 N Z a j X c w 9 t K B F S R 4 c z m 2 R S K b + R F B L q J R r O R l E s E 1 x S j J f e 4 v 2 9 u r + a Z T L Q 4 Z w 2 l F 0 k y L a s w Z b l B 6 p l U C d I + g 8 z S F A l O N b F 7 G 8 u T N 3 G 4 r m O g J N u q J O s A 3 Y / k F N m M H s V f d V 9 C 3 r + O n y D 5 F l s K q r b H M h Z m 7 h 7 K J a 2 Q U J R e / U z E p a i w 3 h Y G W K Z r d r 8 x x U R + O q k I P q R 1 I S t 3 I l 4 d 7 D 5 h A i + 7 6 P K Y y K p g D i m k 5 B 7 9 X m 2 z b 2 5 / a N A K 0 Y b Z z l y Y 7 L h 9 h n Q 9 n 2 h N b G 7 Z l B U 7 E b l j g G k i / p b c 8 b F t y b V 4 z A 8 T u i P C r c P o u f 8 U G N l V q 0 Q W 2 C n h z v B M O q E P p t / o l E 2 0 q X 5 X y x e y q n G J 1 M O z 9 K H q k 9 w o J Y U n C 9 q T W G Y 0 Z 2 R X J M T R 9 l b 4 i 4 1 Y t 0 E 2 p 3 w T P v Q 0 W d L R Y 9 S 0 7 K m e 5 e R Z l R B k W s w z E 6 t A G f j h 9 d E H F R l h j Y y v Z w D J M I 8 L Z r M s c 4 K D o o + Y F C W F B Q j X e u Z z Y u 6 X t i l 3 9 + Z a k 3 W v u g u m v 9 H U u t p H x S 8 a r J 1 U 7 I b 8 L p r / y 1 7 n Y h v y m g m b n 1 c v f X d b / a x H 1 0 Q g 1 Q s I a I V u 5 8 q P k d z w X 2 I D p 3 h I 1 S l p M E T R j c Z R K o e 2 d 1 m I C w s Q L u y D g 1 2 I 9 w O 0 b o h G g H r n B 4 S N c 4 a P d c t E l v 6 s b R e u R 9 F r / 9 m 8 Q u W Q v / u j m m t A A T q 8 N U G N j W 1 e C Y n 1 p V C 5 R 3 Q E T 4 H D 6 a o K C j f C a j e 2 a Y H d S g Q d P v 2 2 w n W R g 1 x Z F V C T R J R N 2 i d Y p J e n t q + 9 H 0 S P N K x L C G g l t X v z t y r 2 I J b e v 7 k r H G w T 9 4 Q 4 J a s 8 b e 5 w v s J s / B U k a X S F a h D L A P S U a W 9 V a x J e r C D x x j b 6 z U I R y k c i v d 1 S n j 5 Z w B B s 8 9 u w O e e w N E B D Q G R A Z 1 G g I z h X 9 l F M R M 2 y Z 7 8 7 6 C S D n N F m U f x E T 5 z K 6 X i D b z b 3 s h p B 6 d J l y G Q l X G W m x O v m U M 9 N t g s E R 9 E p u Z r b 1 h F r Z t + E E a N C t x m t g 9 E j o J Q v b U l u X y 1 6 g x I n o T P I Z 7 a A U 9 W H o k c 7 X F I Q L C t q 9 t V y j u P g 5 4 r K D M e 1 H 0 U + p l y S 0 O a L L d 9 r s K 4 + G d v 5 S y U Y w P R I e 5 6 L t l 0 u 8 j H f 3 g k l D S P d W 2 M 6 L J h 7 6 u 3 r Z p A G c e y e 0 / 9 J J 7 X X + z h 4 r + z D 0 S O 8 a B V t 4 l F w n 2 P 7 u 5 r G R H 0 V P h a 5 I a P E y X / t 2 R 9 d K o y j 6 p n R J w j a U L r / g A i L A p I n 9 S 3 W 0 8 g G u 2 9 e 8 C Z 4 e 3 e t / U d z m X 5 I S F E K v f C T N 8 Y K z p i S o 3 F G 0 Q 7 7 + s 7 6 V + 9 K q t y l e b g T t u L N L J / b c d W s f L T l + Q 0 q O u t H c s O s w t w 1 u r a 8 y V U b V R X m b y P 7 q Y p K C I 9 h g s C d 3 y G B L A s K S g I Y P z L / h D u X i I 0 V R 8 f W 4 x U 3 C + o e L u n n U + D 9 g 9 a j k Q V g J H V a + 1 R z / A V B L A Q I t A B Q A A g A I A H l 7 U l Q g O B 9 n p A A A A P U A A A A S A A A A A A A A A A A A A A A A A A A A A A B D b 2 5 m a W c v U G F j a 2 F n Z S 5 4 b W x Q S w E C L Q A U A A I A C A B 5 e 1 J U D 8 r p q 6 Q A A A D p A A A A E w A A A A A A A A A A A A A A A A D w A A A A W 0 N v b n R l b n R f V H l w Z X N d L n h t b F B L A Q I t A B Q A A g A I A H l 7 U l T N o s C Z C g c A A A l W A A A T A A A A A A A A A A A A A A A A A O E B A A B G b 3 J t d W x h c y 9 T Z W N 0 a W 9 u M S 5 t U E s F B g A A A A A D A A M A w g A A A D g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W A Q A A A A A A M p Y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p c 3 R y a W J 1 d G l v b l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k a X N 0 c m l i d X R p b 2 5 f c 3 R h d H M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d U M j M 6 M D E 6 M z g u M z I 3 N T g y N V o i I C 8 + P E V u d H J 5 I F R 5 c G U 9 I k Z p b G x D b 2 x 1 b W 5 U e X B l c y I g V m F s d W U 9 I n N C Z 1 V E Q l F N R k J R V U Z C U V V E Q X d N R E J R V U R B d 1 V E Q X d N R k F 3 T U R B d 0 1 E Q X d N R k J R T U R B d 1 V E Q l F N R k J R V U Z C U V V G Q X d N R E F 3 T U R B d 0 1 E Q X d N R E F 3 T U R B d 0 1 E Q X d V R E F 3 V U Z C U V V E Q l F V R E J R V U R B d z 0 9 I i A v P j x F b n R y e S B U e X B l P S J G a W x s Q 2 9 s d W 1 u T m F t Z X M i I F Z h b H V l P S J z W y Z x d W 9 0 O 0 Z l Y X R 1 c m U g Z G l z d H J p Y n V 0 a W 9 u c y Z x d W 9 0 O y w m c X V v d D t 0 b 3 d l c k t p b G x z J n F 1 b 3 Q 7 L C Z x d W 9 0 O 2 F z c 2 l z d H M m c X V v d D s s J n F 1 b 3 Q 7 a W 5 o a W J L a W x s c y Z x d W 9 0 O y w m c X V v d D t 0 b 3 R h b E d v b G Q m c X V v d D s s J n F 1 b 3 Q 7 Y 2 h h b X B p b 2 5 z S 2 l s b H M m c X V v d D s s J n F 1 b 3 Q 7 Z G V h d G h z J n F 1 b 3 Q 7 L C Z x d W 9 0 O 2 R y Y W d v b k t p b G x z J n F 1 b 3 Q 7 L C Z x d W 9 0 O 2 J h c m 9 u S 2 l s b H M m c X V v d D s s J n F 1 b 3 Q 7 c m V z c G F 3 b l R p b W V y J n F 1 b 3 Q 7 L C Z x d W 9 0 O 2 x l d m V s J n F 1 b 3 Q 7 L C Z x d W 9 0 O 1 h Q J n F 1 b 3 Q 7 L C Z x d W 9 0 O 2 h l Y W x 0 a C Z x d W 9 0 O y w m c X V v d D t o Z W F s d G h N Y X g m c X V v d D s s J n F 1 b 3 Q 7 a G V h b H R o U m V n Z W 4 m c X V v d D s s J n F 1 b 3 Q 7 b W F n a W N Q Z W 5 l d H J h d G l v b i Z x d W 9 0 O y w m c X V v d D t t Y W d p Y 1 B l b m V 0 c m F 0 a W 9 u U G V y Y 2 V u d C Z x d W 9 0 O y w m c X V v d D t t Y W d p Y 1 B l b m V 0 c m F 0 a W 9 u U G V y Y 2 V u d E J v b n V z J n F 1 b 3 Q 7 L C Z x d W 9 0 O 2 F y b W 9 y U G V u Z X R y Y X R p b 2 4 m c X V v d D s s J n F 1 b 3 Q 7 Y X J t b 3 J Q Z W 5 l d H J h d G l v b l B l c m N l b n Q m c X V v d D s s J n F 1 b 3 Q 7 Y X J t b 3 J Q Z W 5 l d H J h d G l v b l B l c m N l b n R C b 2 5 1 c y Z x d W 9 0 O y w m c X V v d D t j d X J y Z W 5 0 R 2 9 s Z C Z x d W 9 0 O y w m c X V v d D t 0 b 3 R h b E d v b G R f M S Z x d W 9 0 O y w m c X V v d D t n b 2 x k U G V y U 2 V j b 2 5 k J n F 1 b 3 Q 7 L C Z x d W 9 0 O 3 N o d X R k b 3 d u V m F s d W U m c X V v d D s s J n F 1 b 3 Q 7 c H J p b W F y e U F i a W x p d H l S Z X N v d X J j Z S Z x d W 9 0 O y w m c X V v d D t w c m l t Y X J 5 Q W J p b G l 0 e V J l c 2 9 1 c m N l T W F 4 J n F 1 b 3 Q 7 L C Z x d W 9 0 O 3 B y a W 1 h c n l B Y m l s a X R 5 U m V z b 3 V y Y 2 V S Z W d l b i Z x d W 9 0 O y w m c X V v d D t h d H R h Y 2 t E Y W 1 h Z 2 U m c X V v d D s s J n F 1 b 3 Q 7 Y X R 0 Y W N r U 3 B l Z W Q m c X V v d D s s J n F 1 b 3 Q 7 Y W J p b G l 0 e V B v d 2 V y J n F 1 b 3 Q 7 L C Z x d W 9 0 O 2 N v b 2 x k b 3 d u U m V k d W N 0 a W 9 u J n F 1 b 3 Q 7 L C Z x d W 9 0 O 2 x p Z m V T d G V h b C Z x d W 9 0 O y w m c X V v d D t z c G V s b F Z h b X A m c X V v d D s s J n F 1 b 3 Q 7 Y X J t b 3 I m c X V v d D s s J n F 1 b 3 Q 7 b W F n a W N S Z X N p c 3 Q m c X V v d D s s J n F 1 b 3 Q 7 Y 2 N S Z W R 1 Y 3 R p b 2 4 m c X V v d D s s J n F 1 b 3 Q 7 d W x 0 a W 1 h d G V D b 2 9 s Z G 9 3 b l J l b W F p b m l u Z y Z x d W 9 0 O y w m c X V v d D t t a W 5 p b 2 5 z X 2 t p b G x l Z C Z x d W 9 0 O y w m c X V v d D t u Z X V 0 c m F s X 2 1 p b m l v b n N f a 2 l s b G V k J n F 1 b 3 Q 7 L C Z x d W 9 0 O 2 5 l d X R y Y W x f b W l u a W 9 u c 1 9 r a W x s Z W R f e W 9 1 c l 9 q d W 5 n b G U m c X V v d D s s J n F 1 b 3 Q 7 b m V 1 d H J h b F 9 t a W 5 p b 2 5 z X 2 t p b G x l Z F 9 l b m V t e V 9 q d W 5 n b G U m c X V v d D s s J n F 1 b 3 Q 7 Y 2 h h b X B p b 2 5 z X 2 t p b G x l Z C Z x d W 9 0 O y w m c X V v d D t u d W 1 f Z G V h d G h z J n F 1 b 3 Q 7 L C Z x d W 9 0 O 2 F z c 2 l z d H N f M i Z x d W 9 0 O y w m c X V v d D t 3 Y X J k X 3 B s Y W N l Z C Z x d W 9 0 O y w m c X V v d D t 3 Y X J k X 2 t p b G x l Z C Z x d W 9 0 O y w m c X V v d D t 2 a X N p b 2 5 f c 2 N v c m U m c X V v d D s s J n F 1 b 3 Q 7 d G 9 0 Y W x f Z G F t Y W d l X 2 R l Y W x 0 J n F 1 b 3 Q 7 L C Z x d W 9 0 O 3 B o e X N p Y 2 F s X 2 R h b W F n Z V 9 k Z W F s d F 9 w b G F 5 Z X I m c X V v d D s s J n F 1 b 3 Q 7 b W F n a W N f Z G F t Y W d l X 2 R l Y W x 0 X 3 B s Y X l l c i Z x d W 9 0 O y w m c X V v d D t 0 c n V l X 2 R h b W F n Z V 9 k Z W F s d F 9 w b G F 5 Z X I m c X V v d D s s J n F 1 b 3 Q 7 d G 9 0 Y W x f Z G F t Y W d l X 2 R l Y W x 0 X 3 R v X 2 N o Y W 1 w a W 9 u c y Z x d W 9 0 O y w m c X V v d D t w a H l z a W N h b F 9 k Y W 1 h Z 2 V f Z G V h b H R f d G 9 f Y 2 h h b X B p b 2 5 z J n F 1 b 3 Q 7 L C Z x d W 9 0 O 2 1 h Z 2 l j X 2 R h b W F n Z V 9 k Z W F s d F 9 0 b 1 9 j a G F t c G l v b n M m c X V v d D s s J n F 1 b 3 Q 7 d H J 1 Z V 9 k Y W 1 h Z 2 V f Z G V h b H R f d G 9 f Y 2 h h b X B p b 2 5 z J n F 1 b 3 Q 7 L C Z x d W 9 0 O 3 R v d G F s X 2 R h b W F n Z V 9 0 Y W t l b i Z x d W 9 0 O y w m c X V v d D t w a H l z a W N h b F 9 k Y W 1 h Z 2 V f d G F r Z W 4 m c X V v d D s s J n F 1 b 3 Q 7 b W F n a W N f Z G F t Y W d l X 3 R h a 2 V u J n F 1 b 3 Q 7 L C Z x d W 9 0 O 3 R y d W V f Z G F t Y W d l X 3 R h a 2 V u J n F 1 b 3 Q 7 L C Z x d W 9 0 O 3 R v d G F s X 2 R h b W F n Z V 9 z Z W x m X 2 1 p d G l n Y X R l Z C Z x d W 9 0 O y w m c X V v d D t 0 b 3 R h b F 9 k Y W 1 h Z 2 V f c 2 h p Z W x k Z W R f b 2 5 f d G V h b W 1 h d G V z J n F 1 b 3 Q 7 L C Z x d W 9 0 O 3 R v d G F s X 2 R h b W F n Z V 9 k Z W F s d F 9 0 b 1 9 i d W l s Z G l u Z 3 M m c X V v d D s s J n F 1 b 3 Q 7 d G 9 0 Y W x f Z G F t Y W d l X 2 R l Y W x 0 X 3 R v X 3 R 1 c n J l d H M m c X V v d D s s J n F 1 b 3 Q 7 d G 9 0 Y W x f Z G F t Y W d l X 2 R l Y W x 0 X 3 R v X 2 9 i a m V j d G l 2 Z X M m c X V v d D s s J n F 1 b 3 Q 7 d G 9 0 Y W x f d G l t Z V 9 j c m 9 3 Z F 9 j b 2 5 0 c m 9 s X 2 R l Y W x 0 J n F 1 b 3 Q 7 L C Z x d W 9 0 O 3 R v d G F s X 2 h l Y W x f b 2 5 f d G V h b W 1 h d G V z J n F 1 b 3 Q 7 L C Z x d W 9 0 O 3 R p b W V f Y 2 N p b m d f b 3 R o Z X J z J n F 1 b 3 Q 7 L C Z x d W 9 0 O 2 l 0 Z W 1 D b 2 9 s Z G 9 3 b i Z x d W 9 0 O y w m c X V v d D t z d W 1 t b 2 5 l c l N w Z W x s Q 2 9 v b G R v d 2 5 S Z W 1 h a W 5 p b m c m c X V v d D s s J n F 1 b 3 Q 7 b G V 2 Z W x f M y Z x d W 9 0 O y w m c X V v d D t 2 Y X I x J n F 1 b 3 Q 7 L C Z x d W 9 0 O 3 Z h c j I m c X V v d D s s J n F 1 b 3 Q 7 d m F y M y Z x d W 9 0 O y w m c X V v d D t n b 2 x k R 2 F p b i Z x d W 9 0 O y w m c X V v d D t s Z X Z l b F 8 0 J n F 1 b 3 Q 7 L C Z x d W 9 0 O 3 B s Y W N l c i Z x d W 9 0 O y w m c X V v d D t i b 3 V u d H k m c X V v d D s s J n F 1 b 3 Q 7 a 2 l s b F N 0 c m V h a 0 x l b m d 0 a C Z x d W 9 0 O y w m c X V v d D t 2 a W N 0 a W 0 m c X V v d D s s J n F 1 b 3 Q 7 b m V 4 d E R y Y W d v b l N w Y X d u V G l t Z S Z x d W 9 0 O y w m c X V v d D t n Y W 1 l V G l t Z S Z x d W 9 0 O 1 0 i I C 8 + P E V u d H J 5 I F R 5 c G U 9 I k Z p b G x T d G F 0 d X M i I F Z h b H V l P S J z Q 2 9 t c G x l d G U i I C 8 + P E V u d H J 5 I F R 5 c G U 9 I l F 1 Z X J 5 S U Q i I F Z h b H V l P S J z M T k 5 N W Y 0 N G Y t Z j U 4 M S 0 0 Z m N i L W E x Z W I t Y 2 U 4 Y j I y N T A y N z h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5 f c 3 R h d H M v Q 2 h h b m d l Z C B U e X B l L n t G Z W F 0 d X J l I G R p c 3 R y a W J 1 d G l v b n M s M H 0 m c X V v d D s s J n F 1 b 3 Q 7 U 2 V j d G l v b j E v Z G l z d H J p Y n V 0 a W 9 u X 3 N 0 Y X R z L 0 N o Y W 5 n Z W Q g V H l w Z S 5 7 d G 9 3 Z X J L a W x s c y w x f S Z x d W 9 0 O y w m c X V v d D t T Z W N 0 a W 9 u M S 9 k a X N 0 c m l i d X R p b 2 5 f c 3 R h d H M v Q 2 h h b m d l Z C B U e X B l L n t h c 3 N p c 3 R z L D J 9 J n F 1 b 3 Q 7 L C Z x d W 9 0 O 1 N l Y 3 R p b 2 4 x L 2 R p c 3 R y a W J 1 d G l v b l 9 z d G F 0 c y 9 D a G F u Z 2 V k I F R 5 c G U u e 2 l u a G l i S 2 l s b H M s M 3 0 m c X V v d D s s J n F 1 b 3 Q 7 U 2 V j d G l v b j E v Z G l z d H J p Y n V 0 a W 9 u X 3 N 0 Y X R z L 0 N o Y W 5 n Z W Q g V H l w Z S 5 7 d G 9 0 Y W x H b 2 x k L D R 9 J n F 1 b 3 Q 7 L C Z x d W 9 0 O 1 N l Y 3 R p b 2 4 x L 2 R p c 3 R y a W J 1 d G l v b l 9 z d G F 0 c y 9 D a G F u Z 2 V k I F R 5 c G U u e 2 N o Y W 1 w a W 9 u c 0 t p b G x z L D V 9 J n F 1 b 3 Q 7 L C Z x d W 9 0 O 1 N l Y 3 R p b 2 4 x L 2 R p c 3 R y a W J 1 d G l v b l 9 z d G F 0 c y 9 D a G F u Z 2 V k I F R 5 c G U u e 2 R l Y X R o c y w 2 f S Z x d W 9 0 O y w m c X V v d D t T Z W N 0 a W 9 u M S 9 k a X N 0 c m l i d X R p b 2 5 f c 3 R h d H M v Q 2 h h b m d l Z C B U e X B l L n t k c m F n b 2 5 L a W x s c y w 3 f S Z x d W 9 0 O y w m c X V v d D t T Z W N 0 a W 9 u M S 9 k a X N 0 c m l i d X R p b 2 5 f c 3 R h d H M v Q 2 h h b m d l Z C B U e X B l L n t i Y X J v b k t p b G x z L D h 9 J n F 1 b 3 Q 7 L C Z x d W 9 0 O 1 N l Y 3 R p b 2 4 x L 2 R p c 3 R y a W J 1 d G l v b l 9 z d G F 0 c y 9 D a G F u Z 2 V k I F R 5 c G U u e 3 J l c 3 B h d 2 5 U a W 1 l c i w 5 f S Z x d W 9 0 O y w m c X V v d D t T Z W N 0 a W 9 u M S 9 k a X N 0 c m l i d X R p b 2 5 f c 3 R h d H M v Q 2 h h b m d l Z C B U e X B l L n t s Z X Z l b C w x M H 0 m c X V v d D s s J n F 1 b 3 Q 7 U 2 V j d G l v b j E v Z G l z d H J p Y n V 0 a W 9 u X 3 N 0 Y X R z L 0 N o Y W 5 n Z W Q g V H l w Z S 5 7 W F A s M T F 9 J n F 1 b 3 Q 7 L C Z x d W 9 0 O 1 N l Y 3 R p b 2 4 x L 2 R p c 3 R y a W J 1 d G l v b l 9 z d G F 0 c y 9 D a G F u Z 2 V k I F R 5 c G U u e 2 h l Y W x 0 a C w x M n 0 m c X V v d D s s J n F 1 b 3 Q 7 U 2 V j d G l v b j E v Z G l z d H J p Y n V 0 a W 9 u X 3 N 0 Y X R z L 0 N o Y W 5 n Z W Q g V H l w Z S 5 7 a G V h b H R o T W F 4 L D E z f S Z x d W 9 0 O y w m c X V v d D t T Z W N 0 a W 9 u M S 9 k a X N 0 c m l i d X R p b 2 5 f c 3 R h d H M v Q 2 h h b m d l Z C B U e X B l L n t o Z W F s d G h S Z W d l b i w x N H 0 m c X V v d D s s J n F 1 b 3 Q 7 U 2 V j d G l v b j E v Z G l z d H J p Y n V 0 a W 9 u X 3 N 0 Y X R z L 0 N o Y W 5 n Z W Q g V H l w Z S 5 7 b W F n a W N Q Z W 5 l d H J h d G l v b i w x N X 0 m c X V v d D s s J n F 1 b 3 Q 7 U 2 V j d G l v b j E v Z G l z d H J p Y n V 0 a W 9 u X 3 N 0 Y X R z L 0 N o Y W 5 n Z W Q g V H l w Z S 5 7 b W F n a W N Q Z W 5 l d H J h d G l v b l B l c m N l b n Q s M T Z 9 J n F 1 b 3 Q 7 L C Z x d W 9 0 O 1 N l Y 3 R p b 2 4 x L 2 R p c 3 R y a W J 1 d G l v b l 9 z d G F 0 c y 9 D a G F u Z 2 V k I F R 5 c G U u e 2 1 h Z 2 l j U G V u Z X R y Y X R p b 2 5 Q Z X J j Z W 5 0 Q m 9 u d X M s M T d 9 J n F 1 b 3 Q 7 L C Z x d W 9 0 O 1 N l Y 3 R p b 2 4 x L 2 R p c 3 R y a W J 1 d G l v b l 9 z d G F 0 c y 9 D a G F u Z 2 V k I F R 5 c G U u e 2 F y b W 9 y U G V u Z X R y Y X R p b 2 4 s M T h 9 J n F 1 b 3 Q 7 L C Z x d W 9 0 O 1 N l Y 3 R p b 2 4 x L 2 R p c 3 R y a W J 1 d G l v b l 9 z d G F 0 c y 9 D a G F u Z 2 V k I F R 5 c G U u e 2 F y b W 9 y U G V u Z X R y Y X R p b 2 5 Q Z X J j Z W 5 0 L D E 5 f S Z x d W 9 0 O y w m c X V v d D t T Z W N 0 a W 9 u M S 9 k a X N 0 c m l i d X R p b 2 5 f c 3 R h d H M v Q 2 h h b m d l Z C B U e X B l L n t h c m 1 v c l B l b m V 0 c m F 0 a W 9 u U G V y Y 2 V u d E J v b n V z L D I w f S Z x d W 9 0 O y w m c X V v d D t T Z W N 0 a W 9 u M S 9 k a X N 0 c m l i d X R p b 2 5 f c 3 R h d H M v Q 2 h h b m d l Z C B U e X B l L n t j d X J y Z W 5 0 R 2 9 s Z C w y M X 0 m c X V v d D s s J n F 1 b 3 Q 7 U 2 V j d G l v b j E v Z G l z d H J p Y n V 0 a W 9 u X 3 N 0 Y X R z L 0 N o Y W 5 n Z W Q g V H l w Z S 5 7 d G 9 0 Y W x H b 2 x k X z E s M j J 9 J n F 1 b 3 Q 7 L C Z x d W 9 0 O 1 N l Y 3 R p b 2 4 x L 2 R p c 3 R y a W J 1 d G l v b l 9 z d G F 0 c y 9 D a G F u Z 2 V k I F R 5 c G U u e 2 d v b G R Q Z X J T Z W N v b m Q s M j N 9 J n F 1 b 3 Q 7 L C Z x d W 9 0 O 1 N l Y 3 R p b 2 4 x L 2 R p c 3 R y a W J 1 d G l v b l 9 z d G F 0 c y 9 D a G F u Z 2 V k I F R 5 c G U u e 3 N o d X R k b 3 d u V m F s d W U s M j R 9 J n F 1 b 3 Q 7 L C Z x d W 9 0 O 1 N l Y 3 R p b 2 4 x L 2 R p c 3 R y a W J 1 d G l v b l 9 z d G F 0 c y 9 D a G F u Z 2 V k I F R 5 c G U u e 3 B y a W 1 h c n l B Y m l s a X R 5 U m V z b 3 V y Y 2 U s M j V 9 J n F 1 b 3 Q 7 L C Z x d W 9 0 O 1 N l Y 3 R p b 2 4 x L 2 R p c 3 R y a W J 1 d G l v b l 9 z d G F 0 c y 9 D a G F u Z 2 V k I F R 5 c G U u e 3 B y a W 1 h c n l B Y m l s a X R 5 U m V z b 3 V y Y 2 V N Y X g s M j Z 9 J n F 1 b 3 Q 7 L C Z x d W 9 0 O 1 N l Y 3 R p b 2 4 x L 2 R p c 3 R y a W J 1 d G l v b l 9 z d G F 0 c y 9 D a G F u Z 2 V k I F R 5 c G U u e 3 B y a W 1 h c n l B Y m l s a X R 5 U m V z b 3 V y Y 2 V S Z W d l b i w y N 3 0 m c X V v d D s s J n F 1 b 3 Q 7 U 2 V j d G l v b j E v Z G l z d H J p Y n V 0 a W 9 u X 3 N 0 Y X R z L 0 N o Y W 5 n Z W Q g V H l w Z S 5 7 Y X R 0 Y W N r R G F t Y W d l L D I 4 f S Z x d W 9 0 O y w m c X V v d D t T Z W N 0 a W 9 u M S 9 k a X N 0 c m l i d X R p b 2 5 f c 3 R h d H M v Q 2 h h b m d l Z C B U e X B l L n t h d H R h Y 2 t T c G V l Z C w y O X 0 m c X V v d D s s J n F 1 b 3 Q 7 U 2 V j d G l v b j E v Z G l z d H J p Y n V 0 a W 9 u X 3 N 0 Y X R z L 0 N o Y W 5 n Z W Q g V H l w Z S 5 7 Y W J p b G l 0 e V B v d 2 V y L D M w f S Z x d W 9 0 O y w m c X V v d D t T Z W N 0 a W 9 u M S 9 k a X N 0 c m l i d X R p b 2 5 f c 3 R h d H M v Q 2 h h b m d l Z C B U e X B l L n t j b 2 9 s Z G 9 3 b l J l Z H V j d G l v b i w z M X 0 m c X V v d D s s J n F 1 b 3 Q 7 U 2 V j d G l v b j E v Z G l z d H J p Y n V 0 a W 9 u X 3 N 0 Y X R z L 0 N o Y W 5 n Z W Q g V H l w Z S 5 7 b G l m Z V N 0 Z W F s L D M y f S Z x d W 9 0 O y w m c X V v d D t T Z W N 0 a W 9 u M S 9 k a X N 0 c m l i d X R p b 2 5 f c 3 R h d H M v Q 2 h h b m d l Z C B U e X B l L n t z c G V s b F Z h b X A s M z N 9 J n F 1 b 3 Q 7 L C Z x d W 9 0 O 1 N l Y 3 R p b 2 4 x L 2 R p c 3 R y a W J 1 d G l v b l 9 z d G F 0 c y 9 D a G F u Z 2 V k I F R 5 c G U u e 2 F y b W 9 y L D M 0 f S Z x d W 9 0 O y w m c X V v d D t T Z W N 0 a W 9 u M S 9 k a X N 0 c m l i d X R p b 2 5 f c 3 R h d H M v Q 2 h h b m d l Z C B U e X B l L n t t Y W d p Y 1 J l c 2 l z d C w z N X 0 m c X V v d D s s J n F 1 b 3 Q 7 U 2 V j d G l v b j E v Z G l z d H J p Y n V 0 a W 9 u X 3 N 0 Y X R z L 0 N o Y W 5 n Z W Q g V H l w Z S 5 7 Y 2 N S Z W R 1 Y 3 R p b 2 4 s M z Z 9 J n F 1 b 3 Q 7 L C Z x d W 9 0 O 1 N l Y 3 R p b 2 4 x L 2 R p c 3 R y a W J 1 d G l v b l 9 z d G F 0 c y 9 D a G F u Z 2 V k I F R 5 c G U u e 3 V s d G l t Y X R l Q 2 9 v b G R v d 2 5 S Z W 1 h a W 5 p b m c s M z d 9 J n F 1 b 3 Q 7 L C Z x d W 9 0 O 1 N l Y 3 R p b 2 4 x L 2 R p c 3 R y a W J 1 d G l v b l 9 z d G F 0 c y 9 D a G F u Z 2 V k I F R 5 c G U u e 2 1 p b m l v b n N f a 2 l s b G V k L D M 4 f S Z x d W 9 0 O y w m c X V v d D t T Z W N 0 a W 9 u M S 9 k a X N 0 c m l i d X R p b 2 5 f c 3 R h d H M v Q 2 h h b m d l Z C B U e X B l L n t u Z X V 0 c m F s X 2 1 p b m l v b n N f a 2 l s b G V k L D M 5 f S Z x d W 9 0 O y w m c X V v d D t T Z W N 0 a W 9 u M S 9 k a X N 0 c m l i d X R p b 2 5 f c 3 R h d H M v Q 2 h h b m d l Z C B U e X B l L n t u Z X V 0 c m F s X 2 1 p b m l v b n N f a 2 l s b G V k X 3 l v d X J f a n V u Z 2 x l L D Q w f S Z x d W 9 0 O y w m c X V v d D t T Z W N 0 a W 9 u M S 9 k a X N 0 c m l i d X R p b 2 5 f c 3 R h d H M v Q 2 h h b m d l Z C B U e X B l L n t u Z X V 0 c m F s X 2 1 p b m l v b n N f a 2 l s b G V k X 2 V u Z W 1 5 X 2 p 1 b m d s Z S w 0 M X 0 m c X V v d D s s J n F 1 b 3 Q 7 U 2 V j d G l v b j E v Z G l z d H J p Y n V 0 a W 9 u X 3 N 0 Y X R z L 0 N o Y W 5 n Z W Q g V H l w Z S 5 7 Y 2 h h b X B p b 2 5 z X 2 t p b G x l Z C w 0 M n 0 m c X V v d D s s J n F 1 b 3 Q 7 U 2 V j d G l v b j E v Z G l z d H J p Y n V 0 a W 9 u X 3 N 0 Y X R z L 0 N o Y W 5 n Z W Q g V H l w Z S 5 7 b n V t X 2 R l Y X R o c y w 0 M 3 0 m c X V v d D s s J n F 1 b 3 Q 7 U 2 V j d G l v b j E v Z G l z d H J p Y n V 0 a W 9 u X 3 N 0 Y X R z L 0 N o Y W 5 n Z W Q g V H l w Z S 5 7 Y X N z a X N 0 c 1 8 y L D Q 0 f S Z x d W 9 0 O y w m c X V v d D t T Z W N 0 a W 9 u M S 9 k a X N 0 c m l i d X R p b 2 5 f c 3 R h d H M v Q 2 h h b m d l Z C B U e X B l L n t 3 Y X J k X 3 B s Y W N l Z C w 0 N X 0 m c X V v d D s s J n F 1 b 3 Q 7 U 2 V j d G l v b j E v Z G l z d H J p Y n V 0 a W 9 u X 3 N 0 Y X R z L 0 N o Y W 5 n Z W Q g V H l w Z S 5 7 d 2 F y Z F 9 r a W x s Z W Q s N D Z 9 J n F 1 b 3 Q 7 L C Z x d W 9 0 O 1 N l Y 3 R p b 2 4 x L 2 R p c 3 R y a W J 1 d G l v b l 9 z d G F 0 c y 9 D a G F u Z 2 V k I F R 5 c G U u e 3 Z p c 2 l v b l 9 z Y 2 9 y Z S w 0 N 3 0 m c X V v d D s s J n F 1 b 3 Q 7 U 2 V j d G l v b j E v Z G l z d H J p Y n V 0 a W 9 u X 3 N 0 Y X R z L 0 N o Y W 5 n Z W Q g V H l w Z S 5 7 d G 9 0 Y W x f Z G F t Y W d l X 2 R l Y W x 0 L D Q 4 f S Z x d W 9 0 O y w m c X V v d D t T Z W N 0 a W 9 u M S 9 k a X N 0 c m l i d X R p b 2 5 f c 3 R h d H M v Q 2 h h b m d l Z C B U e X B l L n t w a H l z a W N h b F 9 k Y W 1 h Z 2 V f Z G V h b H R f c G x h e W V y L D Q 5 f S Z x d W 9 0 O y w m c X V v d D t T Z W N 0 a W 9 u M S 9 k a X N 0 c m l i d X R p b 2 5 f c 3 R h d H M v Q 2 h h b m d l Z C B U e X B l L n t t Y W d p Y 1 9 k Y W 1 h Z 2 V f Z G V h b H R f c G x h e W V y L D U w f S Z x d W 9 0 O y w m c X V v d D t T Z W N 0 a W 9 u M S 9 k a X N 0 c m l i d X R p b 2 5 f c 3 R h d H M v Q 2 h h b m d l Z C B U e X B l L n t 0 c n V l X 2 R h b W F n Z V 9 k Z W F s d F 9 w b G F 5 Z X I s N T F 9 J n F 1 b 3 Q 7 L C Z x d W 9 0 O 1 N l Y 3 R p b 2 4 x L 2 R p c 3 R y a W J 1 d G l v b l 9 z d G F 0 c y 9 D a G F u Z 2 V k I F R 5 c G U u e 3 R v d G F s X 2 R h b W F n Z V 9 k Z W F s d F 9 0 b 1 9 j a G F t c G l v b n M s N T J 9 J n F 1 b 3 Q 7 L C Z x d W 9 0 O 1 N l Y 3 R p b 2 4 x L 2 R p c 3 R y a W J 1 d G l v b l 9 z d G F 0 c y 9 D a G F u Z 2 V k I F R 5 c G U u e 3 B o e X N p Y 2 F s X 2 R h b W F n Z V 9 k Z W F s d F 9 0 b 1 9 j a G F t c G l v b n M s N T N 9 J n F 1 b 3 Q 7 L C Z x d W 9 0 O 1 N l Y 3 R p b 2 4 x L 2 R p c 3 R y a W J 1 d G l v b l 9 z d G F 0 c y 9 D a G F u Z 2 V k I F R 5 c G U u e 2 1 h Z 2 l j X 2 R h b W F n Z V 9 k Z W F s d F 9 0 b 1 9 j a G F t c G l v b n M s N T R 9 J n F 1 b 3 Q 7 L C Z x d W 9 0 O 1 N l Y 3 R p b 2 4 x L 2 R p c 3 R y a W J 1 d G l v b l 9 z d G F 0 c y 9 D a G F u Z 2 V k I F R 5 c G U u e 3 R y d W V f Z G F t Y W d l X 2 R l Y W x 0 X 3 R v X 2 N o Y W 1 w a W 9 u c y w 1 N X 0 m c X V v d D s s J n F 1 b 3 Q 7 U 2 V j d G l v b j E v Z G l z d H J p Y n V 0 a W 9 u X 3 N 0 Y X R z L 0 N o Y W 5 n Z W Q g V H l w Z S 5 7 d G 9 0 Y W x f Z G F t Y W d l X 3 R h a 2 V u L D U 2 f S Z x d W 9 0 O y w m c X V v d D t T Z W N 0 a W 9 u M S 9 k a X N 0 c m l i d X R p b 2 5 f c 3 R h d H M v Q 2 h h b m d l Z C B U e X B l L n t w a H l z a W N h b F 9 k Y W 1 h Z 2 V f d G F r Z W 4 s N T d 9 J n F 1 b 3 Q 7 L C Z x d W 9 0 O 1 N l Y 3 R p b 2 4 x L 2 R p c 3 R y a W J 1 d G l v b l 9 z d G F 0 c y 9 D a G F u Z 2 V k I F R 5 c G U u e 2 1 h Z 2 l j X 2 R h b W F n Z V 9 0 Y W t l b i w 1 O H 0 m c X V v d D s s J n F 1 b 3 Q 7 U 2 V j d G l v b j E v Z G l z d H J p Y n V 0 a W 9 u X 3 N 0 Y X R z L 0 N o Y W 5 n Z W Q g V H l w Z S 5 7 d H J 1 Z V 9 k Y W 1 h Z 2 V f d G F r Z W 4 s N T l 9 J n F 1 b 3 Q 7 L C Z x d W 9 0 O 1 N l Y 3 R p b 2 4 x L 2 R p c 3 R y a W J 1 d G l v b l 9 z d G F 0 c y 9 D a G F u Z 2 V k I F R 5 c G U u e 3 R v d G F s X 2 R h b W F n Z V 9 z Z W x m X 2 1 p d G l n Y X R l Z C w 2 M H 0 m c X V v d D s s J n F 1 b 3 Q 7 U 2 V j d G l v b j E v Z G l z d H J p Y n V 0 a W 9 u X 3 N 0 Y X R z L 0 N o Y W 5 n Z W Q g V H l w Z S 5 7 d G 9 0 Y W x f Z G F t Y W d l X 3 N o a W V s Z G V k X 2 9 u X 3 R l Y W 1 t Y X R l c y w 2 M X 0 m c X V v d D s s J n F 1 b 3 Q 7 U 2 V j d G l v b j E v Z G l z d H J p Y n V 0 a W 9 u X 3 N 0 Y X R z L 0 N o Y W 5 n Z W Q g V H l w Z S 5 7 d G 9 0 Y W x f Z G F t Y W d l X 2 R l Y W x 0 X 3 R v X 2 J 1 a W x k a W 5 n c y w 2 M n 0 m c X V v d D s s J n F 1 b 3 Q 7 U 2 V j d G l v b j E v Z G l z d H J p Y n V 0 a W 9 u X 3 N 0 Y X R z L 0 N o Y W 5 n Z W Q g V H l w Z S 5 7 d G 9 0 Y W x f Z G F t Y W d l X 2 R l Y W x 0 X 3 R v X 3 R 1 c n J l d H M s N j N 9 J n F 1 b 3 Q 7 L C Z x d W 9 0 O 1 N l Y 3 R p b 2 4 x L 2 R p c 3 R y a W J 1 d G l v b l 9 z d G F 0 c y 9 D a G F u Z 2 V k I F R 5 c G U u e 3 R v d G F s X 2 R h b W F n Z V 9 k Z W F s d F 9 0 b 1 9 v Y m p l Y 3 R p d m V z L D Y 0 f S Z x d W 9 0 O y w m c X V v d D t T Z W N 0 a W 9 u M S 9 k a X N 0 c m l i d X R p b 2 5 f c 3 R h d H M v Q 2 h h b m d l Z C B U e X B l L n t 0 b 3 R h b F 9 0 a W 1 l X 2 N y b 3 d k X 2 N v b n R y b 2 x f Z G V h b H Q s N j V 9 J n F 1 b 3 Q 7 L C Z x d W 9 0 O 1 N l Y 3 R p b 2 4 x L 2 R p c 3 R y a W J 1 d G l v b l 9 z d G F 0 c y 9 D a G F u Z 2 V k I F R 5 c G U u e 3 R v d G F s X 2 h l Y W x f b 2 5 f d G V h b W 1 h d G V z L D Y 2 f S Z x d W 9 0 O y w m c X V v d D t T Z W N 0 a W 9 u M S 9 k a X N 0 c m l i d X R p b 2 5 f c 3 R h d H M v Q 2 h h b m d l Z C B U e X B l L n t 0 a W 1 l X 2 N j a W 5 n X 2 9 0 a G V y c y w 2 N 3 0 m c X V v d D s s J n F 1 b 3 Q 7 U 2 V j d G l v b j E v Z G l z d H J p Y n V 0 a W 9 u X 3 N 0 Y X R z L 0 N o Y W 5 n Z W Q g V H l w Z S 5 7 a X R l b U N v b 2 x k b 3 d u L D Y 4 f S Z x d W 9 0 O y w m c X V v d D t T Z W N 0 a W 9 u M S 9 k a X N 0 c m l i d X R p b 2 5 f c 3 R h d H M v Q 2 h h b m d l Z C B U e X B l L n t z d W 1 t b 2 5 l c l N w Z W x s Q 2 9 v b G R v d 2 5 S Z W 1 h a W 5 p b m c s N j l 9 J n F 1 b 3 Q 7 L C Z x d W 9 0 O 1 N l Y 3 R p b 2 4 x L 2 R p c 3 R y a W J 1 d G l v b l 9 z d G F 0 c y 9 D a G F u Z 2 V k I F R 5 c G U u e 2 x l d m V s X z M s N z B 9 J n F 1 b 3 Q 7 L C Z x d W 9 0 O 1 N l Y 3 R p b 2 4 x L 2 R p c 3 R y a W J 1 d G l v b l 9 z d G F 0 c y 9 D a G F u Z 2 V k I F R 5 c G U u e 3 Z h c j E s N z F 9 J n F 1 b 3 Q 7 L C Z x d W 9 0 O 1 N l Y 3 R p b 2 4 x L 2 R p c 3 R y a W J 1 d G l v b l 9 z d G F 0 c y 9 D a G F u Z 2 V k I F R 5 c G U u e 3 Z h c j I s N z J 9 J n F 1 b 3 Q 7 L C Z x d W 9 0 O 1 N l Y 3 R p b 2 4 x L 2 R p c 3 R y a W J 1 d G l v b l 9 z d G F 0 c y 9 D a G F u Z 2 V k I F R 5 c G U u e 3 Z h c j M s N z N 9 J n F 1 b 3 Q 7 L C Z x d W 9 0 O 1 N l Y 3 R p b 2 4 x L 2 R p c 3 R y a W J 1 d G l v b l 9 z d G F 0 c y 9 D a G F u Z 2 V k I F R 5 c G U u e 2 d v b G R H Y W l u L D c 0 f S Z x d W 9 0 O y w m c X V v d D t T Z W N 0 a W 9 u M S 9 k a X N 0 c m l i d X R p b 2 5 f c 3 R h d H M v Q 2 h h b m d l Z C B U e X B l L n t s Z X Z l b F 8 0 L D c 1 f S Z x d W 9 0 O y w m c X V v d D t T Z W N 0 a W 9 u M S 9 k a X N 0 c m l i d X R p b 2 5 f c 3 R h d H M v Q 2 h h b m d l Z C B U e X B l L n t w b G F j Z X I s N z Z 9 J n F 1 b 3 Q 7 L C Z x d W 9 0 O 1 N l Y 3 R p b 2 4 x L 2 R p c 3 R y a W J 1 d G l v b l 9 z d G F 0 c y 9 D a G F u Z 2 V k I F R 5 c G U u e 2 J v d W 5 0 e S w 3 N 3 0 m c X V v d D s s J n F 1 b 3 Q 7 U 2 V j d G l v b j E v Z G l z d H J p Y n V 0 a W 9 u X 3 N 0 Y X R z L 0 N o Y W 5 n Z W Q g V H l w Z S 5 7 a 2 l s b F N 0 c m V h a 0 x l b m d 0 a C w 3 O H 0 m c X V v d D s s J n F 1 b 3 Q 7 U 2 V j d G l v b j E v Z G l z d H J p Y n V 0 a W 9 u X 3 N 0 Y X R z L 0 N o Y W 5 n Z W Q g V H l w Z S 5 7 d m l j d G l t L D c 5 f S Z x d W 9 0 O y w m c X V v d D t T Z W N 0 a W 9 u M S 9 k a X N 0 c m l i d X R p b 2 5 f c 3 R h d H M v Q 2 h h b m d l Z C B U e X B l L n t u Z X h 0 R H J h Z 2 9 u U 3 B h d 2 5 U a W 1 l L D g w f S Z x d W 9 0 O y w m c X V v d D t T Z W N 0 a W 9 u M S 9 k a X N 0 c m l i d X R p b 2 5 f c 3 R h d H M v Q 2 h h b m d l Z C B U e X B l L n t n Y W 1 l V G l t Z S w 4 M X 0 m c X V v d D t d L C Z x d W 9 0 O 0 N v b H V t b k N v d W 5 0 J n F 1 b 3 Q 7 O j g y L C Z x d W 9 0 O 0 t l e U N v b H V t b k 5 h b W V z J n F 1 b 3 Q 7 O l t d L C Z x d W 9 0 O 0 N v b H V t b k l k Z W 5 0 a X R p Z X M m c X V v d D s 6 W y Z x d W 9 0 O 1 N l Y 3 R p b 2 4 x L 2 R p c 3 R y a W J 1 d G l v b l 9 z d G F 0 c y 9 D a G F u Z 2 V k I F R 5 c G U u e 0 Z l Y X R 1 c m U g Z G l z d H J p Y n V 0 a W 9 u c y w w f S Z x d W 9 0 O y w m c X V v d D t T Z W N 0 a W 9 u M S 9 k a X N 0 c m l i d X R p b 2 5 f c 3 R h d H M v Q 2 h h b m d l Z C B U e X B l L n t 0 b 3 d l c k t p b G x z L D F 9 J n F 1 b 3 Q 7 L C Z x d W 9 0 O 1 N l Y 3 R p b 2 4 x L 2 R p c 3 R y a W J 1 d G l v b l 9 z d G F 0 c y 9 D a G F u Z 2 V k I F R 5 c G U u e 2 F z c 2 l z d H M s M n 0 m c X V v d D s s J n F 1 b 3 Q 7 U 2 V j d G l v b j E v Z G l z d H J p Y n V 0 a W 9 u X 3 N 0 Y X R z L 0 N o Y W 5 n Z W Q g V H l w Z S 5 7 a W 5 o a W J L a W x s c y w z f S Z x d W 9 0 O y w m c X V v d D t T Z W N 0 a W 9 u M S 9 k a X N 0 c m l i d X R p b 2 5 f c 3 R h d H M v Q 2 h h b m d l Z C B U e X B l L n t 0 b 3 R h b E d v b G Q s N H 0 m c X V v d D s s J n F 1 b 3 Q 7 U 2 V j d G l v b j E v Z G l z d H J p Y n V 0 a W 9 u X 3 N 0 Y X R z L 0 N o Y W 5 n Z W Q g V H l w Z S 5 7 Y 2 h h b X B p b 2 5 z S 2 l s b H M s N X 0 m c X V v d D s s J n F 1 b 3 Q 7 U 2 V j d G l v b j E v Z G l z d H J p Y n V 0 a W 9 u X 3 N 0 Y X R z L 0 N o Y W 5 n Z W Q g V H l w Z S 5 7 Z G V h d G h z L D Z 9 J n F 1 b 3 Q 7 L C Z x d W 9 0 O 1 N l Y 3 R p b 2 4 x L 2 R p c 3 R y a W J 1 d G l v b l 9 z d G F 0 c y 9 D a G F u Z 2 V k I F R 5 c G U u e 2 R y Y W d v b k t p b G x z L D d 9 J n F 1 b 3 Q 7 L C Z x d W 9 0 O 1 N l Y 3 R p b 2 4 x L 2 R p c 3 R y a W J 1 d G l v b l 9 z d G F 0 c y 9 D a G F u Z 2 V k I F R 5 c G U u e 2 J h c m 9 u S 2 l s b H M s O H 0 m c X V v d D s s J n F 1 b 3 Q 7 U 2 V j d G l v b j E v Z G l z d H J p Y n V 0 a W 9 u X 3 N 0 Y X R z L 0 N o Y W 5 n Z W Q g V H l w Z S 5 7 c m V z c G F 3 b l R p b W V y L D l 9 J n F 1 b 3 Q 7 L C Z x d W 9 0 O 1 N l Y 3 R p b 2 4 x L 2 R p c 3 R y a W J 1 d G l v b l 9 z d G F 0 c y 9 D a G F u Z 2 V k I F R 5 c G U u e 2 x l d m V s L D E w f S Z x d W 9 0 O y w m c X V v d D t T Z W N 0 a W 9 u M S 9 k a X N 0 c m l i d X R p b 2 5 f c 3 R h d H M v Q 2 h h b m d l Z C B U e X B l L n t Y U C w x M X 0 m c X V v d D s s J n F 1 b 3 Q 7 U 2 V j d G l v b j E v Z G l z d H J p Y n V 0 a W 9 u X 3 N 0 Y X R z L 0 N o Y W 5 n Z W Q g V H l w Z S 5 7 a G V h b H R o L D E y f S Z x d W 9 0 O y w m c X V v d D t T Z W N 0 a W 9 u M S 9 k a X N 0 c m l i d X R p b 2 5 f c 3 R h d H M v Q 2 h h b m d l Z C B U e X B l L n t o Z W F s d G h N Y X g s M T N 9 J n F 1 b 3 Q 7 L C Z x d W 9 0 O 1 N l Y 3 R p b 2 4 x L 2 R p c 3 R y a W J 1 d G l v b l 9 z d G F 0 c y 9 D a G F u Z 2 V k I F R 5 c G U u e 2 h l Y W x 0 a F J l Z 2 V u L D E 0 f S Z x d W 9 0 O y w m c X V v d D t T Z W N 0 a W 9 u M S 9 k a X N 0 c m l i d X R p b 2 5 f c 3 R h d H M v Q 2 h h b m d l Z C B U e X B l L n t t Y W d p Y 1 B l b m V 0 c m F 0 a W 9 u L D E 1 f S Z x d W 9 0 O y w m c X V v d D t T Z W N 0 a W 9 u M S 9 k a X N 0 c m l i d X R p b 2 5 f c 3 R h d H M v Q 2 h h b m d l Z C B U e X B l L n t t Y W d p Y 1 B l b m V 0 c m F 0 a W 9 u U G V y Y 2 V u d C w x N n 0 m c X V v d D s s J n F 1 b 3 Q 7 U 2 V j d G l v b j E v Z G l z d H J p Y n V 0 a W 9 u X 3 N 0 Y X R z L 0 N o Y W 5 n Z W Q g V H l w Z S 5 7 b W F n a W N Q Z W 5 l d H J h d G l v b l B l c m N l b n R C b 2 5 1 c y w x N 3 0 m c X V v d D s s J n F 1 b 3 Q 7 U 2 V j d G l v b j E v Z G l z d H J p Y n V 0 a W 9 u X 3 N 0 Y X R z L 0 N o Y W 5 n Z W Q g V H l w Z S 5 7 Y X J t b 3 J Q Z W 5 l d H J h d G l v b i w x O H 0 m c X V v d D s s J n F 1 b 3 Q 7 U 2 V j d G l v b j E v Z G l z d H J p Y n V 0 a W 9 u X 3 N 0 Y X R z L 0 N o Y W 5 n Z W Q g V H l w Z S 5 7 Y X J t b 3 J Q Z W 5 l d H J h d G l v b l B l c m N l b n Q s M T l 9 J n F 1 b 3 Q 7 L C Z x d W 9 0 O 1 N l Y 3 R p b 2 4 x L 2 R p c 3 R y a W J 1 d G l v b l 9 z d G F 0 c y 9 D a G F u Z 2 V k I F R 5 c G U u e 2 F y b W 9 y U G V u Z X R y Y X R p b 2 5 Q Z X J j Z W 5 0 Q m 9 u d X M s M j B 9 J n F 1 b 3 Q 7 L C Z x d W 9 0 O 1 N l Y 3 R p b 2 4 x L 2 R p c 3 R y a W J 1 d G l v b l 9 z d G F 0 c y 9 D a G F u Z 2 V k I F R 5 c G U u e 2 N 1 c n J l b n R H b 2 x k L D I x f S Z x d W 9 0 O y w m c X V v d D t T Z W N 0 a W 9 u M S 9 k a X N 0 c m l i d X R p b 2 5 f c 3 R h d H M v Q 2 h h b m d l Z C B U e X B l L n t 0 b 3 R h b E d v b G R f M S w y M n 0 m c X V v d D s s J n F 1 b 3 Q 7 U 2 V j d G l v b j E v Z G l z d H J p Y n V 0 a W 9 u X 3 N 0 Y X R z L 0 N o Y W 5 n Z W Q g V H l w Z S 5 7 Z 2 9 s Z F B l c l N l Y 2 9 u Z C w y M 3 0 m c X V v d D s s J n F 1 b 3 Q 7 U 2 V j d G l v b j E v Z G l z d H J p Y n V 0 a W 9 u X 3 N 0 Y X R z L 0 N o Y W 5 n Z W Q g V H l w Z S 5 7 c 2 h 1 d G R v d 2 5 W Y W x 1 Z S w y N H 0 m c X V v d D s s J n F 1 b 3 Q 7 U 2 V j d G l v b j E v Z G l z d H J p Y n V 0 a W 9 u X 3 N 0 Y X R z L 0 N o Y W 5 n Z W Q g V H l w Z S 5 7 c H J p b W F y e U F i a W x p d H l S Z X N v d X J j Z S w y N X 0 m c X V v d D s s J n F 1 b 3 Q 7 U 2 V j d G l v b j E v Z G l z d H J p Y n V 0 a W 9 u X 3 N 0 Y X R z L 0 N o Y W 5 n Z W Q g V H l w Z S 5 7 c H J p b W F y e U F i a W x p d H l S Z X N v d X J j Z U 1 h e C w y N n 0 m c X V v d D s s J n F 1 b 3 Q 7 U 2 V j d G l v b j E v Z G l z d H J p Y n V 0 a W 9 u X 3 N 0 Y X R z L 0 N o Y W 5 n Z W Q g V H l w Z S 5 7 c H J p b W F y e U F i a W x p d H l S Z X N v d X J j Z V J l Z 2 V u L D I 3 f S Z x d W 9 0 O y w m c X V v d D t T Z W N 0 a W 9 u M S 9 k a X N 0 c m l i d X R p b 2 5 f c 3 R h d H M v Q 2 h h b m d l Z C B U e X B l L n t h d H R h Y 2 t E Y W 1 h Z 2 U s M j h 9 J n F 1 b 3 Q 7 L C Z x d W 9 0 O 1 N l Y 3 R p b 2 4 x L 2 R p c 3 R y a W J 1 d G l v b l 9 z d G F 0 c y 9 D a G F u Z 2 V k I F R 5 c G U u e 2 F 0 d G F j a 1 N w Z W V k L D I 5 f S Z x d W 9 0 O y w m c X V v d D t T Z W N 0 a W 9 u M S 9 k a X N 0 c m l i d X R p b 2 5 f c 3 R h d H M v Q 2 h h b m d l Z C B U e X B l L n t h Y m l s a X R 5 U G 9 3 Z X I s M z B 9 J n F 1 b 3 Q 7 L C Z x d W 9 0 O 1 N l Y 3 R p b 2 4 x L 2 R p c 3 R y a W J 1 d G l v b l 9 z d G F 0 c y 9 D a G F u Z 2 V k I F R 5 c G U u e 2 N v b 2 x k b 3 d u U m V k d W N 0 a W 9 u L D M x f S Z x d W 9 0 O y w m c X V v d D t T Z W N 0 a W 9 u M S 9 k a X N 0 c m l i d X R p b 2 5 f c 3 R h d H M v Q 2 h h b m d l Z C B U e X B l L n t s a W Z l U 3 R l Y W w s M z J 9 J n F 1 b 3 Q 7 L C Z x d W 9 0 O 1 N l Y 3 R p b 2 4 x L 2 R p c 3 R y a W J 1 d G l v b l 9 z d G F 0 c y 9 D a G F u Z 2 V k I F R 5 c G U u e 3 N w Z W x s V m F t c C w z M 3 0 m c X V v d D s s J n F 1 b 3 Q 7 U 2 V j d G l v b j E v Z G l z d H J p Y n V 0 a W 9 u X 3 N 0 Y X R z L 0 N o Y W 5 n Z W Q g V H l w Z S 5 7 Y X J t b 3 I s M z R 9 J n F 1 b 3 Q 7 L C Z x d W 9 0 O 1 N l Y 3 R p b 2 4 x L 2 R p c 3 R y a W J 1 d G l v b l 9 z d G F 0 c y 9 D a G F u Z 2 V k I F R 5 c G U u e 2 1 h Z 2 l j U m V z a X N 0 L D M 1 f S Z x d W 9 0 O y w m c X V v d D t T Z W N 0 a W 9 u M S 9 k a X N 0 c m l i d X R p b 2 5 f c 3 R h d H M v Q 2 h h b m d l Z C B U e X B l L n t j Y 1 J l Z H V j d G l v b i w z N n 0 m c X V v d D s s J n F 1 b 3 Q 7 U 2 V j d G l v b j E v Z G l z d H J p Y n V 0 a W 9 u X 3 N 0 Y X R z L 0 N o Y W 5 n Z W Q g V H l w Z S 5 7 d W x 0 a W 1 h d G V D b 2 9 s Z G 9 3 b l J l b W F p b m l u Z y w z N 3 0 m c X V v d D s s J n F 1 b 3 Q 7 U 2 V j d G l v b j E v Z G l z d H J p Y n V 0 a W 9 u X 3 N 0 Y X R z L 0 N o Y W 5 n Z W Q g V H l w Z S 5 7 b W l u a W 9 u c 1 9 r a W x s Z W Q s M z h 9 J n F 1 b 3 Q 7 L C Z x d W 9 0 O 1 N l Y 3 R p b 2 4 x L 2 R p c 3 R y a W J 1 d G l v b l 9 z d G F 0 c y 9 D a G F u Z 2 V k I F R 5 c G U u e 2 5 l d X R y Y W x f b W l u a W 9 u c 1 9 r a W x s Z W Q s M z l 9 J n F 1 b 3 Q 7 L C Z x d W 9 0 O 1 N l Y 3 R p b 2 4 x L 2 R p c 3 R y a W J 1 d G l v b l 9 z d G F 0 c y 9 D a G F u Z 2 V k I F R 5 c G U u e 2 5 l d X R y Y W x f b W l u a W 9 u c 1 9 r a W x s Z W R f e W 9 1 c l 9 q d W 5 n b G U s N D B 9 J n F 1 b 3 Q 7 L C Z x d W 9 0 O 1 N l Y 3 R p b 2 4 x L 2 R p c 3 R y a W J 1 d G l v b l 9 z d G F 0 c y 9 D a G F u Z 2 V k I F R 5 c G U u e 2 5 l d X R y Y W x f b W l u a W 9 u c 1 9 r a W x s Z W R f Z W 5 l b X l f a n V u Z 2 x l L D Q x f S Z x d W 9 0 O y w m c X V v d D t T Z W N 0 a W 9 u M S 9 k a X N 0 c m l i d X R p b 2 5 f c 3 R h d H M v Q 2 h h b m d l Z C B U e X B l L n t j a G F t c G l v b n N f a 2 l s b G V k L D Q y f S Z x d W 9 0 O y w m c X V v d D t T Z W N 0 a W 9 u M S 9 k a X N 0 c m l i d X R p b 2 5 f c 3 R h d H M v Q 2 h h b m d l Z C B U e X B l L n t u d W 1 f Z G V h d G h z L D Q z f S Z x d W 9 0 O y w m c X V v d D t T Z W N 0 a W 9 u M S 9 k a X N 0 c m l i d X R p b 2 5 f c 3 R h d H M v Q 2 h h b m d l Z C B U e X B l L n t h c 3 N p c 3 R z X z I s N D R 9 J n F 1 b 3 Q 7 L C Z x d W 9 0 O 1 N l Y 3 R p b 2 4 x L 2 R p c 3 R y a W J 1 d G l v b l 9 z d G F 0 c y 9 D a G F u Z 2 V k I F R 5 c G U u e 3 d h c m R f c G x h Y 2 V k L D Q 1 f S Z x d W 9 0 O y w m c X V v d D t T Z W N 0 a W 9 u M S 9 k a X N 0 c m l i d X R p b 2 5 f c 3 R h d H M v Q 2 h h b m d l Z C B U e X B l L n t 3 Y X J k X 2 t p b G x l Z C w 0 N n 0 m c X V v d D s s J n F 1 b 3 Q 7 U 2 V j d G l v b j E v Z G l z d H J p Y n V 0 a W 9 u X 3 N 0 Y X R z L 0 N o Y W 5 n Z W Q g V H l w Z S 5 7 d m l z a W 9 u X 3 N j b 3 J l L D Q 3 f S Z x d W 9 0 O y w m c X V v d D t T Z W N 0 a W 9 u M S 9 k a X N 0 c m l i d X R p b 2 5 f c 3 R h d H M v Q 2 h h b m d l Z C B U e X B l L n t 0 b 3 R h b F 9 k Y W 1 h Z 2 V f Z G V h b H Q s N D h 9 J n F 1 b 3 Q 7 L C Z x d W 9 0 O 1 N l Y 3 R p b 2 4 x L 2 R p c 3 R y a W J 1 d G l v b l 9 z d G F 0 c y 9 D a G F u Z 2 V k I F R 5 c G U u e 3 B o e X N p Y 2 F s X 2 R h b W F n Z V 9 k Z W F s d F 9 w b G F 5 Z X I s N D l 9 J n F 1 b 3 Q 7 L C Z x d W 9 0 O 1 N l Y 3 R p b 2 4 x L 2 R p c 3 R y a W J 1 d G l v b l 9 z d G F 0 c y 9 D a G F u Z 2 V k I F R 5 c G U u e 2 1 h Z 2 l j X 2 R h b W F n Z V 9 k Z W F s d F 9 w b G F 5 Z X I s N T B 9 J n F 1 b 3 Q 7 L C Z x d W 9 0 O 1 N l Y 3 R p b 2 4 x L 2 R p c 3 R y a W J 1 d G l v b l 9 z d G F 0 c y 9 D a G F u Z 2 V k I F R 5 c G U u e 3 R y d W V f Z G F t Y W d l X 2 R l Y W x 0 X 3 B s Y X l l c i w 1 M X 0 m c X V v d D s s J n F 1 b 3 Q 7 U 2 V j d G l v b j E v Z G l z d H J p Y n V 0 a W 9 u X 3 N 0 Y X R z L 0 N o Y W 5 n Z W Q g V H l w Z S 5 7 d G 9 0 Y W x f Z G F t Y W d l X 2 R l Y W x 0 X 3 R v X 2 N o Y W 1 w a W 9 u c y w 1 M n 0 m c X V v d D s s J n F 1 b 3 Q 7 U 2 V j d G l v b j E v Z G l z d H J p Y n V 0 a W 9 u X 3 N 0 Y X R z L 0 N o Y W 5 n Z W Q g V H l w Z S 5 7 c G h 5 c 2 l j Y W x f Z G F t Y W d l X 2 R l Y W x 0 X 3 R v X 2 N o Y W 1 w a W 9 u c y w 1 M 3 0 m c X V v d D s s J n F 1 b 3 Q 7 U 2 V j d G l v b j E v Z G l z d H J p Y n V 0 a W 9 u X 3 N 0 Y X R z L 0 N o Y W 5 n Z W Q g V H l w Z S 5 7 b W F n a W N f Z G F t Y W d l X 2 R l Y W x 0 X 3 R v X 2 N o Y W 1 w a W 9 u c y w 1 N H 0 m c X V v d D s s J n F 1 b 3 Q 7 U 2 V j d G l v b j E v Z G l z d H J p Y n V 0 a W 9 u X 3 N 0 Y X R z L 0 N o Y W 5 n Z W Q g V H l w Z S 5 7 d H J 1 Z V 9 k Y W 1 h Z 2 V f Z G V h b H R f d G 9 f Y 2 h h b X B p b 2 5 z L D U 1 f S Z x d W 9 0 O y w m c X V v d D t T Z W N 0 a W 9 u M S 9 k a X N 0 c m l i d X R p b 2 5 f c 3 R h d H M v Q 2 h h b m d l Z C B U e X B l L n t 0 b 3 R h b F 9 k Y W 1 h Z 2 V f d G F r Z W 4 s N T Z 9 J n F 1 b 3 Q 7 L C Z x d W 9 0 O 1 N l Y 3 R p b 2 4 x L 2 R p c 3 R y a W J 1 d G l v b l 9 z d G F 0 c y 9 D a G F u Z 2 V k I F R 5 c G U u e 3 B o e X N p Y 2 F s X 2 R h b W F n Z V 9 0 Y W t l b i w 1 N 3 0 m c X V v d D s s J n F 1 b 3 Q 7 U 2 V j d G l v b j E v Z G l z d H J p Y n V 0 a W 9 u X 3 N 0 Y X R z L 0 N o Y W 5 n Z W Q g V H l w Z S 5 7 b W F n a W N f Z G F t Y W d l X 3 R h a 2 V u L D U 4 f S Z x d W 9 0 O y w m c X V v d D t T Z W N 0 a W 9 u M S 9 k a X N 0 c m l i d X R p b 2 5 f c 3 R h d H M v Q 2 h h b m d l Z C B U e X B l L n t 0 c n V l X 2 R h b W F n Z V 9 0 Y W t l b i w 1 O X 0 m c X V v d D s s J n F 1 b 3 Q 7 U 2 V j d G l v b j E v Z G l z d H J p Y n V 0 a W 9 u X 3 N 0 Y X R z L 0 N o Y W 5 n Z W Q g V H l w Z S 5 7 d G 9 0 Y W x f Z G F t Y W d l X 3 N l b G Z f b W l 0 a W d h d G V k L D Y w f S Z x d W 9 0 O y w m c X V v d D t T Z W N 0 a W 9 u M S 9 k a X N 0 c m l i d X R p b 2 5 f c 3 R h d H M v Q 2 h h b m d l Z C B U e X B l L n t 0 b 3 R h b F 9 k Y W 1 h Z 2 V f c 2 h p Z W x k Z W R f b 2 5 f d G V h b W 1 h d G V z L D Y x f S Z x d W 9 0 O y w m c X V v d D t T Z W N 0 a W 9 u M S 9 k a X N 0 c m l i d X R p b 2 5 f c 3 R h d H M v Q 2 h h b m d l Z C B U e X B l L n t 0 b 3 R h b F 9 k Y W 1 h Z 2 V f Z G V h b H R f d G 9 f Y n V p b G R p b m d z L D Y y f S Z x d W 9 0 O y w m c X V v d D t T Z W N 0 a W 9 u M S 9 k a X N 0 c m l i d X R p b 2 5 f c 3 R h d H M v Q 2 h h b m d l Z C B U e X B l L n t 0 b 3 R h b F 9 k Y W 1 h Z 2 V f Z G V h b H R f d G 9 f d H V y c m V 0 c y w 2 M 3 0 m c X V v d D s s J n F 1 b 3 Q 7 U 2 V j d G l v b j E v Z G l z d H J p Y n V 0 a W 9 u X 3 N 0 Y X R z L 0 N o Y W 5 n Z W Q g V H l w Z S 5 7 d G 9 0 Y W x f Z G F t Y W d l X 2 R l Y W x 0 X 3 R v X 2 9 i a m V j d G l 2 Z X M s N j R 9 J n F 1 b 3 Q 7 L C Z x d W 9 0 O 1 N l Y 3 R p b 2 4 x L 2 R p c 3 R y a W J 1 d G l v b l 9 z d G F 0 c y 9 D a G F u Z 2 V k I F R 5 c G U u e 3 R v d G F s X 3 R p b W V f Y 3 J v d 2 R f Y 2 9 u d H J v b F 9 k Z W F s d C w 2 N X 0 m c X V v d D s s J n F 1 b 3 Q 7 U 2 V j d G l v b j E v Z G l z d H J p Y n V 0 a W 9 u X 3 N 0 Y X R z L 0 N o Y W 5 n Z W Q g V H l w Z S 5 7 d G 9 0 Y W x f a G V h b F 9 v b l 9 0 Z W F t b W F 0 Z X M s N j Z 9 J n F 1 b 3 Q 7 L C Z x d W 9 0 O 1 N l Y 3 R p b 2 4 x L 2 R p c 3 R y a W J 1 d G l v b l 9 z d G F 0 c y 9 D a G F u Z 2 V k I F R 5 c G U u e 3 R p b W V f Y 2 N p b m d f b 3 R o Z X J z L D Y 3 f S Z x d W 9 0 O y w m c X V v d D t T Z W N 0 a W 9 u M S 9 k a X N 0 c m l i d X R p b 2 5 f c 3 R h d H M v Q 2 h h b m d l Z C B U e X B l L n t p d G V t Q 2 9 v b G R v d 2 4 s N j h 9 J n F 1 b 3 Q 7 L C Z x d W 9 0 O 1 N l Y 3 R p b 2 4 x L 2 R p c 3 R y a W J 1 d G l v b l 9 z d G F 0 c y 9 D a G F u Z 2 V k I F R 5 c G U u e 3 N 1 b W 1 v b m V y U 3 B l b G x D b 2 9 s Z G 9 3 b l J l b W F p b m l u Z y w 2 O X 0 m c X V v d D s s J n F 1 b 3 Q 7 U 2 V j d G l v b j E v Z G l z d H J p Y n V 0 a W 9 u X 3 N 0 Y X R z L 0 N o Y W 5 n Z W Q g V H l w Z S 5 7 b G V 2 Z W x f M y w 3 M H 0 m c X V v d D s s J n F 1 b 3 Q 7 U 2 V j d G l v b j E v Z G l z d H J p Y n V 0 a W 9 u X 3 N 0 Y X R z L 0 N o Y W 5 n Z W Q g V H l w Z S 5 7 d m F y M S w 3 M X 0 m c X V v d D s s J n F 1 b 3 Q 7 U 2 V j d G l v b j E v Z G l z d H J p Y n V 0 a W 9 u X 3 N 0 Y X R z L 0 N o Y W 5 n Z W Q g V H l w Z S 5 7 d m F y M i w 3 M n 0 m c X V v d D s s J n F 1 b 3 Q 7 U 2 V j d G l v b j E v Z G l z d H J p Y n V 0 a W 9 u X 3 N 0 Y X R z L 0 N o Y W 5 n Z W Q g V H l w Z S 5 7 d m F y M y w 3 M 3 0 m c X V v d D s s J n F 1 b 3 Q 7 U 2 V j d G l v b j E v Z G l z d H J p Y n V 0 a W 9 u X 3 N 0 Y X R z L 0 N o Y W 5 n Z W Q g V H l w Z S 5 7 Z 2 9 s Z E d h a W 4 s N z R 9 J n F 1 b 3 Q 7 L C Z x d W 9 0 O 1 N l Y 3 R p b 2 4 x L 2 R p c 3 R y a W J 1 d G l v b l 9 z d G F 0 c y 9 D a G F u Z 2 V k I F R 5 c G U u e 2 x l d m V s X z Q s N z V 9 J n F 1 b 3 Q 7 L C Z x d W 9 0 O 1 N l Y 3 R p b 2 4 x L 2 R p c 3 R y a W J 1 d G l v b l 9 z d G F 0 c y 9 D a G F u Z 2 V k I F R 5 c G U u e 3 B s Y W N l c i w 3 N n 0 m c X V v d D s s J n F 1 b 3 Q 7 U 2 V j d G l v b j E v Z G l z d H J p Y n V 0 a W 9 u X 3 N 0 Y X R z L 0 N o Y W 5 n Z W Q g V H l w Z S 5 7 Y m 9 1 b n R 5 L D c 3 f S Z x d W 9 0 O y w m c X V v d D t T Z W N 0 a W 9 u M S 9 k a X N 0 c m l i d X R p b 2 5 f c 3 R h d H M v Q 2 h h b m d l Z C B U e X B l L n t r a W x s U 3 R y Z W F r T G V u Z 3 R o L D c 4 f S Z x d W 9 0 O y w m c X V v d D t T Z W N 0 a W 9 u M S 9 k a X N 0 c m l i d X R p b 2 5 f c 3 R h d H M v Q 2 h h b m d l Z C B U e X B l L n t 2 a W N 0 a W 0 s N z l 9 J n F 1 b 3 Q 7 L C Z x d W 9 0 O 1 N l Y 3 R p b 2 4 x L 2 R p c 3 R y a W J 1 d G l v b l 9 z d G F 0 c y 9 D a G F u Z 2 V k I F R 5 c G U u e 2 5 l e H R E c m F n b 2 5 T c G F 3 b l R p b W U s O D B 9 J n F 1 b 3 Q 7 L C Z x d W 9 0 O 1 N l Y 3 R p b 2 4 x L 2 R p c 3 R y a W J 1 d G l v b l 9 z d G F 0 c y 9 D a G F u Z 2 V k I F R 5 c G U u e 2 d h b W V U a W 1 l L D g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l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0 c m l i d X R p b 2 5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k Z X N 0 c m 9 5 Z W R f Y n V p b G R p b m d U e X B l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Z l b n R z I i A v P j x F b n R y e S B U e X B l P S J S Z W N v d m V y e V R h c m d l d E N v b H V t b i I g V m F s d W U 9 I m w x I i A v P j x F b n R y e S B U e X B l P S J S Z W N v d m V y e V R h c m d l d F J v d y I g V m F s d W U 9 I m w y M y I g L z 4 8 R W 5 0 c n k g V H l w Z T 0 i R m l s b F R h c m d l d C I g V m F s d W U 9 I n N i d W l s Z G l u Z 1 9 k Z X N 0 c m 9 5 Z W R f Y n V p b G R p b m d U e X B l X 3 N 0 Y X R z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Q w L j M 0 M T Y w M z F a I i A v P j x F b n R y e S B U e X B l P S J G a W x s Q 2 9 s d W 1 u V H l w Z X M i I F Z h b H V l P S J z Q m d N P S I g L z 4 8 R W 5 0 c n k g V H l w Z T 0 i R m l s b E N v b H V t b k 5 h b W V z I i B W Y W x 1 Z T 0 i c 1 s m c X V v d D t i d W l s Z G l u Z 1 9 k Z X N 0 c m 9 5 Z W Q u Y n V p b G R p b m d U e X B l J n F 1 b 3 Q 7 L C Z x d W 9 0 O 2 N v d W 5 0 J n F 1 b 3 Q 7 X S I g L z 4 8 R W 5 0 c n k g V H l w Z T 0 i R m l s b F N 0 Y X R 1 c y I g V m F s d W U 9 I n N D b 2 1 w b G V 0 Z S I g L z 4 8 R W 5 0 c n k g V H l w Z T 0 i U X V l c n l J R C I g V m F s d W U 9 I n N k Z G R i Z T I 1 M y 1 k N T Y z L T R m N 2 Y t O D M z M C 1 m Y z k z N D k 1 M j E 3 M z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p b G R p b m d f Z G V z d H J v e W V k X 2 J 1 a W x k a W 5 n V H l w Z V 9 z d G F 0 c y 9 D a G F u Z 2 V k I F R 5 c G U u e 2 J 1 a W x k a W 5 n X 2 R l c 3 R y b 3 l l Z C 5 i d W l s Z G l u Z 1 R 5 c G U s M H 0 m c X V v d D s s J n F 1 b 3 Q 7 U 2 V j d G l v b j E v Y n V p b G R p b m d f Z G V z d H J v e W V k X 2 J 1 a W x k a W 5 n V H l w Z V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a W x k a W 5 n X 2 R l c 3 R y b 3 l l Z F 9 i d W l s Z G l u Z 1 R 5 c G V f c 3 R h d H M v Q 2 h h b m d l Z C B U e X B l L n t i d W l s Z G l u Z 1 9 k Z X N 0 c m 9 5 Z W Q u Y n V p b G R p b m d U e X B l L D B 9 J n F 1 b 3 Q 7 L C Z x d W 9 0 O 1 N l Y 3 R p b 2 4 x L 2 J 1 a W x k a W 5 n X 2 R l c 3 R y b 3 l l Z F 9 i d W l s Z G l u Z 1 R 5 c G V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p b G R p b m d f Z G V z d H J v e W V k X 2 J 1 a W x k a W 5 n V H l w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k Z X N 0 c m 9 5 Z W R f Y n V p b G R p b m d U e X B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W x k a W 5 n X 2 R l c 3 R y b 3 l l Z F 9 i d W l s Z G l u Z 1 R 5 c G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k Z X N 0 c m 9 5 Z W R f b G F u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U Y X J n Z X Q i I F Z h b H V l P S J z Y n V p b G R p b m d f Z G V z d H J v e W V k X 2 x h b m V f c 3 R h d H M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d U M j M 6 M D E 6 N D A u M j k 1 N z I 2 N F o i I C 8 + P E V u d H J 5 I F R 5 c G U 9 I k Z p b G x D b 2 x 1 b W 5 U e X B l c y I g V m F s d W U 9 I n N C Z 0 0 9 I i A v P j x F b n R y e S B U e X B l P S J G a W x s Q 2 9 s d W 1 u T m F t Z X M i I F Z h b H V l P S J z W y Z x d W 9 0 O 2 J 1 a W x k a W 5 n X 2 R l c 3 R y b 3 l l Z C 5 s Y W 5 l J n F 1 b 3 Q 7 L C Z x d W 9 0 O 2 N v d W 5 0 J n F 1 b 3 Q 7 X S I g L z 4 8 R W 5 0 c n k g V H l w Z T 0 i R m l s b F N 0 Y X R 1 c y I g V m F s d W U 9 I n N D b 2 1 w b G V 0 Z S I g L z 4 8 R W 5 0 c n k g V H l w Z T 0 i U X V l c n l J R C I g V m F s d W U 9 I n M w Z m E 2 M D c 3 M y 0 x M T A w L T Q z O T k t O T B h Z i 1 i M D c 0 N j g w O T Y x N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V p b G R p b m d f Z G V z d H J v e W V k X 2 x h b m V f c 3 R h d H M v Q 2 h h b m d l Z C B U e X B l L n t i d W l s Z G l u Z 1 9 k Z X N 0 c m 9 5 Z W Q u b G F u Z S w w f S Z x d W 9 0 O y w m c X V v d D t T Z W N 0 a W 9 u M S 9 i d W l s Z G l u Z 1 9 k Z X N 0 c m 9 5 Z W R f b G F u Z V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1 a W x k a W 5 n X 2 R l c 3 R y b 3 l l Z F 9 s Y W 5 l X 3 N 0 Y X R z L 0 N o Y W 5 n Z W Q g V H l w Z S 5 7 Y n V p b G R p b m d f Z G V z d H J v e W V k L m x h b m U s M H 0 m c X V v d D s s J n F 1 b 3 Q 7 U 2 V j d G l v b j E v Y n V p b G R p b m d f Z G V z d H J v e W V k X 2 x h b m V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V p b G R p b m d f Z G V z d H J v e W V k X 2 x h b m V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f Z G V z d H J v e W V k X 2 x h b m V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f Z G V z d H J v e W V k X 2 x h b m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k Z X N 0 c m 9 5 Z W R f b G F z d E h p d H R l c l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z U i I C 8 + P E V u d H J 5 I F R 5 c G U 9 I k Z p b G x U Y X J n Z X Q i I F Z h b H V l P S J z Y n V p b G R p b m d f Z G V z d H J v e W V k X 2 x h c 3 R I a X R 0 Z X J f c 3 R h d H M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Q w L j I x M D k 1 M j Z a I i A v P j x F b n R y e S B U e X B l P S J G a W x s Q 2 9 s d W 1 u V H l w Z X M i I F Z h b H V l P S J z Q X d N P S I g L z 4 8 R W 5 0 c n k g V H l w Z T 0 i R m l s b E N v b H V t b k 5 h b W V z I i B W Y W x 1 Z T 0 i c 1 s m c X V v d D t i d W l s Z G l u Z 1 9 k Z X N 0 c m 9 5 Z W Q u b G F z d E h p d H R l c i Z x d W 9 0 O y w m c X V v d D t j b 3 V u d C Z x d W 9 0 O 1 0 i I C 8 + P E V u d H J 5 I F R 5 c G U 9 I k Z p b G x T d G F 0 d X M i I F Z h b H V l P S J z Q 2 9 t c G x l d G U i I C 8 + P E V u d H J 5 I F R 5 c G U 9 I l F 1 Z X J 5 S U Q i I F Z h b H V l P S J z Z D A x N W Y 3 M T M t N D R h M C 0 0 N m N h L W E 5 N j Q t N z g 3 Z j E 5 N j J l M m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a W x k a W 5 n X 2 R l c 3 R y b 3 l l Z F 9 s Y X N 0 S G l 0 d G V y X 3 N 0 Y X R z L 0 N o Y W 5 n Z W Q g V H l w Z S 5 7 Y n V p b G R p b m d f Z G V z d H J v e W V k L m x h c 3 R I a X R 0 Z X I s M H 0 m c X V v d D s s J n F 1 b 3 Q 7 U 2 V j d G l v b j E v Y n V p b G R p b m d f Z G V z d H J v e W V k X 2 x h c 3 R I a X R 0 Z X J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l s Z G l u Z 1 9 k Z X N 0 c m 9 5 Z W R f b G F z d E h p d H R l c l 9 z d G F 0 c y 9 D a G F u Z 2 V k I F R 5 c G U u e 2 J 1 a W x k a W 5 n X 2 R l c 3 R y b 3 l l Z C 5 s Y X N 0 S G l 0 d G V y L D B 9 J n F 1 b 3 Q 7 L C Z x d W 9 0 O 1 N l Y 3 R p b 2 4 x L 2 J 1 a W x k a W 5 n X 2 R l c 3 R y b 3 l l Z F 9 s Y X N 0 S G l 0 d G V y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a W x k a W 5 n X 2 R l c 3 R y b 3 l l Z F 9 s Y X N 0 S G l 0 d G V y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W x k a W 5 n X 2 R l c 3 R y b 3 l l Z F 9 s Y X N 0 S G l 0 d G V y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a W x k a W 5 n X 2 R l c 3 R y b 3 l l Z F 9 s Y X N 0 S G l 0 d G V y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f Z G V z d H J v e W V k X 3 R l Y W 1 J R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N D g i I C 8 + P E V u d H J 5 I F R 5 c G U 9 I k Z p b G x U Y X J n Z X Q i I F Z h b H V l P S J z Y n V p b G R p b m d f Z G V z d H J v e W V k X 3 R l Y W 1 J R F 9 z d G F 0 c y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0 M C 4 w O D E y O T k 3 W i I g L z 4 8 R W 5 0 c n k g V H l w Z T 0 i R m l s b E N v b H V t b l R 5 c G V z I i B W Y W x 1 Z T 0 i c 0 F 3 T T 0 i I C 8 + P E V u d H J 5 I F R 5 c G U 9 I k Z p b G x D b 2 x 1 b W 5 O Y W 1 l c y I g V m F s d W U 9 I n N b J n F 1 b 3 Q 7 Y n V p b G R p b m d f Z G V z d H J v e W V k L n R l Y W 1 J R C Z x d W 9 0 O y w m c X V v d D t j b 3 V u d C Z x d W 9 0 O 1 0 i I C 8 + P E V u d H J 5 I F R 5 c G U 9 I k Z p b G x T d G F 0 d X M i I F Z h b H V l P S J z Q 2 9 t c G x l d G U i I C 8 + P E V u d H J 5 I F R 5 c G U 9 I l F 1 Z X J 5 S U Q i I F Z h b H V l P S J z Y j B l Y T M 4 O D Q t O W U 0 Y S 0 0 M 2 N h L T k 2 N D Y t M m R m Z T l j N G U 2 M j R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a W x k a W 5 n X 2 R l c 3 R y b 3 l l Z F 9 0 Z W F t S U R f c 3 R h d H M v Q 2 h h b m d l Z C B U e X B l L n t i d W l s Z G l u Z 1 9 k Z X N 0 c m 9 5 Z W Q u d G V h b U l E L D B 9 J n F 1 b 3 Q 7 L C Z x d W 9 0 O 1 N l Y 3 R p b 2 4 x L 2 J 1 a W x k a W 5 n X 2 R l c 3 R y b 3 l l Z F 9 0 Z W F t S U R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d W l s Z G l u Z 1 9 k Z X N 0 c m 9 5 Z W R f d G V h b U l E X 3 N 0 Y X R z L 0 N o Y W 5 n Z W Q g V H l w Z S 5 7 Y n V p b G R p b m d f Z G V z d H J v e W V k L n R l Y W 1 J R C w w f S Z x d W 9 0 O y w m c X V v d D t T Z W N 0 a W 9 u M S 9 i d W l s Z G l u Z 1 9 k Z X N 0 c m 9 5 Z W R f d G V h b U l E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a W x k a W 5 n X 2 R l c 3 R y b 3 l l Z F 9 0 Z W F t S U R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V p b G R p b m d f Z G V z d H J v e W V k X 3 R l Y W 1 J R F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W l s Z G l u Z 1 9 k Z X N 0 c m 9 5 Z W R f d G V h b U l E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X B p b 2 5 f a 2 l s b F 9 r a W x s Z X J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U y I i A v P j x F b n R y e S B U e X B l P S J G a W x s V G F y Z 2 V 0 I i B W Y W x 1 Z T 0 i c 2 N o Y W 1 w a W 9 u X 2 t p b G x f a 2 l s b G V y X 3 N 0 Y X R z I i A v P j x F b n R y e S B U e X B l P S J G a W x s Z W R D b 2 1 w b G V 0 Z V J l c 3 V s d F R v V 2 9 y a 3 N o Z W V 0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S 4 5 M T Y 0 M D g 1 W i I g L z 4 8 R W 5 0 c n k g V H l w Z T 0 i R m l s b E N v b H V t b l R 5 c G V z I i B W Y W x 1 Z T 0 i c 0 F 3 T T 0 i I C 8 + P E V u d H J 5 I F R 5 c G U 9 I k Z p b G x D b 2 x 1 b W 5 O Y W 1 l c y I g V m F s d W U 9 I n N b J n F 1 b 3 Q 7 Y 2 h h b X B p b 2 5 f a 2 l s b C 5 r a W x s Z X I m c X V v d D s s J n F 1 b 3 Q 7 Y 2 9 1 b n Q m c X V v d D t d I i A v P j x F b n R y e S B U e X B l P S J G a W x s U 3 R h d H V z I i B W Y W x 1 Z T 0 i c 0 N v b X B s Z X R l I i A v P j x F b n R y e S B U e X B l P S J R d W V y e U l E I i B W Y W x 1 Z T 0 i c 2 V l O W Q x O D M x L T F k N T M t N D N l O S 1 i M m I 0 L T I 4 N D Y 2 M j g 4 M T R m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c G l v b l 9 r a W x s X 2 t p b G x l c l 9 z d G F 0 c y 9 D a G F u Z 2 V k I F R 5 c G U u e 2 N o Y W 1 w a W 9 u X 2 t p b G w u a 2 l s b G V y L D B 9 J n F 1 b 3 Q 7 L C Z x d W 9 0 O 1 N l Y 3 R p b 2 4 x L 2 N o Y W 1 w a W 9 u X 2 t p b G x f a 2 l s b G V y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X B p b 2 5 f a 2 l s b F 9 r a W x s Z X J f c 3 R h d H M v Q 2 h h b m d l Z C B U e X B l L n t j a G F t c G l v b l 9 r a W x s L m t p b G x l c i w w f S Z x d W 9 0 O y w m c X V v d D t T Z W N 0 a W 9 u M S 9 j a G F t c G l v b l 9 r a W x s X 2 t p b G x l c l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c G l v b l 9 r a W x s X 2 t p b G x l c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r a W x s X 2 t p b G x l c l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r a W x s X 2 t p b G x l c l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2 t p b G x f c 3 B l Y 2 l h b F 9 r a W x s Z X J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Y 1 I i A v P j x F b n R y e S B U e X B l P S J G a W x s V G F y Z 2 V 0 I i B W Y W x 1 Z T 0 i c 2 N o Y W 1 w a W 9 u X 2 t p b G x f c 3 B l Y 2 l h b F 9 r a W x s Z X J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c 4 M j c 2 N j N a I i A v P j x F b n R y e S B U e X B l P S J G a W x s Q 2 9 s d W 1 u V H l w Z X M i I F Z h b H V l P S J z Q X d N P S I g L z 4 8 R W 5 0 c n k g V H l w Z T 0 i R m l s b E N v b H V t b k 5 h b W V z I i B W Y W x 1 Z T 0 i c 1 s m c X V v d D t j a G F t c G l v b l 9 r a W x s X 3 N w Z W N p Y W w u a 2 l s b G V y J n F 1 b 3 Q 7 L C Z x d W 9 0 O 2 N v d W 5 0 J n F 1 b 3 Q 7 X S I g L z 4 8 R W 5 0 c n k g V H l w Z T 0 i R m l s b F N 0 Y X R 1 c y I g V m F s d W U 9 I n N D b 2 1 w b G V 0 Z S I g L z 4 8 R W 5 0 c n k g V H l w Z T 0 i U X V l c n l J R C I g V m F s d W U 9 I n M w Z m Z h O G I x Z i 0 4 M T d i L T Q 5 N G M t Y T Q 1 N C 0 5 Y T E x N m R h Y W V m Z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X B p b 2 5 f a 2 l s b F 9 z c G V j a W F s X 2 t p b G x l c l 9 z d G F 0 c y 9 D a G F u Z 2 V k I F R 5 c G U u e 2 N o Y W 1 w a W 9 u X 2 t p b G x f c 3 B l Y 2 l h b C 5 r a W x s Z X I s M H 0 m c X V v d D s s J n F 1 b 3 Q 7 U 2 V j d G l v b j E v Y 2 h h b X B p b 2 5 f a 2 l s b F 9 z c G V j a W F s X 2 t p b G x l c l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W 1 w a W 9 u X 2 t p b G x f c 3 B l Y 2 l h b F 9 r a W x s Z X J f c 3 R h d H M v Q 2 h h b m d l Z C B U e X B l L n t j a G F t c G l v b l 9 r a W x s X 3 N w Z W N p Y W w u a 2 l s b G V y L D B 9 J n F 1 b 3 Q 7 L C Z x d W 9 0 O 1 N l Y 3 R p b 2 4 x L 2 N o Y W 1 w a W 9 u X 2 t p b G x f c 3 B l Y 2 l h b F 9 r a W x s Z X J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X B p b 2 5 f a 2 l s b F 9 z c G V j a W F s X 2 t p b G x l c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r a W x s X 3 N w Z W N p Y W x f a 2 l s b G V y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2 t p b G x f c 3 B l Y 2 l h b F 9 r a W x s Z X J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r a W x s X 3 N w Z W N p Y W x f a 2 l s b F R 5 c G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c 3 I i A v P j x F b n R y e S B U e X B l P S J G a W x s V G F y Z 2 V 0 I i B W Y W x 1 Z T 0 i c 2 N o Y W 1 w a W 9 u X 2 t p b G x f c 3 B l Y 2 l h b F 9 r a W x s V H l w Z V 9 z d G F 0 c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S 4 3 M T c 5 M z k 0 W i I g L z 4 8 R W 5 0 c n k g V H l w Z T 0 i R m l s b E N v b H V t b l R 5 c G V z I i B W Y W x 1 Z T 0 i c 0 J n T T 0 i I C 8 + P E V u d H J 5 I F R 5 c G U 9 I k Z p b G x D b 2 x 1 b W 5 O Y W 1 l c y I g V m F s d W U 9 I n N b J n F 1 b 3 Q 7 Y 2 h h b X B p b 2 5 f a 2 l s b F 9 z c G V j a W F s L m t p b G x U e X B l J n F 1 b 3 Q 7 L C Z x d W 9 0 O 2 N v d W 5 0 J n F 1 b 3 Q 7 X S I g L z 4 8 R W 5 0 c n k g V H l w Z T 0 i R m l s b F N 0 Y X R 1 c y I g V m F s d W U 9 I n N D b 2 1 w b G V 0 Z S I g L z 4 8 R W 5 0 c n k g V H l w Z T 0 i U X V l c n l J R C I g V m F s d W U 9 I n M 1 Z D J l M D Q 5 O C 0 3 Y m U 5 L T Q 0 N D c t O T A w Z C 1 k M W U 5 Y 2 U w Y T c y Y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X B p b 2 5 f a 2 l s b F 9 z c G V j a W F s X 2 t p b G x U e X B l X 3 N 0 Y X R z L 0 N o Y W 5 n Z W Q g V H l w Z S 5 7 Y 2 h h b X B p b 2 5 f a 2 l s b F 9 z c G V j a W F s L m t p b G x U e X B l L D B 9 J n F 1 b 3 Q 7 L C Z x d W 9 0 O 1 N l Y 3 R p b 2 4 x L 2 N o Y W 1 w a W 9 u X 2 t p b G x f c 3 B l Y 2 l h b F 9 r a W x s V H l w Z V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o Y W 1 w a W 9 u X 2 t p b G x f c 3 B l Y 2 l h b F 9 r a W x s V H l w Z V 9 z d G F 0 c y 9 D a G F u Z 2 V k I F R 5 c G U u e 2 N o Y W 1 w a W 9 u X 2 t p b G x f c 3 B l Y 2 l h b C 5 r a W x s V H l w Z S w w f S Z x d W 9 0 O y w m c X V v d D t T Z W N 0 a W 9 u M S 9 j a G F t c G l v b l 9 r a W x s X 3 N w Z W N p Y W x f a 2 l s b F R 5 c G V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X B p b 2 5 f a 2 l s b F 9 z c G V j a W F s X 2 t p b G x U e X B l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2 t p b G x f c 3 B l Y 2 l h b F 9 r a W x s V H l w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r a W x s X 3 N w Z W N p Y W x f a 2 l s b F R 5 c G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s Z X Z l b F 9 1 c F 9 w Y X J 0 a W N p c G F u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O D I i I C 8 + P E V u d H J 5 I F R 5 c G U 9 I k Z p b G x U Y X J n Z X Q i I F Z h b H V l P S J z Y 2 h h b X B p b 2 5 f b G V 2 Z W x f d X B f c G F y d G l j a X B h b n R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Y 2 N D A 4 M z N a I i A v P j x F b n R y e S B U e X B l P S J G a W x s Q 2 9 s d W 1 u V H l w Z X M i I F Z h b H V l P S J z Q X d N P S I g L z 4 8 R W 5 0 c n k g V H l w Z T 0 i R m l s b E N v b H V t b k 5 h b W V z I i B W Y W x 1 Z T 0 i c 1 s m c X V v d D t j a G F t c G l v b l 9 s Z X Z l b F 9 1 c C 5 w Y X J 0 a W N p c G F u d C Z x d W 9 0 O y w m c X V v d D t j b 3 V u d C Z x d W 9 0 O 1 0 i I C 8 + P E V u d H J 5 I F R 5 c G U 9 I k Z p b G x T d G F 0 d X M i I F Z h b H V l P S J z Q 2 9 t c G x l d G U i I C 8 + P E V u d H J 5 I F R 5 c G U 9 I l F 1 Z X J 5 S U Q i I F Z h b H V l P S J z M D A 1 O W U 3 N 2 M t O W Y 2 O S 0 0 M 2 Y w L T g 2 Z G M t Y W Y x Y m Y 1 N D V h M G N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1 w a W 9 u X 2 x l d m V s X 3 V w X 3 B h c n R p Y 2 l w Y W 5 0 X 3 N 0 Y X R z L 0 N o Y W 5 n Z W Q g V H l w Z S 5 7 Y 2 h h b X B p b 2 5 f b G V 2 Z W x f d X A u c G F y d G l j a X B h b n Q s M H 0 m c X V v d D s s J n F 1 b 3 Q 7 U 2 V j d G l v b j E v Y 2 h h b X B p b 2 5 f b G V 2 Z W x f d X B f c G F y d G l j a X B h b n R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a G F t c G l v b l 9 s Z X Z l b F 9 1 c F 9 w Y X J 0 a W N p c G F u d F 9 z d G F 0 c y 9 D a G F u Z 2 V k I F R 5 c G U u e 2 N o Y W 1 w a W 9 u X 2 x l d m V s X 3 V w L n B h c n R p Y 2 l w Y W 5 0 L D B 9 J n F 1 b 3 Q 7 L C Z x d W 9 0 O 1 N l Y 3 R p b 2 4 x L 2 N o Y W 1 w a W 9 u X 2 x l d m V s X 3 V w X 3 B h c n R p Y 2 l w Y W 5 0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1 w a W 9 u X 2 x l d m V s X 3 V w X 3 B h c n R p Y 2 l w Y W 5 0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2 x l d m V s X 3 V w X 3 B h c n R p Y 2 l w Y W 5 0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2 x l d m V s X 3 V w X 3 B h c n R p Y 2 l w Y W 5 0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X B p b 2 5 f c 3 R h d G V f Y W x p d m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H Y W 1 l I H N 0 Y X R l I i A v P j x F b n R y e S B U e X B l P S J S Z W N v d m V y e V R h c m d l d E N v b H V t b i I g V m F s d W U 9 I m w x I i A v P j x F b n R y e S B U e X B l P S J S Z W N v d m V y e V R h c m d l d F J v d y I g V m F s d W U 9 I m w x M i I g L z 4 8 R W 5 0 c n k g V H l w Z T 0 i R m l s b F R h c m d l d C I g V m F s d W U 9 I n N j a G F t c G l v b l 9 z d G F 0 Z V 9 h b G l 2 Z V 9 z d G F 0 c y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C 4 y N z k 3 M T A 0 W i I g L z 4 8 R W 5 0 c n k g V H l w Z T 0 i R m l s b E N v b H V t b l R 5 c G V z I i B W Y W x 1 Z T 0 i c 0 F R T T 0 i I C 8 + P E V u d H J 5 I F R 5 c G U 9 I k Z p b G x D b 2 x 1 b W 5 O Y W 1 l c y I g V m F s d W U 9 I n N b J n F 1 b 3 Q 7 Y 2 h h b X B p b 2 5 f c 3 R h d G U u Y W x p d m U m c X V v d D s s J n F 1 b 3 Q 7 Y 2 9 1 b n Q m c X V v d D t d I i A v P j x F b n R y e S B U e X B l P S J G a W x s U 3 R h d H V z I i B W Y W x 1 Z T 0 i c 0 N v b X B s Z X R l I i A v P j x F b n R y e S B U e X B l P S J R d W V y e U l E I i B W Y W x 1 Z T 0 i c 2 U y M W E z M 2 Z i L T A 1 O W U t N G U 5 N i 0 5 N D g 3 L T V m N j Y 2 O D I 3 N W E y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c G l v b l 9 z d G F 0 Z V 9 h b G l 2 Z V 9 z d G F 0 c y 9 D a G F u Z 2 V k I F R 5 c G U u e 2 N o Y W 1 w a W 9 u X 3 N 0 Y X R l L m F s a X Z l L D B 9 J n F 1 b 3 Q 7 L C Z x d W 9 0 O 1 N l Y 3 R p b 2 4 x L 2 N o Y W 1 w a W 9 u X 3 N 0 Y X R l X 2 F s a X Z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X B p b 2 5 f c 3 R h d G V f Y W x p d m V f c 3 R h d H M v Q 2 h h b m d l Z C B U e X B l L n t j a G F t c G l v b l 9 z d G F 0 Z S 5 h b G l 2 Z S w w f S Z x d W 9 0 O y w m c X V v d D t T Z W N 0 a W 9 u M S 9 j a G F t c G l v b l 9 z d G F 0 Z V 9 h b G l 2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c G l v b l 9 z d G F 0 Z V 9 h b G l 2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z d G F 0 Z V 9 h b G l 2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z d G F 0 Z V 9 h b G l 2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N 0 Y X R l X 2 N o Y W 1 w a W 9 u T m F t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W 1 w a W 9 u X 3 N 0 Y X R l X 2 N o Y W 1 w a W 9 u T m F t Z V 9 z d G F 0 c y I g L z 4 8 R W 5 0 c n k g V H l w Z T 0 i R m l s b G V k Q 2 9 t c G x l d G V S Z X N 1 b H R U b 1 d v c m t z a G V l d C I g V m F s d W U 9 I m w x I i A v P j x F b n R y e S B U e X B l P S J G a W x s Q 2 9 1 b n Q i I F Z h b H V l P S J s M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Q w L j Q w N z Q y N z J a I i A v P j x F b n R y e S B U e X B l P S J G a W x s Q 2 9 s d W 1 u V H l w Z X M i I F Z h b H V l P S J z Q m d N P S I g L z 4 8 R W 5 0 c n k g V H l w Z T 0 i R m l s b E N v b H V t b k 5 h b W V z I i B W Y W x 1 Z T 0 i c 1 s m c X V v d D t j a G F t c G l v b l 9 z d G F 0 Z S 5 j a G F t c G l v b k 5 h b W U m c X V v d D s s J n F 1 b 3 Q 7 Y 2 9 1 b n Q m c X V v d D t d I i A v P j x F b n R y e S B U e X B l P S J G a W x s U 3 R h d H V z I i B W Y W x 1 Z T 0 i c 0 N v b X B s Z X R l I i A v P j x F b n R y e S B U e X B l P S J R d W V y e U l E I i B W Y W x 1 Z T 0 i c z A z Z D h j Y m Y x L T N j O D U t N G M x Z i 1 h Z D V h L T N j M T F k Z D I 4 N T M 3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c G l v b l 9 z d G F 0 Z V 9 j a G F t c G l v b k 5 h b W V f c 3 R h d H M v Q 2 h h b m d l Z C B U e X B l L n t j a G F t c G l v b l 9 z d G F 0 Z S 5 j a G F t c G l v b k 5 h b W U s M H 0 m c X V v d D s s J n F 1 b 3 Q 7 U 2 V j d G l v b j E v Y 2 h h b X B p b 2 5 f c 3 R h d G V f Y 2 h h b X B p b 2 5 O Y W 1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X B p b 2 5 f c 3 R h d G V f Y 2 h h b X B p b 2 5 O Y W 1 l X 3 N 0 Y X R z L 0 N o Y W 5 n Z W Q g V H l w Z S 5 7 Y 2 h h b X B p b 2 5 f c 3 R h d G U u Y 2 h h b X B p b 2 5 O Y W 1 l L D B 9 J n F 1 b 3 Q 7 L C Z x d W 9 0 O 1 N l Y 3 R p b 2 4 x L 2 N o Y W 1 w a W 9 u X 3 N 0 Y X R l X 2 N o Y W 1 w a W 9 u T m F t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c G l v b l 9 z d G F 0 Z V 9 j a G F t c G l v b k 5 h b W V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X B p b 2 5 f c 3 R h d G V f Y 2 h h b X B p b 2 5 O Y W 1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N 0 Y X R l X 2 N o Y W 1 w a W 9 u T m F t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N 0 Y X R l X 3 V s d G l t Y X R l T m F t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Y W 1 w a W 9 u X 3 N 0 Y X R l X 3 V s d G l t Y X R l T m F t Z V 9 z d G F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N o Y W 1 w a W 9 u X 3 N 0 Y X R l L n V s d G l t Y X R l T m F t Z S Z x d W 9 0 O y w m c X V v d D t j b 3 V u d C Z x d W 9 0 O 1 0 i I C 8 + P E V u d H J 5 I F R 5 c G U 9 I k Z p b G x D b 2 x 1 b W 5 U e X B l c y I g V m F s d W U 9 I n N C Z 0 0 9 I i A v P j x F b n R y e S B U e X B l P S J G a W x s T G F z d F V w Z G F 0 Z W Q i I F Z h b H V l P S J k M j A y M i 0 w M i 0 x N 1 Q y M z o w M T o 0 M C 4 0 O T A y M D Y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x I i A v P j x F b n R y e S B U e X B l P S J B Z G R l Z F R v R G F 0 Y U 1 v Z G V s I i B W Y W x 1 Z T 0 i b D A i I C 8 + P E V u d H J 5 I F R 5 c G U 9 I l F 1 Z X J 5 S U Q i I F Z h b H V l P S J z Y T k z M G E 5 O T c t M D c x Z C 0 0 M D I 0 L T k 4 N W M t Y z U w O D R i Y m M 0 Z D B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c G l v b l 9 z d G F 0 Z V 9 1 b H R p b W F 0 Z U 5 h b W V f c 3 R h d H M v Q 2 h h b m d l Z C B U e X B l L n t j a G F t c G l v b l 9 z d G F 0 Z S 5 1 b H R p b W F 0 Z U 5 h b W U s M H 0 m c X V v d D s s J n F 1 b 3 Q 7 U 2 V j d G l v b j E v Y 2 h h b X B p b 2 5 f c 3 R h d G V f d W x 0 a W 1 h d G V O Y W 1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X B p b 2 5 f c 3 R h d G V f d W x 0 a W 1 h d G V O Y W 1 l X 3 N 0 Y X R z L 0 N o Y W 5 n Z W Q g V H l w Z S 5 7 Y 2 h h b X B p b 2 5 f c 3 R h d G U u d W x 0 a W 1 h d G V O Y W 1 l L D B 9 J n F 1 b 3 Q 7 L C Z x d W 9 0 O 1 N l Y 3 R p b 2 4 x L 2 N o Y W 1 w a W 9 u X 3 N 0 Y X R l X 3 V s d G l t Y X R l T m F t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c G l v b l 9 z d G F 0 Z V 9 1 b H R p b W F 0 Z U 5 h b W V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X B p b 2 5 f c 3 R h d G V f d W x 0 a W 1 h d G V O Y W 1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N 0 Y X R l X 3 V s d G l t Y X R l T m F t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R y Y W 5 z Z m 9 y b W V k X 3 R y Y W 5 z Z m 9 y b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Z l b n R z I i A v P j x F b n R y e S B U e X B l P S J S Z W N v d m V y e V R h c m d l d E N v b H V t b i I g V m F s d W U 9 I m w x I i A v P j x F b n R y e S B U e X B l P S J S Z W N v d m V y e V R h c m d l d F J v d y I g V m F s d W U 9 I m w 5 N C I g L z 4 8 R W 5 0 c n k g V H l w Z T 0 i R m l s b F R h c m d l d C I g V m F s d W U 9 I n N j a G F t c G l v b l 9 0 c m F u c 2 Z v c m 1 l Z F 9 0 c m F u c 2 Z v c m 1 l c l 9 z d G F 0 c y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S 4 2 M D g 3 M j I 3 W i I g L z 4 8 R W 5 0 c n k g V H l w Z T 0 i R m l s b E N v b H V t b l R 5 c G V z I i B W Y W x 1 Z T 0 i c 0 F 3 T T 0 i I C 8 + P E V u d H J 5 I F R 5 c G U 9 I k Z p b G x D b 2 x 1 b W 5 O Y W 1 l c y I g V m F s d W U 9 I n N b J n F 1 b 3 Q 7 Y 2 h h b X B p b 2 5 f d H J h b n N m b 3 J t Z W Q u d H J h b n N m b 3 J t Z X I m c X V v d D s s J n F 1 b 3 Q 7 Y 2 9 1 b n Q m c X V v d D t d I i A v P j x F b n R y e S B U e X B l P S J G a W x s U 3 R h d H V z I i B W Y W x 1 Z T 0 i c 0 N v b X B s Z X R l I i A v P j x F b n R y e S B U e X B l P S J R d W V y e U l E I i B W Y W x 1 Z T 0 i c z N k Z T l k O G I 4 L W M 5 Y T k t N G Q z N S 0 5 O T I y L T g 4 N W M y M j Z h Y j c x Y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c G l v b l 9 0 c m F u c 2 Z v c m 1 l Z F 9 0 c m F u c 2 Z v c m 1 l c l 9 z d G F 0 c y 9 D a G F u Z 2 V k I F R 5 c G U u e 2 N o Y W 1 w a W 9 u X 3 R y Y W 5 z Z m 9 y b W V k L n R y Y W 5 z Z m 9 y b W V y L D B 9 J n F 1 b 3 Q 7 L C Z x d W 9 0 O 1 N l Y 3 R p b 2 4 x L 2 N o Y W 1 w a W 9 u X 3 R y Y W 5 z Z m 9 y b W V k X 3 R y Y W 5 z Z m 9 y b W V y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X B p b 2 5 f d H J h b n N m b 3 J t Z W R f d H J h b n N m b 3 J t Z X J f c 3 R h d H M v Q 2 h h b m d l Z C B U e X B l L n t j a G F t c G l v b l 9 0 c m F u c 2 Z v c m 1 l Z C 5 0 c m F u c 2 Z v c m 1 l c i w w f S Z x d W 9 0 O y w m c X V v d D t T Z W N 0 a W 9 u M S 9 j a G F t c G l v b l 9 0 c m F u c 2 Z v c m 1 l Z F 9 0 c m F u c 2 Z v c m 1 l c l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c G l v b l 9 0 c m F u c 2 Z v c m 1 l Z F 9 0 c m F u c 2 Z v c m 1 l c l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0 c m F u c 2 Z v c m 1 l Z F 9 0 c m F u c 2 Z v c m 1 l c l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c G l v b l 9 0 c m F u c 2 Z v c m 1 l Z F 9 0 c m F u c 2 Z v c m 1 l c l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R y Y W 5 z Z m 9 y b W V k X 3 R y Y W 5 z Z m 9 y b V R 5 c G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k 5 I i A v P j x F b n R y e S B U e X B l P S J G a W x s V G F y Z 2 V 0 I i B W Y W x 1 Z T 0 i c 2 N o Y W 1 w a W 9 u X 3 R y Y W 5 z Z m 9 y b W V k X 3 R y Y W 5 z Z m 9 y b V R 5 c G V f c 3 R h d H M i I C 8 + P E V u d H J 5 I F R 5 c G U 9 I k Z p b G x l Z E N v b X B s Z X R l U m V z d W x 0 V G 9 X b 3 J r c 2 h l Z X Q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d U M j M 6 M D E 6 M z k u N T c y O D E 4 N 1 o i I C 8 + P E V u d H J 5 I F R 5 c G U 9 I k Z p b G x D b 2 x 1 b W 5 U e X B l c y I g V m F s d W U 9 I n N C Z 0 0 9 I i A v P j x F b n R y e S B U e X B l P S J G a W x s Q 2 9 s d W 1 u T m F t Z X M i I F Z h b H V l P S J z W y Z x d W 9 0 O 2 N o Y W 1 w a W 9 u X 3 R y Y W 5 z Z m 9 y b W V k L n R y Y W 5 z Z m 9 y b V R 5 c G U m c X V v d D s s J n F 1 b 3 Q 7 Y 2 9 1 b n Q m c X V v d D t d I i A v P j x F b n R y e S B U e X B l P S J G a W x s U 3 R h d H V z I i B W Y W x 1 Z T 0 i c 0 N v b X B s Z X R l I i A v P j x F b n R y e S B U e X B l P S J R d W V y e U l E I i B W Y W x 1 Z T 0 i c z M 0 Z D Z j M W M w L T Y 3 Y j k t N G I 2 N C 0 5 M D M 2 L W N h O T k w N G Q w Z D R m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c G l v b l 9 0 c m F u c 2 Z v c m 1 l Z F 9 0 c m F u c 2 Z v c m 1 U e X B l X 3 N 0 Y X R z L 0 N o Y W 5 n Z W Q g V H l w Z S 5 7 Y 2 h h b X B p b 2 5 f d H J h b n N m b 3 J t Z W Q u d H J h b n N m b 3 J t V H l w Z S w w f S Z x d W 9 0 O y w m c X V v d D t T Z W N 0 a W 9 u M S 9 j a G F t c G l v b l 9 0 c m F u c 2 Z v c m 1 l Z F 9 0 c m F u c 2 Z v c m 1 U e X B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h h b X B p b 2 5 f d H J h b n N m b 3 J t Z W R f d H J h b n N m b 3 J t V H l w Z V 9 z d G F 0 c y 9 D a G F u Z 2 V k I F R 5 c G U u e 2 N o Y W 1 w a W 9 u X 3 R y Y W 5 z Z m 9 y b W V k L n R y Y W 5 z Z m 9 y b V R 5 c G U s M H 0 m c X V v d D s s J n F 1 b 3 Q 7 U 2 V j d G l v b j E v Y 2 h h b X B p b 2 5 f d H J h b n N m b 3 J t Z W R f d H J h b n N m b 3 J t V H l w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c G l v b l 9 0 c m F u c 2 Z v c m 1 l Z F 9 0 c m F u c 2 Z v c m 1 U e X B l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w a W 9 u X 3 R y Y W 5 z Z m 9 y b W V k X 3 R y Y W 5 z Z m 9 y b V R 5 c G V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X B p b 2 5 f d H J h b n N m b 3 J t Z W R f d H J h b n N m b 3 J t V H l w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r a W x s X 2 l u R W 5 l b X l K d W 5 n b G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E w M y I g L z 4 8 R W 5 0 c n k g V H l w Z T 0 i R m l s b F R h c m d l d C I g V m F s d W U 9 I n N l c G l j X 2 1 v b n N 0 Z X J f a 2 l s b F 9 p b k V u Z W 1 5 S n V u Z 2 x l X 3 N 0 Y X R z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U y M j Q 0 N D J a I i A v P j x F b n R y e S B U e X B l P S J G a W x s Q 2 9 s d W 1 u V H l w Z X M i I F Z h b H V l P S J z Q V F N P S I g L z 4 8 R W 5 0 c n k g V H l w Z T 0 i R m l s b E N v b H V t b k 5 h b W V z I i B W Y W x 1 Z T 0 i c 1 s m c X V v d D t l c G l j X 2 1 v b n N 0 Z X J f a 2 l s b C 5 p b k V u Z W 1 5 S n V u Z 2 x l J n F 1 b 3 Q 7 L C Z x d W 9 0 O 2 N v d W 5 0 J n F 1 b 3 Q 7 X S I g L z 4 8 R W 5 0 c n k g V H l w Z T 0 i R m l s b F N 0 Y X R 1 c y I g V m F s d W U 9 I n N D b 2 1 w b G V 0 Z S I g L z 4 8 R W 5 0 c n k g V H l w Z T 0 i U X V l c n l J R C I g V m F s d W U 9 I n N i N T J h Z D Y x N S 0 1 O D I 5 L T R i M G I t Y W U 5 Y y 1 j M T Z m N j R m N j Y 0 M W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Y 1 9 t b 2 5 z d G V y X 2 t p b G x f a W 5 F b m V t e U p 1 b m d s Z V 9 z d G F 0 c y 9 D a G F u Z 2 V k I F R 5 c G U u e 2 V w a W N f b W 9 u c 3 R l c l 9 r a W x s L m l u R W 5 l b X l K d W 5 n b G U s M H 0 m c X V v d D s s J n F 1 b 3 Q 7 U 2 V j d G l v b j E v Z X B p Y 1 9 t b 2 5 z d G V y X 2 t p b G x f a W 5 F b m V t e U p 1 b m d s Z V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a W N f b W 9 u c 3 R l c l 9 r a W x s X 2 l u R W 5 l b X l K d W 5 n b G V f c 3 R h d H M v Q 2 h h b m d l Z C B U e X B l L n t l c G l j X 2 1 v b n N 0 Z X J f a 2 l s b C 5 p b k V u Z W 1 5 S n V u Z 2 x l L D B 9 J n F 1 b 3 Q 7 L C Z x d W 9 0 O 1 N l Y 3 R p b 2 4 x L 2 V w a W N f b W 9 u c 3 R l c l 9 r a W x s X 2 l u R W 5 l b X l K d W 5 n b G V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Y 1 9 t b 2 5 z d G V y X 2 t p b G x f a W 5 F b m V t e U p 1 b m d s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j X 2 1 v b n N 0 Z X J f a 2 l s b F 9 p b k V u Z W 1 5 S n V u Z 2 x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r a W x s X 2 l u R W 5 l b X l K d W 5 n b G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j X 2 1 v b n N 0 Z X J f a 2 l s b F 9 r a W x s Z X J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E w N y I g L z 4 8 R W 5 0 c n k g V H l w Z T 0 i R m l s b F R h c m d l d C I g V m F s d W U 9 I n N l c G l j X 2 1 v b n N 0 Z X J f a 2 l s b F 9 r a W x s Z X J f c 3 R h d H M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Q 1 M j Y z M D d a I i A v P j x F b n R y e S B U e X B l P S J G a W x s Q 2 9 s d W 1 u V H l w Z X M i I F Z h b H V l P S J z Q X d N P S I g L z 4 8 R W 5 0 c n k g V H l w Z T 0 i R m l s b E N v b H V t b k 5 h b W V z I i B W Y W x 1 Z T 0 i c 1 s m c X V v d D t l c G l j X 2 1 v b n N 0 Z X J f a 2 l s b C 5 r a W x s Z X I m c X V v d D s s J n F 1 b 3 Q 7 Y 2 9 1 b n Q m c X V v d D t d I i A v P j x F b n R y e S B U e X B l P S J G a W x s U 3 R h d H V z I i B W Y W x 1 Z T 0 i c 0 N v b X B s Z X R l I i A v P j x F b n R y e S B U e X B l P S J R d W V y e U l E I i B W Y W x 1 Z T 0 i c 2 E 5 Z G I w O W F l L T F k M m M t N D Y 3 Y y 1 h M T V m L T E w N j B h Y W Z h O D k 3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j X 2 1 v b n N 0 Z X J f a 2 l s b F 9 r a W x s Z X J f c 3 R h d H M v Q 2 h h b m d l Z C B U e X B l L n t l c G l j X 2 1 v b n N 0 Z X J f a 2 l s b C 5 r a W x s Z X I s M H 0 m c X V v d D s s J n F 1 b 3 Q 7 U 2 V j d G l v b j E v Z X B p Y 1 9 t b 2 5 z d G V y X 2 t p b G x f a 2 l s b G V y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p Y 1 9 t b 2 5 z d G V y X 2 t p b G x f a 2 l s b G V y X 3 N 0 Y X R z L 0 N o Y W 5 n Z W Q g V H l w Z S 5 7 Z X B p Y 1 9 t b 2 5 z d G V y X 2 t p b G w u a 2 l s b G V y L D B 9 J n F 1 b 3 Q 7 L C Z x d W 9 0 O 1 N l Y 3 R p b 2 4 x L 2 V w a W N f b W 9 u c 3 R l c l 9 r a W x s X 2 t p b G x l c l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j X 2 1 v b n N 0 Z X J f a 2 l s b F 9 r a W x s Z X J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Y 1 9 t b 2 5 z d G V y X 2 t p b G x f a 2 l s b G V y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r a W x s X 2 t p b G x l c l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r a W x s X 2 1 v b n N 0 Z X J U e X B l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Z l b n R z I i A v P j x F b n R y e S B U e X B l P S J S Z W N v d m V y e V R h c m d l d E N v b H V t b i I g V m F s d W U 9 I m w x I i A v P j x F b n R y e S B U e X B l P S J S Z W N v d m V y e V R h c m d l d F J v d y I g V m F s d W U 9 I m w x M j A i I C 8 + P E V u d H J 5 I F R 5 c G U 9 I k Z p b G x U Y X J n Z X Q i I F Z h b H V l P S J z Z X B p Y 1 9 t b 2 5 z d G V y X 2 t p b G x f b W 9 u c 3 R l c l R 5 c G V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M 5 N D I 3 N z l a I i A v P j x F b n R y e S B U e X B l P S J G a W x s Q 2 9 s d W 1 u V H l w Z X M i I F Z h b H V l P S J z Q m d N P S I g L z 4 8 R W 5 0 c n k g V H l w Z T 0 i R m l s b E N v b H V t b k 5 h b W V z I i B W Y W x 1 Z T 0 i c 1 s m c X V v d D t l c G l j X 2 1 v b n N 0 Z X J f a 2 l s b C 5 t b 2 5 z d G V y V H l w Z S Z x d W 9 0 O y w m c X V v d D t j b 3 V u d C Z x d W 9 0 O 1 0 i I C 8 + P E V u d H J 5 I F R 5 c G U 9 I k Z p b G x T d G F 0 d X M i I F Z h b H V l P S J z Q 2 9 t c G x l d G U i I C 8 + P E V u d H J 5 I F R 5 c G U 9 I l F 1 Z X J 5 S U Q i I F Z h b H V l P S J z Z j c 4 M T Y 4 Z T U t O T E 0 O S 0 0 M G M x L T k y Z G M t N T g x Y W V h N T Q w N z Z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w a W N f b W 9 u c 3 R l c l 9 r a W x s X 2 1 v b n N 0 Z X J U e X B l X 3 N 0 Y X R z L 0 N o Y W 5 n Z W Q g V H l w Z S 5 7 Z X B p Y 1 9 t b 2 5 z d G V y X 2 t p b G w u b W 9 u c 3 R l c l R 5 c G U s M H 0 m c X V v d D s s J n F 1 b 3 Q 7 U 2 V j d G l v b j E v Z X B p Y 1 9 t b 2 5 z d G V y X 2 t p b G x f b W 9 u c 3 R l c l R 5 c G V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c G l j X 2 1 v b n N 0 Z X J f a 2 l s b F 9 t b 2 5 z d G V y V H l w Z V 9 z d G F 0 c y 9 D a G F u Z 2 V k I F R 5 c G U u e 2 V w a W N f b W 9 u c 3 R l c l 9 r a W x s L m 1 v b n N 0 Z X J U e X B l L D B 9 J n F 1 b 3 Q 7 L C Z x d W 9 0 O 1 N l Y 3 R p b 2 4 x L 2 V w a W N f b W 9 u c 3 R l c l 9 r a W x s X 2 1 v b n N 0 Z X J U e X B l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w a W N f b W 9 u c 3 R l c l 9 r a W x s X 2 1 v b n N 0 Z X J U e X B l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r a W x s X 2 1 v b n N 0 Z X J U e X B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r a W x s X 2 1 v b n N 0 Z X J U e X B l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Y 1 9 t b 2 5 z d G V y X 3 N w Y X d u X 2 R y Y W d v b l R 5 c G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E z M i I g L z 4 8 R W 5 0 c n k g V H l w Z T 0 i R m l s b F R h c m d l d C I g V m F s d W U 9 I n N l c G l j X 2 1 v b n N 0 Z X J f c 3 B h d 2 5 f Z H J h Z 2 9 u V H l w Z V 9 z d G F 0 c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S 4 z M z I 5 M z A 3 W i I g L z 4 8 R W 5 0 c n k g V H l w Z T 0 i R m l s b E N v b H V t b l R 5 c G V z I i B W Y W x 1 Z T 0 i c 0 J n T T 0 i I C 8 + P E V u d H J 5 I F R 5 c G U 9 I k Z p b G x D b 2 x 1 b W 5 O Y W 1 l c y I g V m F s d W U 9 I n N b J n F 1 b 3 Q 7 Z X B p Y 1 9 t b 2 5 z d G V y X 3 N w Y X d u L m R y Y W d v b l R 5 c G U m c X V v d D s s J n F 1 b 3 Q 7 Y 2 9 1 b n Q m c X V v d D t d I i A v P j x F b n R y e S B U e X B l P S J G a W x s U 3 R h d H V z I i B W Y W x 1 Z T 0 i c 0 N v b X B s Z X R l I i A v P j x F b n R y e S B U e X B l P S J R d W V y e U l E I i B W Y W x 1 Z T 0 i c z Z m N T F h N D k 2 L W U 3 Z j Q t N D k z N y 1 i Y W Y 4 L T U 3 N T M 3 N D E y M 2 U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j X 2 1 v b n N 0 Z X J f c 3 B h d 2 5 f Z H J h Z 2 9 u V H l w Z V 9 z d G F 0 c y 9 D a G F u Z 2 V k I F R 5 c G U u e 2 V w a W N f b W 9 u c 3 R l c l 9 z c G F 3 b i 5 k c m F n b 2 5 U e X B l L D B 9 J n F 1 b 3 Q 7 L C Z x d W 9 0 O 1 N l Y 3 R p b 2 4 x L 2 V w a W N f b W 9 u c 3 R l c l 9 z c G F 3 b l 9 k c m F n b 2 5 U e X B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X B p Y 1 9 t b 2 5 z d G V y X 3 N w Y X d u X 2 R y Y W d v b l R 5 c G V f c 3 R h d H M v Q 2 h h b m d l Z C B U e X B l L n t l c G l j X 2 1 v b n N 0 Z X J f c 3 B h d 2 4 u Z H J h Z 2 9 u V H l w Z S w w f S Z x d W 9 0 O y w m c X V v d D t T Z W N 0 a W 9 u M S 9 l c G l j X 2 1 v b n N 0 Z X J f c 3 B h d 2 5 f Z H J h Z 2 9 u V H l w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G l j X 2 1 v b n N 0 Z X J f c 3 B h d 2 5 f Z H J h Z 2 9 u V H l w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j X 2 1 v b n N 0 Z X J f c 3 B h d 2 5 f Z H J h Z 2 9 u V H l w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j X 2 1 v b n N 0 Z X J f c 3 B h d 2 5 f Z H J h Z 2 9 u V H l w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z c G F 3 b l 9 t b 2 5 z d G V y V H l w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M 5 I i A v P j x F b n R y e S B U e X B l P S J G a W x s V G F y Z 2 V 0 I i B W Y W x 1 Z T 0 i c 2 V w a W N f b W 9 u c 3 R l c l 9 z c G F 3 b l 9 t b 2 5 z d G V y V H l w Z V 9 z d G F 0 c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S 4 y N D g x N T c 2 W i I g L z 4 8 R W 5 0 c n k g V H l w Z T 0 i R m l s b E N v b H V t b l R 5 c G V z I i B W Y W x 1 Z T 0 i c 0 J n T T 0 i I C 8 + P E V u d H J 5 I F R 5 c G U 9 I k Z p b G x D b 2 x 1 b W 5 O Y W 1 l c y I g V m F s d W U 9 I n N b J n F 1 b 3 Q 7 Z X B p Y 1 9 t b 2 5 z d G V y X 3 N w Y X d u L m 1 v b n N 0 Z X J U e X B l J n F 1 b 3 Q 7 L C Z x d W 9 0 O 2 N v d W 5 0 J n F 1 b 3 Q 7 X S I g L z 4 8 R W 5 0 c n k g V H l w Z T 0 i R m l s b F N 0 Y X R 1 c y I g V m F s d W U 9 I n N D b 2 1 w b G V 0 Z S I g L z 4 8 R W 5 0 c n k g V H l w Z T 0 i U X V l c n l J R C I g V m F s d W U 9 I n M 4 M j h h N T A 4 M C 0 4 Y j c z L T R i Y T Y t Y T U 5 Y S 0 y O D I 3 M D E y Z W N h N G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B p Y 1 9 t b 2 5 z d G V y X 3 N w Y X d u X 2 1 v b n N 0 Z X J U e X B l X 3 N 0 Y X R z L 0 N o Y W 5 n Z W Q g V H l w Z S 5 7 Z X B p Y 1 9 t b 2 5 z d G V y X 3 N w Y X d u L m 1 v b n N 0 Z X J U e X B l L D B 9 J n F 1 b 3 Q 7 L C Z x d W 9 0 O 1 N l Y 3 R p b 2 4 x L 2 V w a W N f b W 9 u c 3 R l c l 9 z c G F 3 b l 9 t b 2 5 z d G V y V H l w Z V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w a W N f b W 9 u c 3 R l c l 9 z c G F 3 b l 9 t b 2 5 z d G V y V H l w Z V 9 z d G F 0 c y 9 D a G F u Z 2 V k I F R 5 c G U u e 2 V w a W N f b W 9 u c 3 R l c l 9 z c G F 3 b i 5 t b 2 5 z d G V y V H l w Z S w w f S Z x d W 9 0 O y w m c X V v d D t T Z W N 0 a W 9 u M S 9 l c G l j X 2 1 v b n N 0 Z X J f c 3 B h d 2 5 f b W 9 u c 3 R l c l R 5 c G V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B p Y 1 9 t b 2 5 z d G V y X 3 N w Y X d u X 2 1 v b n N 0 Z X J U e X B l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W N f b W 9 u c 3 R l c l 9 z c G F 3 b l 9 t b 2 5 z d G V y V H l w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j X 2 1 v b n N 0 Z X J f c 3 B h d 2 5 f b W 9 u c 3 R l c l R 5 c G V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1 l X 2 V u Z F 9 3 a W 5 u a W 5 n V G V h b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Q y I i A v P j x F b n R y e S B U e X B l P S J G a W x s V G F y Z 2 V 0 I i B W Y W x 1 Z T 0 i c 2 d h b W V f Z W 5 k X 3 d p b m 5 p b m d U Z W F t X 3 N 0 Y X R z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E y N j Q 4 M j l a I i A v P j x F b n R y e S B U e X B l P S J G a W x s Q 2 9 s d W 1 u V H l w Z X M i I F Z h b H V l P S J z Q X d N P S I g L z 4 8 R W 5 0 c n k g V H l w Z T 0 i R m l s b E N v b H V t b k 5 h b W V z I i B W Y W x 1 Z T 0 i c 1 s m c X V v d D t n Y W 1 l X 2 V u Z C 5 3 a W 5 u a W 5 n V G V h b S Z x d W 9 0 O y w m c X V v d D t j b 3 V u d C Z x d W 9 0 O 1 0 i I C 8 + P E V u d H J 5 I F R 5 c G U 9 I k Z p b G x T d G F 0 d X M i I F Z h b H V l P S J z Q 2 9 t c G x l d G U i I C 8 + P E V u d H J 5 I F R 5 c G U 9 I l F 1 Z X J 5 S U Q i I F Z h b H V l P S J z M D I z O T U 0 Y m M t N D F j Z S 0 0 Y z M 4 L T l i Y j I t Z G E 2 N G E 5 N D c y Z m M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W V f Z W 5 k X 3 d p b m 5 p b m d U Z W F t X 3 N 0 Y X R z L 0 N o Y W 5 n Z W Q g V H l w Z S 5 7 Z 2 F t Z V 9 l b m Q u d 2 l u b m l u Z 1 R l Y W 0 s M H 0 m c X V v d D s s J n F 1 b 3 Q 7 U 2 V j d G l v b j E v Z 2 F t Z V 9 l b m R f d 2 l u b m l u Z 1 R l Y W 1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1 l X 2 V u Z F 9 3 a W 5 u a W 5 n V G V h b V 9 z d G F 0 c y 9 D a G F u Z 2 V k I F R 5 c G U u e 2 d h b W V f Z W 5 k L n d p b m 5 p b m d U Z W F t L D B 9 J n F 1 b 3 Q 7 L C Z x d W 9 0 O 1 N l Y 3 R p b 2 4 x L 2 d h b W V f Z W 5 k X 3 d p b m 5 p b m d U Z W F t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W V f Z W 5 k X 3 d p b m 5 p b m d U Z W F t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Z W 5 k X 3 d p b m 5 p b m d U Z W F t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W V f Z W 5 k X 3 d p b m 5 p b m d U Z W F t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V 9 p Z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W 1 f a W R f c 3 R h d H M i I C 8 + P E V u d H J 5 I F R 5 c G U 9 I k Z p b G x l Z E N v b X B s Z X R l U m V z d W x 0 V G 9 X b 3 J r c 2 h l Z X Q i I F Z h b H V l P S J s M S I g L z 4 8 R W 5 0 c n k g V H l w Z T 0 i R m l s b E N v d W 5 0 I i B W Y W x 1 Z T 0 i b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0 M C 4 1 N j c w M D E x W i I g L z 4 8 R W 5 0 c n k g V H l w Z T 0 i R m l s b E N v b H V t b l R 5 c G V z I i B W Y W x 1 Z T 0 i c 0 F 3 W U R B d 0 1 E Q X c 9 P S I g L z 4 8 R W 5 0 c n k g V H l w Z T 0 i R m l s b E N v b H V t b k 5 h b W V z I i B W Y W x 1 Z T 0 i c 1 s m c X V v d D t p d G V t S U Q m c X V v d D s s J n F 1 b 3 Q 7 b m F t Z S Z x d W 9 0 O y w m c X V v d D t p d G V t X 3 N l d H M m c X V v d D s s J n F 1 b 3 Q 7 a X R l b V 9 w d X J j a G F z Z W Q m c X V v d D s s J n F 1 b 3 Q 7 a X R l b V 9 k Z X N 0 c m 9 5 Z W Q m c X V v d D s s J n F 1 b 3 Q 7 a X R l b V 9 z b 2 x k J n F 1 b 3 Q 7 L C Z x d W 9 0 O 2 l 0 Z W 1 f d W 5 k b y Z x d W 9 0 O 1 0 i I C 8 + P E V u d H J 5 I F R 5 c G U 9 I k Z p b G x T d G F 0 d X M i I F Z h b H V l P S J z Q 2 9 t c G x l d G U i I C 8 + P E V u d H J 5 I F R 5 c G U 9 I l F 1 Z X J 5 S U Q i I F Z h b H V l P S J z N G U 0 Y W I 1 Z G E t M j g z M C 0 0 N G Z i L W E 3 M m I t Z j Y x N z F j M m V i Z G M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0 Z W 1 f a W R f c 3 R h d H M v Q 2 h h b m d l Z C B U e X B l L n t p d G V t S U Q s M H 0 m c X V v d D s s J n F 1 b 3 Q 7 U 2 V j d G l v b j E v a X R l b V 9 p Z F 9 z d G F 0 c y 9 D a G F u Z 2 V k I F R 5 c G U u e 2 5 h b W U s M X 0 m c X V v d D s s J n F 1 b 3 Q 7 U 2 V j d G l v b j E v a X R l b V 9 p Z F 9 z d G F 0 c y 9 D a G F u Z 2 V k I F R 5 c G U u e 2 l 0 Z W 1 f c 2 V 0 c y w y f S Z x d W 9 0 O y w m c X V v d D t T Z W N 0 a W 9 u M S 9 p d G V t X 2 l k X 3 N 0 Y X R z L 0 N o Y W 5 n Z W Q g V H l w Z S 5 7 a X R l b V 9 w d X J j a G F z Z W Q s M 3 0 m c X V v d D s s J n F 1 b 3 Q 7 U 2 V j d G l v b j E v a X R l b V 9 p Z F 9 z d G F 0 c y 9 D a G F u Z 2 V k I F R 5 c G U u e 2 l 0 Z W 1 f Z G V z d H J v e W V k L D R 9 J n F 1 b 3 Q 7 L C Z x d W 9 0 O 1 N l Y 3 R p b 2 4 x L 2 l 0 Z W 1 f a W R f c 3 R h d H M v Q 2 h h b m d l Z C B U e X B l L n t p d G V t X 3 N v b G Q s N X 0 m c X V v d D s s J n F 1 b 3 Q 7 U 2 V j d G l v b j E v a X R l b V 9 p Z F 9 z d G F 0 c y 9 D a G F u Z 2 V k I F R 5 c G U u e 2 l 0 Z W 1 f d W 5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p d G V t X 2 l k X 3 N 0 Y X R z L 0 N o Y W 5 n Z W Q g V H l w Z S 5 7 a X R l b U l E L D B 9 J n F 1 b 3 Q 7 L C Z x d W 9 0 O 1 N l Y 3 R p b 2 4 x L 2 l 0 Z W 1 f a W R f c 3 R h d H M v Q 2 h h b m d l Z C B U e X B l L n t u Y W 1 l L D F 9 J n F 1 b 3 Q 7 L C Z x d W 9 0 O 1 N l Y 3 R p b 2 4 x L 2 l 0 Z W 1 f a W R f c 3 R h d H M v Q 2 h h b m d l Z C B U e X B l L n t p d G V t X 3 N l d H M s M n 0 m c X V v d D s s J n F 1 b 3 Q 7 U 2 V j d G l v b j E v a X R l b V 9 p Z F 9 z d G F 0 c y 9 D a G F u Z 2 V k I F R 5 c G U u e 2 l 0 Z W 1 f c H V y Y 2 h h c 2 V k L D N 9 J n F 1 b 3 Q 7 L C Z x d W 9 0 O 1 N l Y 3 R p b 2 4 x L 2 l 0 Z W 1 f a W R f c 3 R h d H M v Q 2 h h b m d l Z C B U e X B l L n t p d G V t X 2 R l c 3 R y b 3 l l Z C w 0 f S Z x d W 9 0 O y w m c X V v d D t T Z W N 0 a W 9 u M S 9 p d G V t X 2 l k X 3 N 0 Y X R z L 0 N o Y W 5 n Z W Q g V H l w Z S 5 7 a X R l b V 9 z b 2 x k L D V 9 J n F 1 b 3 Q 7 L C Z x d W 9 0 O 1 N l Y 3 R p b 2 4 x L 2 l 0 Z W 1 f a W R f c 3 R h d H M v Q 2 h h b m d l Z C B U e X B l L n t p d G V t X 3 V u Z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W 1 f a W R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V 9 p Z F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t X 2 l k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V 9 w Y X J 0 a W N p c G F u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0 Z W 1 f c G F y d G l j a X B h b n R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Q w L j Y z N j g x N D R a I i A v P j x F b n R y e S B U e X B l P S J G a W x s Q 2 9 s d W 1 u V H l w Z X M i I F Z h b H V l P S J z Q X d N R E F 3 T T 0 i I C 8 + P E V u d H J 5 I F R 5 c G U 9 I k Z p b G x D b 2 x 1 b W 5 O Y W 1 l c y I g V m F s d W U 9 I n N b J n F 1 b 3 Q 7 S X R l b S B l d m V u d C B w Y X J 0 a W N p c G F u d C B m c m V x d W V u Y 2 l l c y Z x d W 9 0 O y w m c X V v d D t p d G V t X 3 B 1 c m N o Y X N l Z C Z x d W 9 0 O y w m c X V v d D t p d G V t X 2 R l c 3 R y b 3 l l Z C Z x d W 9 0 O y w m c X V v d D t p d G V t X 3 N v b G Q m c X V v d D s s J n F 1 b 3 Q 7 a X R l b V 9 1 b m R v J n F 1 b 3 Q 7 X S I g L z 4 8 R W 5 0 c n k g V H l w Z T 0 i R m l s b F N 0 Y X R 1 c y I g V m F s d W U 9 I n N D b 2 1 w b G V 0 Z S I g L z 4 8 R W 5 0 c n k g V H l w Z T 0 i U X V l c n l J R C I g V m F s d W U 9 I n M w M W V k Z T A 1 Y i 0 w O G Q 3 L T Q w Z j c t Y m Y w Z S 0 w N W Z l M T c 5 M j U 4 Z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R l b V 9 w Y X J 0 a W N p c G F u d F 9 z d G F 0 c y 9 D a G F u Z 2 V k I F R 5 c G U u e 0 l 0 Z W 0 g Z X Z l b n Q g c G F y d G l j a X B h b n Q g Z n J l c X V l b m N p Z X M s M H 0 m c X V v d D s s J n F 1 b 3 Q 7 U 2 V j d G l v b j E v a X R l b V 9 w Y X J 0 a W N p c G F u d F 9 z d G F 0 c y 9 D a G F u Z 2 V k I F R 5 c G U u e 2 l 0 Z W 1 f c H V y Y 2 h h c 2 V k L D F 9 J n F 1 b 3 Q 7 L C Z x d W 9 0 O 1 N l Y 3 R p b 2 4 x L 2 l 0 Z W 1 f c G F y d G l j a X B h b n R f c 3 R h d H M v Q 2 h h b m d l Z C B U e X B l L n t p d G V t X 2 R l c 3 R y b 3 l l Z C w y f S Z x d W 9 0 O y w m c X V v d D t T Z W N 0 a W 9 u M S 9 p d G V t X 3 B h c n R p Y 2 l w Y W 5 0 X 3 N 0 Y X R z L 0 N o Y W 5 n Z W Q g V H l w Z S 5 7 a X R l b V 9 z b 2 x k L D N 9 J n F 1 b 3 Q 7 L C Z x d W 9 0 O 1 N l Y 3 R p b 2 4 x L 2 l 0 Z W 1 f c G F y d G l j a X B h b n R f c 3 R h d H M v Q 2 h h b m d l Z C B U e X B l L n t p d G V t X 3 V u Z G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X R l b V 9 w Y X J 0 a W N p c G F u d F 9 z d G F 0 c y 9 D a G F u Z 2 V k I F R 5 c G U u e 0 l 0 Z W 0 g Z X Z l b n Q g c G F y d G l j a X B h b n Q g Z n J l c X V l b m N p Z X M s M H 0 m c X V v d D s s J n F 1 b 3 Q 7 U 2 V j d G l v b j E v a X R l b V 9 w Y X J 0 a W N p c G F u d F 9 z d G F 0 c y 9 D a G F u Z 2 V k I F R 5 c G U u e 2 l 0 Z W 1 f c H V y Y 2 h h c 2 V k L D F 9 J n F 1 b 3 Q 7 L C Z x d W 9 0 O 1 N l Y 3 R p b 2 4 x L 2 l 0 Z W 1 f c G F y d G l j a X B h b n R f c 3 R h d H M v Q 2 h h b m d l Z C B U e X B l L n t p d G V t X 2 R l c 3 R y b 3 l l Z C w y f S Z x d W 9 0 O y w m c X V v d D t T Z W N 0 a W 9 u M S 9 p d G V t X 3 B h c n R p Y 2 l w Y W 5 0 X 3 N 0 Y X R z L 0 N o Y W 5 n Z W Q g V H l w Z S 5 7 a X R l b V 9 z b 2 x k L D N 9 J n F 1 b 3 Q 7 L C Z x d W 9 0 O 1 N l Y 3 R p b 2 4 x L 2 l 0 Z W 1 f c G F y d G l j a X B h b n R f c 3 R h d H M v Q 2 h h b m d l Z C B U e X B l L n t p d G V t X 3 V u Z G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W 1 f c G F y d G l j a X B h b n R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b V 9 w Y X J 0 a W N p c G F u d F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t X 3 B h c n R p Y 2 l w Y W 5 0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d W V k X 2 R y Y W d v b l 9 p b m Z v X 2 5 l e H R E c m F n b 2 5 O Y W 1 l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Z l b n R z I i A v P j x F b n R y e S B U e X B l P S J S Z W N v d m V y e V R h c m d l d E N v b H V t b i I g V m F s d W U 9 I m w x I i A v P j x F b n R y e S B U e X B l P S J S Z W N v d m V y e V R h c m d l d F J v d y I g V m F s d W U 9 I m w x N D Y i I C 8 + P E V u d H J 5 I F R 5 c G U 9 I k Z p b G x U Y X J n Z X Q i I F Z h b H V l P S J z c X V l d W V k X 2 R y Y W d v b l 9 p b m Z v X 2 5 l e H R E c m F n b 2 5 O Y W 1 l X 3 N 0 Y X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j M 6 M D A 6 N T I u M T c 2 M z g y N F o i I C 8 + P E V u d H J 5 I F R 5 c G U 9 I k Z p b G x D b 2 x 1 b W 5 U e X B l c y I g V m F s d W U 9 I n N C Z 0 0 9 I i A v P j x F b n R y e S B U e X B l P S J G a W x s Q 2 9 s d W 1 u T m F t Z X M i I F Z h b H V l P S J z W y Z x d W 9 0 O 3 F 1 Z X V l Z F 9 k c m F n b 2 5 f a W 5 m b y 5 u Z X h 0 R H J h Z 2 9 u T m F t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V l Z F 9 k c m F n b 2 5 f a W 5 m b 1 9 u Z X h 0 R H J h Z 2 9 u T m F t Z V 9 z d G F 0 c y 9 D a G F u Z 2 V k I F R 5 c G U u e 3 F 1 Z X V l Z F 9 k c m F n b 2 5 f a W 5 m b y 5 u Z X h 0 R H J h Z 2 9 u T m F t Z S w w f S Z x d W 9 0 O y w m c X V v d D t T Z W N 0 a W 9 u M S 9 x d W V 1 Z W R f Z H J h Z 2 9 u X 2 l u Z m 9 f b m V 4 d E R y Y W d v b k 5 h b W V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V 1 Z W R f Z H J h Z 2 9 u X 2 l u Z m 9 f b m V 4 d E R y Y W d v b k 5 h b W V f c 3 R h d H M v Q 2 h h b m d l Z C B U e X B l L n t x d W V 1 Z W R f Z H J h Z 2 9 u X 2 l u Z m 8 u b m V 4 d E R y Y W d v b k 5 h b W U s M H 0 m c X V v d D s s J n F 1 b 3 Q 7 U 2 V j d G l v b j E v c X V l d W V k X 2 R y Y W d v b l 9 p b m Z v X 2 5 l e H R E c m F n b 2 5 O Y W 1 l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V l Z F 9 k c m F n b 2 5 f a W 5 m b 1 9 u Z X h 0 R H J h Z 2 9 u T m F t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1 Z W R f Z H J h Z 2 9 u X 2 l u Z m 9 f b m V 4 d E R y Y W d v b k 5 h b W V f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d W V k X 2 R y Y W d v b l 9 p b m Z v X 2 5 l e H R E c m F n b 2 5 O Y W 1 l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p d F 9 w Y X J 0 a W N p c G F u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U z I i A v P j x F b n R y e S B U e X B l P S J G a W x s V G F y Z 2 V 0 I i B W Y W x 1 Z T 0 i c 3 F 1 a X R f c G F y d G l j a X B h b n R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5 L j A x N T c 3 O T R a I i A v P j x F b n R y e S B U e X B l P S J G a W x s Q 2 9 s d W 1 u V H l w Z X M i I F Z h b H V l P S J z Q X d N P S I g L z 4 8 R W 5 0 c n k g V H l w Z T 0 i R m l s b E N v b H V t b k 5 h b W V z I i B W Y W x 1 Z T 0 i c 1 s m c X V v d D t x d W l 0 L n B h c n R p Y 2 l w Y W 5 0 J n F 1 b 3 Q 7 L C Z x d W 9 0 O 2 N v d W 5 0 J n F 1 b 3 Q 7 X S I g L z 4 8 R W 5 0 c n k g V H l w Z T 0 i R m l s b F N 0 Y X R 1 c y I g V m F s d W U 9 I n N D b 2 1 w b G V 0 Z S I g L z 4 8 R W 5 0 c n k g V H l w Z T 0 i U X V l c n l J R C I g V m F s d W U 9 I n N l M m Y x M z M z N y 0 2 M 2 J m L T Q 0 N z E t Y W F l Z i 0 y N D I x M D Y 1 N T Q y M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p d F 9 w Y X J 0 a W N p c G F u d F 9 z d G F 0 c y 9 D a G F u Z 2 V k I F R 5 c G U u e 3 F 1 a X Q u c G F y d G l j a X B h b n Q s M H 0 m c X V v d D s s J n F 1 b 3 Q 7 U 2 V j d G l v b j E v c X V p d F 9 w Y X J 0 a W N p c G F u d F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F 1 a X R f c G F y d G l j a X B h b n R f c 3 R h d H M v Q 2 h h b m d l Z C B U e X B l L n t x d W l 0 L n B h c n R p Y 2 l w Y W 5 0 L D B 9 J n F 1 b 3 Q 7 L C Z x d W 9 0 O 1 N l Y 3 R p b 2 4 x L 3 F 1 a X R f c G F y d G l j a X B h b n R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p d F 9 w Y X J 0 a W N p c G F u d F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l 0 X 3 B h c n R p Y 2 l w Y W 5 0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a X R f c G F y d G l j a X B h b n R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v b m 5 l Y 3 R f c G F y d G l j a X B h b n R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E 2 N S I g L z 4 8 R W 5 0 c n k g V H l w Z T 0 i R m l s b F R h c m d l d C I g V m F s d W U 9 I n N y Z W N v b m 5 l Y 3 R f c G F y d G l j a X B h b n R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4 L j k 0 N j k 2 M j Z a I i A v P j x F b n R y e S B U e X B l P S J G a W x s Q 2 9 s d W 1 u V H l w Z X M i I F Z h b H V l P S J z Q X d N P S I g L z 4 8 R W 5 0 c n k g V H l w Z T 0 i R m l s b E N v b H V t b k 5 h b W V z I i B W Y W x 1 Z T 0 i c 1 s m c X V v d D t y Z W N v b m 5 l Y 3 Q u c G F y d G l j a X B h b n Q m c X V v d D s s J n F 1 b 3 Q 7 Y 2 9 1 b n Q m c X V v d D t d I i A v P j x F b n R y e S B U e X B l P S J G a W x s U 3 R h d H V z I i B W Y W x 1 Z T 0 i c 0 N v b X B s Z X R l I i A v P j x F b n R y e S B U e X B l P S J R d W V y e U l E I i B W Y W x 1 Z T 0 i c z Y 3 Z T A w M D Q 0 L T k y M 2 U t N D Q 0 N C 0 5 M m V m L T Z k Y W Q x N D c 4 N 2 Q 2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N v b m 5 l Y 3 R f c G F y d G l j a X B h b n R f c 3 R h d H M v Q 2 h h b m d l Z C B U e X B l L n t y Z W N v b m 5 l Y 3 Q u c G F y d G l j a X B h b n Q s M H 0 m c X V v d D s s J n F 1 b 3 Q 7 U 2 V j d G l v b j E v c m V j b 2 5 u Z W N 0 X 3 B h c n R p Y 2 l w Y W 5 0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j b 2 5 u Z W N 0 X 3 B h c n R p Y 2 l w Y W 5 0 X 3 N 0 Y X R z L 0 N o Y W 5 n Z W Q g V H l w Z S 5 7 c m V j b 2 5 u Z W N 0 L n B h c n R p Y 2 l w Y W 5 0 L D B 9 J n F 1 b 3 Q 7 L C Z x d W 9 0 O 1 N l Y 3 R p b 2 4 x L 3 J l Y 2 9 u b m V j d F 9 w Y X J 0 a W N p c G F u d F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N v b m 5 l Y 3 R f c G F y d G l j a X B h b n R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b 2 5 u Z W N 0 X 3 B h c n R p Y 2 l w Y W 5 0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u b m V j d F 9 w Y X J 0 a W N p c G F u d F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3 N l d H N f Z X Z v b H Z l Z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c 3 I i A v P j x F b n R y e S B U e X B l P S J G a W x s V G F y Z 2 V 0 I i B W Y W x 1 Z T 0 i c 3 N r a W x s X 3 N l d H N f Z X Z v b H Z l Z F 9 z d G F 0 c y I g L z 4 8 R W 5 0 c n k g V H l w Z T 0 i R m l s b G V k Q 2 9 t c G x l d G V S Z X N 1 b H R U b 1 d v c m t z a G V l d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C 4 y N T Y 4 M D Y 1 W i I g L z 4 8 R W 5 0 c n k g V H l w Z T 0 i R m l s b E N v b H V t b l R 5 c G V z I i B W Y W x 1 Z T 0 i c 0 F R T T 0 i I C 8 + P E V u d H J 5 I F R 5 c G U 9 I k Z p b G x D b 2 x 1 b W 5 O Y W 1 l c y I g V m F s d W U 9 I n N b J n F 1 b 3 Q 7 c 2 t p b G x f c 2 V 0 c y 5 l d m 9 s d m V k J n F 1 b 3 Q 7 L C Z x d W 9 0 O 2 N v d W 5 0 J n F 1 b 3 Q 7 X S I g L z 4 8 R W 5 0 c n k g V H l w Z T 0 i R m l s b F N 0 Y X R 1 c y I g V m F s d W U 9 I n N D b 2 1 w b G V 0 Z S I g L z 4 8 R W 5 0 c n k g V H l w Z T 0 i U X V l c n l J R C I g V m F s d W U 9 I n M 2 M j A x Z j I x M C 0 x M G Y y L T Q 1 N D U t O T c 3 N S 0 1 Y j Z m N W I 3 N T Y 3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c 2 V 0 c 1 9 l d m 9 s d m V k X 3 N 0 Y X R z L 0 N o Y W 5 n Z W Q g V H l w Z S 5 7 c 2 t p b G x f c 2 V 0 c y 5 l d m 9 s d m V k L D B 9 J n F 1 b 3 Q 7 L C Z x d W 9 0 O 1 N l Y 3 R p b 2 4 x L 3 N r a W x s X 3 N l d H N f Z X Z v b H Z l Z F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r a W x s X 3 N l d H N f Z X Z v b H Z l Z F 9 z d G F 0 c y 9 D a G F u Z 2 V k I F R 5 c G U u e 3 N r a W x s X 3 N l d H M u Z X Z v b H Z l Z C w w f S Z x d W 9 0 O y w m c X V v d D t T Z W N 0 a W 9 u M S 9 z a 2 l s b F 9 z Z X R z X 2 V 2 b 2 x 2 Z W R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c 2 V 0 c 1 9 l d m 9 s d m V k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3 N l d H N f Z X Z v b H Z l Z F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z Z X R z X 2 V 2 b 2 x 2 Z W R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z Z X R z X 3 N r a W x s U 2 x v d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g x I i A v P j x F b n R y e S B U e X B l P S J G a W x s V G F y Z 2 V 0 I i B W Y W x 1 Z T 0 i c 3 N r a W x s X 3 N l d H N f c 2 t p b G x T b G 9 0 X 3 N 0 Y X R z I i A v P j x F b n R y e S B U e X B l P S J G a W x s Z W R D b 2 1 w b G V 0 Z V J l c 3 V s d F R v V 2 9 y a 3 N o Z W V 0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4 L j I w N T c z M T F a I i A v P j x F b n R y e S B U e X B l P S J G a W x s Q 2 9 s d W 1 u V H l w Z X M i I F Z h b H V l P S J z Q X d N P S I g L z 4 8 R W 5 0 c n k g V H l w Z T 0 i R m l s b E N v b H V t b k 5 h b W V z I i B W Y W x 1 Z T 0 i c 1 s m c X V v d D t z a 2 l s b F 9 z Z X R z L n N r a W x s U 2 x v d C Z x d W 9 0 O y w m c X V v d D t j b 3 V u d C Z x d W 9 0 O 1 0 i I C 8 + P E V u d H J 5 I F R 5 c G U 9 I k Z p b G x T d G F 0 d X M i I F Z h b H V l P S J z Q 2 9 t c G x l d G U i I C 8 + P E V u d H J 5 I F R 5 c G U 9 I l F 1 Z X J 5 S U Q i I F Z h b H V l P S J z N z E 3 N G M 3 N W E t Y z I 0 Y i 0 0 Z G F m L W E 5 M j c t Y W V h Z j J k Z D F h N j N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3 N l d H N f c 2 t p b G x T b G 9 0 X 3 N 0 Y X R z L 0 N o Y W 5 n Z W Q g V H l w Z S 5 7 c 2 t p b G x f c 2 V 0 c y 5 z a 2 l s b F N s b 3 Q s M H 0 m c X V v d D s s J n F 1 b 3 Q 7 U 2 V j d G l v b j E v c 2 t p b G x f c 2 V 0 c 1 9 z a 2 l s b F N s b 3 R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2 l s b F 9 z Z X R z X 3 N r a W x s U 2 x v d F 9 z d G F 0 c y 9 D a G F u Z 2 V k I F R 5 c G U u e 3 N r a W x s X 3 N l d H M u c 2 t p b G x T b G 9 0 L D B 9 J n F 1 b 3 Q 7 L C Z x d W 9 0 O 1 N l Y 3 R p b 2 4 x L 3 N r a W x s X 3 N l d H N f c 2 t p b G x T b G 9 0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3 N l d H N f c 2 t p b G x T b G 9 0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3 N l d H N f c 2 t p b G x T b G 9 0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3 N l d H N f c 2 t p b G x T b G 9 0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c m V 0 X 3 B s Y X R l X 2 R l c 3 R y b 3 l l Z F 9 s Y W 5 l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Z l b n R z I i A v P j x F b n R y e S B U e X B l P S J S Z W N v d m V y e V R h c m d l d E N v b H V t b i I g V m F s d W U 9 I m w x I i A v P j x F b n R y e S B U e X B l P S J S Z W N v d m V y e V R h c m d l d F J v d y I g V m F s d W U 9 I m w x N z c i I C 8 + P E V u d H J 5 I F R 5 c G U 9 I k Z p b G x U Y X J n Z X Q i I F Z h b H V l P S J z d H V y c m V 0 X 3 B s Y X R l X 2 R l c 3 R y b 3 l l Z F 9 s Y W 5 l X 3 N 0 Y X R z I i A v P j x F b n R y e S B U e X B l P S J G a W x s Z W R D b 2 1 w b G V 0 Z V J l c 3 V s d F R v V 2 9 y a 3 N o Z W V 0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4 L j g x M z I 4 N D J a I i A v P j x F b n R y e S B U e X B l P S J G a W x s Q 2 9 s d W 1 u V H l w Z X M i I F Z h b H V l P S J z Q m d N P S I g L z 4 8 R W 5 0 c n k g V H l w Z T 0 i R m l s b E N v b H V t b k 5 h b W V z I i B W Y W x 1 Z T 0 i c 1 s m c X V v d D t 0 d X J y Z X R f c G x h d G V f Z G V z d H J v e W V k L m x h b m U m c X V v d D s s J n F 1 b 3 Q 7 Y 2 9 1 b n Q m c X V v d D t d I i A v P j x F b n R y e S B U e X B l P S J G a W x s U 3 R h d H V z I i B W Y W x 1 Z T 0 i c 0 N v b X B s Z X R l I i A v P j x F b n R y e S B U e X B l P S J R d W V y e U l E I i B W Y W x 1 Z T 0 i c 2 E 4 M D I z Y j Q y L T M y N j Q t N D d h M S 1 h N D Q x L T d m Y 2 F h O G F j O D k 2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X J y Z X R f c G x h d G V f Z G V z d H J v e W V k X 2 x h b m V f c 3 R h d H M v Q 2 h h b m d l Z C B U e X B l L n t 0 d X J y Z X R f c G x h d G V f Z G V z d H J v e W V k L m x h b m U s M H 0 m c X V v d D s s J n F 1 b 3 Q 7 U 2 V j d G l v b j E v d H V y c m V 0 X 3 B s Y X R l X 2 R l c 3 R y b 3 l l Z F 9 s Y W 5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V y c m V 0 X 3 B s Y X R l X 2 R l c 3 R y b 3 l l Z F 9 s Y W 5 l X 3 N 0 Y X R z L 0 N o Y W 5 n Z W Q g V H l w Z S 5 7 d H V y c m V 0 X 3 B s Y X R l X 2 R l c 3 R y b 3 l l Z C 5 s Y W 5 l L D B 9 J n F 1 b 3 Q 7 L C Z x d W 9 0 O 1 N l Y 3 R p b 2 4 x L 3 R 1 c n J l d F 9 w b G F 0 Z V 9 k Z X N 0 c m 9 5 Z W R f b G F u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X J y Z X R f c G x h d G V f Z G V z d H J v e W V k X 2 x h b m V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c m V 0 X 3 B s Y X R l X 2 R l c 3 R y b 3 l l Z F 9 s Y W 5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n J l d F 9 w b G F 0 Z V 9 k Z X N 0 c m 9 5 Z W R f b G F u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n J l d F 9 w b G F 0 Z V 9 k Z X N 0 c m 9 5 Z W R f b G F z d E h p d H R l c l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g y I i A v P j x F b n R y e S B U e X B l P S J G a W x s V G F y Z 2 V 0 I i B W Y W x 1 Z T 0 i c 3 R 1 c n J l d F 9 w b G F 0 Z V 9 k Z X N 0 c m 9 5 Z W R f b G F z d E h p d H R l c l 9 z d G F 0 c y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C 4 3 N j E 0 M j I 2 W i I g L z 4 8 R W 5 0 c n k g V H l w Z T 0 i R m l s b E N v b H V t b l R 5 c G V z I i B W Y W x 1 Z T 0 i c 0 F 3 T T 0 i I C 8 + P E V u d H J 5 I F R 5 c G U 9 I k Z p b G x D b 2 x 1 b W 5 O Y W 1 l c y I g V m F s d W U 9 I n N b J n F 1 b 3 Q 7 d H V y c m V 0 X 3 B s Y X R l X 2 R l c 3 R y b 3 l l Z C 5 s Y X N 0 S G l 0 d G V y J n F 1 b 3 Q 7 L C Z x d W 9 0 O 2 N v d W 5 0 J n F 1 b 3 Q 7 X S I g L z 4 8 R W 5 0 c n k g V H l w Z T 0 i R m l s b F N 0 Y X R 1 c y I g V m F s d W U 9 I n N D b 2 1 w b G V 0 Z S I g L z 4 8 R W 5 0 c n k g V H l w Z T 0 i U X V l c n l J R C I g V m F s d W U 9 I n M 0 N G Q 0 Z m N i M C 0 w N G U z L T Q w O D c t O T N k N C 0 x M T B l Y z E 0 M j Z k Z m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V y c m V 0 X 3 B s Y X R l X 2 R l c 3 R y b 3 l l Z F 9 s Y X N 0 S G l 0 d G V y X 3 N 0 Y X R z L 0 N o Y W 5 n Z W Q g V H l w Z S 5 7 d H V y c m V 0 X 3 B s Y X R l X 2 R l c 3 R y b 3 l l Z C 5 s Y X N 0 S G l 0 d G V y L D B 9 J n F 1 b 3 Q 7 L C Z x d W 9 0 O 1 N l Y 3 R p b 2 4 x L 3 R 1 c n J l d F 9 w b G F 0 Z V 9 k Z X N 0 c m 9 5 Z W R f b G F z d E h p d H R l c l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1 c n J l d F 9 w b G F 0 Z V 9 k Z X N 0 c m 9 5 Z W R f b G F z d E h p d H R l c l 9 z d G F 0 c y 9 D a G F u Z 2 V k I F R 5 c G U u e 3 R 1 c n J l d F 9 w b G F 0 Z V 9 k Z X N 0 c m 9 5 Z W Q u b G F z d E h p d H R l c i w w f S Z x d W 9 0 O y w m c X V v d D t T Z W N 0 a W 9 u M S 9 0 d X J y Z X R f c G x h d G V f Z G V z d H J v e W V k X 2 x h c 3 R I a X R 0 Z X J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V y c m V 0 X 3 B s Y X R l X 2 R l c 3 R y b 3 l l Z F 9 s Y X N 0 S G l 0 d G V y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n J l d F 9 w b G F 0 Z V 9 k Z X N 0 c m 9 5 Z W R f b G F z d E h p d H R l c l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y Z X R f c G x h d G V f Z G V z d H J v e W V k X 2 x h c 3 R I a X R 0 Z X J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y Z X R f c G x h d G V f Z G V z d H J v e W V k X 3 R l Y W 1 J R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T g 1 I i A v P j x F b n R y e S B U e X B l P S J G a W x s V G F y Z 2 V 0 I i B W Y W x 1 Z T 0 i c 3 R 1 c n J l d F 9 w b G F 0 Z V 9 k Z X N 0 c m 9 5 Z W R f d G V h b U l E X 3 N 0 Y X R z I i A v P j x F b n R y e S B U e X B l P S J G a W x s Z W R D b 2 1 w b G V 0 Z V J l c 3 V s d F R v V 2 9 y a 3 N o Z W V 0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4 L j c x N j U 0 M T l a I i A v P j x F b n R y e S B U e X B l P S J G a W x s Q 2 9 s d W 1 u V H l w Z X M i I F Z h b H V l P S J z Q X d N P S I g L z 4 8 R W 5 0 c n k g V H l w Z T 0 i R m l s b E N v b H V t b k 5 h b W V z I i B W Y W x 1 Z T 0 i c 1 s m c X V v d D t 0 d X J y Z X R f c G x h d G V f Z G V z d H J v e W V k L n R l Y W 1 J R C Z x d W 9 0 O y w m c X V v d D t j b 3 V u d C Z x d W 9 0 O 1 0 i I C 8 + P E V u d H J 5 I F R 5 c G U 9 I k Z p b G x T d G F 0 d X M i I F Z h b H V l P S J z Q 2 9 t c G x l d G U i I C 8 + P E V u d H J 5 I F R 5 c G U 9 I l F 1 Z X J 5 S U Q i I F Z h b H V l P S J z O G M 0 M z N k O W M t O T M x N S 0 0 Y j Q z L T g 2 Y z Y t Y W U 1 M T h k O W M 3 M z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c n J l d F 9 w b G F 0 Z V 9 k Z X N 0 c m 9 5 Z W R f d G V h b U l E X 3 N 0 Y X R z L 0 N o Y W 5 n Z W Q g V H l w Z S 5 7 d H V y c m V 0 X 3 B s Y X R l X 2 R l c 3 R y b 3 l l Z C 5 0 Z W F t S U Q s M H 0 m c X V v d D s s J n F 1 b 3 Q 7 U 2 V j d G l v b j E v d H V y c m V 0 X 3 B s Y X R l X 2 R l c 3 R y b 3 l l Z F 9 0 Z W F t S U R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d X J y Z X R f c G x h d G V f Z G V z d H J v e W V k X 3 R l Y W 1 J R F 9 z d G F 0 c y 9 D a G F u Z 2 V k I F R 5 c G U u e 3 R 1 c n J l d F 9 w b G F 0 Z V 9 k Z X N 0 c m 9 5 Z W Q u d G V h b U l E L D B 9 J n F 1 b 3 Q 7 L C Z x d W 9 0 O 1 N l Y 3 R p b 2 4 x L 3 R 1 c n J l d F 9 w b G F 0 Z V 9 k Z X N 0 c m 9 5 Z W R f d G V h b U l E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1 c n J l d F 9 w b G F 0 Z V 9 k Z X N 0 c m 9 5 Z W R f d G V h b U l E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n J l d F 9 w b G F 0 Z V 9 k Z X N 0 c m 9 5 Z W R f d G V h b U l E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1 c n J l d F 9 w b G F 0 Z V 9 k Z X N 0 c m 9 5 Z W R f d G V h b U l E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F 9 r a W x s Z W R f a 2 l s b G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X Z l b n R z I i A v P j x F b n R y e S B U e X B l P S J S Z W N v d m V y e V R h c m d l d E N v b H V t b i I g V m F s d W U 9 I m w x I i A v P j x F b n R y e S B U e X B l P S J S Z W N v d m V y e V R h c m d l d F J v d y I g V m F s d W U 9 I m w x O D k i I C 8 + P E V u d H J 5 I F R 5 c G U 9 I k Z p b G x U Y X J n Z X Q i I F Z h b H V l P S J z d 2 F y Z F 9 r a W x s Z W R f a 2 l s b G V y X 3 N 0 Y X R z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C 4 2 N j M 2 O D M 2 W i I g L z 4 8 R W 5 0 c n k g V H l w Z T 0 i R m l s b E N v b H V t b l R 5 c G V z I i B W Y W x 1 Z T 0 i c 0 F 3 T T 0 i I C 8 + P E V u d H J 5 I F R 5 c G U 9 I k Z p b G x D b 2 x 1 b W 5 O Y W 1 l c y I g V m F s d W U 9 I n N b J n F 1 b 3 Q 7 d 2 F y Z F 9 r a W x s Z W Q u a 2 l s b G V y J n F 1 b 3 Q 7 L C Z x d W 9 0 O 2 N v d W 5 0 J n F 1 b 3 Q 7 X S I g L z 4 8 R W 5 0 c n k g V H l w Z T 0 i R m l s b F N 0 Y X R 1 c y I g V m F s d W U 9 I n N D b 2 1 w b G V 0 Z S I g L z 4 8 R W 5 0 c n k g V H l w Z T 0 i U X V l c n l J R C I g V m F s d W U 9 I n M 2 Z j c 2 N D R l N y 1 m M D l j L T Q y M m U t O T l l M C 0 y Y 2 E w M m Y 5 O T g x Z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y Z F 9 r a W x s Z W R f a 2 l s b G V y X 3 N 0 Y X R z L 0 N o Y W 5 n Z W Q g V H l w Z S 5 7 d 2 F y Z F 9 r a W x s Z W Q u a 2 l s b G V y L D B 9 J n F 1 b 3 Q 7 L C Z x d W 9 0 O 1 N l Y 3 R p b 2 4 x L 3 d h c m R f a 2 l s b G V k X 2 t p b G x l c l 9 z d G F 0 c y 9 D a G F u Z 2 V k I F R 5 c G U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h c m R f a 2 l s b G V k X 2 t p b G x l c l 9 z d G F 0 c y 9 D a G F u Z 2 V k I F R 5 c G U u e 3 d h c m R f a 2 l s b G V k L m t p b G x l c i w w f S Z x d W 9 0 O y w m c X V v d D t T Z W N 0 a W 9 u M S 9 3 Y X J k X 2 t p b G x l Z F 9 r a W x s Z X J f c 3 R h d H M v Q 2 h h b m d l Z C B U e X B l L n t j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y Z F 9 r a W x s Z W R f a 2 l s b G V y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R f a 2 l s b G V k X 2 t p b G x l c l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k X 2 t p b G x l Z F 9 r a W x s Z X J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k X 2 t p b G x l Z F 9 3 Y X J k V H l w Z V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j A x I i A v P j x F b n R y e S B U e X B l P S J G a W x s V G F y Z 2 V 0 I i B W Y W x 1 Z T 0 i c 3 d h c m R f a 2 l s b G V k X 3 d h c m R U e X B l X 3 N 0 Y X R z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4 L j U 5 N D g 2 N z h a I i A v P j x F b n R y e S B U e X B l P S J G a W x s Q 2 9 s d W 1 u V H l w Z X M i I F Z h b H V l P S J z Q m d N P S I g L z 4 8 R W 5 0 c n k g V H l w Z T 0 i R m l s b E N v b H V t b k 5 h b W V z I i B W Y W x 1 Z T 0 i c 1 s m c X V v d D t 3 Y X J k X 2 t p b G x l Z C 5 3 Y X J k V H l w Z S Z x d W 9 0 O y w m c X V v d D t j b 3 V u d C Z x d W 9 0 O 1 0 i I C 8 + P E V u d H J 5 I F R 5 c G U 9 I k Z p b G x T d G F 0 d X M i I F Z h b H V l P S J z Q 2 9 t c G x l d G U i I C 8 + P E V u d H J 5 I F R 5 c G U 9 I l F 1 Z X J 5 S U Q i I F Z h b H V l P S J z N W N i Z D M y Y j k t O T d i M S 0 0 Z m J l L W E 2 N z U t O W E 4 N z M 2 Z j E 4 N z B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c m R f a 2 l s b G V k X 3 d h c m R U e X B l X 3 N 0 Y X R z L 0 N o Y W 5 n Z W Q g V H l w Z S 5 7 d 2 F y Z F 9 r a W x s Z W Q u d 2 F y Z F R 5 c G U s M H 0 m c X V v d D s s J n F 1 b 3 Q 7 U 2 V j d G l v b j E v d 2 F y Z F 9 r a W x s Z W R f d 2 F y Z F R 5 c G V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Y X J k X 2 t p b G x l Z F 9 3 Y X J k V H l w Z V 9 z d G F 0 c y 9 D a G F u Z 2 V k I F R 5 c G U u e 3 d h c m R f a 2 l s b G V k L n d h c m R U e X B l L D B 9 J n F 1 b 3 Q 7 L C Z x d W 9 0 O 1 N l Y 3 R p b 2 4 x L 3 d h c m R f a 2 l s b G V k X 3 d h c m R U e X B l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c m R f a 2 l s b G V k X 3 d h c m R U e X B l X 3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R f a 2 l s b G V k X 3 d h c m R U e X B l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R f a 2 l s b G V k X 3 d h c m R U e X B l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F 9 w b G F j Z W R f d 2 F y Z F R 5 c G V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I w O C I g L z 4 8 R W 5 0 c n k g V H l w Z T 0 i R m l s b F R h c m d l d C I g V m F s d W U 9 I n N 3 Y X J k X 3 B s Y W N l Z F 9 3 Y X J k V H l w Z V 9 z d G F 0 c y I g L z 4 8 R W 5 0 c n k g V H l w Z T 0 i R m l s b G V k Q 2 9 t c G x l d G V S Z X N 1 b H R U b 1 d v c m t z a G V l d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M T o z O C 4 1 M D c x M D I 4 W i I g L z 4 8 R W 5 0 c n k g V H l w Z T 0 i R m l s b E N v b H V t b l R 5 c G V z I i B W Y W x 1 Z T 0 i c 0 J n T T 0 i I C 8 + P E V u d H J 5 I F R 5 c G U 9 I k Z p b G x D b 2 x 1 b W 5 O Y W 1 l c y I g V m F s d W U 9 I n N b J n F 1 b 3 Q 7 d 2 F y Z F 9 w b G F j Z W Q u d 2 F y Z F R 5 c G U m c X V v d D s s J n F 1 b 3 Q 7 Y 2 9 1 b n Q m c X V v d D t d I i A v P j x F b n R y e S B U e X B l P S J G a W x s U 3 R h d H V z I i B W Y W x 1 Z T 0 i c 0 N v b X B s Z X R l I i A v P j x F b n R y e S B U e X B l P S J R d W V y e U l E I i B W Y W x 1 Z T 0 i c 2 M 2 O T k 1 Z W F i L T h h N W E t N G M 1 M S 1 i N D B k L W F l Y z Z h Y z c 2 Z D F k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X J k X 3 B s Y W N l Z F 9 3 Y X J k V H l w Z V 9 z d G F 0 c y 9 D a G F u Z 2 V k I F R 5 c G U u e 3 d h c m R f c G x h Y 2 V k L n d h c m R U e X B l L D B 9 J n F 1 b 3 Q 7 L C Z x d W 9 0 O 1 N l Y 3 R p b 2 4 x L 3 d h c m R f c G x h Y 2 V k X 3 d h c m R U e X B l X 3 N 0 Y X R z L 0 N o Y W 5 n Z W Q g V H l w Z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2 F y Z F 9 w b G F j Z W R f d 2 F y Z F R 5 c G V f c 3 R h d H M v Q 2 h h b m d l Z C B U e X B l L n t 3 Y X J k X 3 B s Y W N l Z C 5 3 Y X J k V H l w Z S w w f S Z x d W 9 0 O y w m c X V v d D t T Z W N 0 a W 9 u M S 9 3 Y X J k X 3 B s Y W N l Z F 9 3 Y X J k V H l w Z V 9 z d G F 0 c y 9 D a G F u Z 2 V k I F R 5 c G U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J k X 3 B s Y W N l Z F 9 3 Y X J k V H l w Z V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k X 3 B s Y W N l Z F 9 3 Y X J k V H l w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X J k X 3 B s Y W N l Z F 9 3 Y X J k V H l w Z V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l z d G F u d H N f c 2 l 6 Z X N f Z G l z d H J p Y n V 0 a W 9 u c 1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2 Z W 5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h c 3 N p c 3 R h b n R z X 3 N p e m V z X 2 R p c 3 R y a W J 1 d G l v b n N f c 3 R h d H M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d U M j M 6 M D E 6 M z g u N D c w M j A 0 M V o i I C 8 + P E V u d H J 5 I F R 5 c G U 9 I k Z p b G x D b 2 x 1 b W 5 U e X B l c y I g V m F s d W U 9 I n N C Z 1 V G Q l F N P S I g L z 4 8 R W 5 0 c n k g V H l w Z T 0 i R m l s b E N v b H V t b k 5 h b W V z I i B W Y W x 1 Z T 0 i c 1 s m c X V v d D t F d m V u d C B h c 3 N p c 3 R h b n Q g Y 2 9 1 b n Q g Z G l z d H J p Y n V 0 a W 9 u J n F 1 b 3 Q 7 L C Z x d W 9 0 O 2 V w a W N f b W 9 u c 3 R l c l 9 r a W x s I G N v d W 5 0 J n F 1 b 3 Q 7 L C Z x d W 9 0 O 2 N o Y W 1 w a W 9 u X 2 t p b G w g Y 2 9 1 b n Q m c X V v d D s s J n F 1 b 3 Q 7 Y n V p b G R p b m d f Z G V z d H J v e W V k I G N v d W 5 0 J n F 1 b 3 Q 7 L C Z x d W 9 0 O 3 R 1 c n J l d F 9 w b G F 0 Z V 9 k Z X N 0 c m 9 5 Z W Q g Y 2 9 1 b n Q m c X V v d D t d I i A v P j x F b n R y e S B U e X B l P S J G a W x s U 3 R h d H V z I i B W Y W x 1 Z T 0 i c 0 N v b X B s Z X R l I i A v P j x F b n R y e S B U e X B l P S J R d W V y e U l E I i B W Y W x 1 Z T 0 i c z Q 0 Y T h j O W Z m L W I y Z j A t N D c w M S 1 i Z T d j L W I 3 M 2 V j N z N m Z j k 0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p c 3 R h b n R z X 3 N p e m V z X 2 R p c 3 R y a W J 1 d G l v b n N f c 3 R h d H M v Q 2 h h b m d l Z C B U e X B l L n t F d m V u d C B h c 3 N p c 3 R h b n Q g Y 2 9 1 b n Q g Z G l z d H J p Y n V 0 a W 9 u L D B 9 J n F 1 b 3 Q 7 L C Z x d W 9 0 O 1 N l Y 3 R p b 2 4 x L 2 F z c 2 l z d G F u d H N f c 2 l 6 Z X N f Z G l z d H J p Y n V 0 a W 9 u c 1 9 z d G F 0 c y 9 D a G F u Z 2 V k I F R 5 c G U u e 2 V w a W N f b W 9 u c 3 R l c l 9 r a W x s I G N v d W 5 0 L D F 9 J n F 1 b 3 Q 7 L C Z x d W 9 0 O 1 N l Y 3 R p b 2 4 x L 2 F z c 2 l z d G F u d H N f c 2 l 6 Z X N f Z G l z d H J p Y n V 0 a W 9 u c 1 9 z d G F 0 c y 9 D a G F u Z 2 V k I F R 5 c G U u e 2 N o Y W 1 w a W 9 u X 2 t p b G w g Y 2 9 1 b n Q s M n 0 m c X V v d D s s J n F 1 b 3 Q 7 U 2 V j d G l v b j E v Y X N z a X N 0 Y W 5 0 c 1 9 z a X p l c 1 9 k a X N 0 c m l i d X R p b 2 5 z X 3 N 0 Y X R z L 0 N o Y W 5 n Z W Q g V H l w Z S 5 7 Y n V p b G R p b m d f Z G V z d H J v e W V k I G N v d W 5 0 L D N 9 J n F 1 b 3 Q 7 L C Z x d W 9 0 O 1 N l Y 3 R p b 2 4 x L 2 F z c 2 l z d G F u d H N f c 2 l 6 Z X N f Z G l z d H J p Y n V 0 a W 9 u c 1 9 z d G F 0 c y 9 D a G F u Z 2 V k I F R 5 c G U u e 3 R 1 c n J l d F 9 w b G F 0 Z V 9 k Z X N 0 c m 9 5 Z W Q g Y 2 9 1 b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N z a X N 0 Y W 5 0 c 1 9 z a X p l c 1 9 k a X N 0 c m l i d X R p b 2 5 z X 3 N 0 Y X R z L 0 N o Y W 5 n Z W Q g V H l w Z S 5 7 R X Z l b n Q g Y X N z a X N 0 Y W 5 0 I G N v d W 5 0 I G R p c 3 R y a W J 1 d G l v b i w w f S Z x d W 9 0 O y w m c X V v d D t T Z W N 0 a W 9 u M S 9 h c 3 N p c 3 R h b n R z X 3 N p e m V z X 2 R p c 3 R y a W J 1 d G l v b n N f c 3 R h d H M v Q 2 h h b m d l Z C B U e X B l L n t l c G l j X 2 1 v b n N 0 Z X J f a 2 l s b C B j b 3 V u d C w x f S Z x d W 9 0 O y w m c X V v d D t T Z W N 0 a W 9 u M S 9 h c 3 N p c 3 R h b n R z X 3 N p e m V z X 2 R p c 3 R y a W J 1 d G l v b n N f c 3 R h d H M v Q 2 h h b m d l Z C B U e X B l L n t j a G F t c G l v b l 9 r a W x s I G N v d W 5 0 L D J 9 J n F 1 b 3 Q 7 L C Z x d W 9 0 O 1 N l Y 3 R p b 2 4 x L 2 F z c 2 l z d G F u d H N f c 2 l 6 Z X N f Z G l z d H J p Y n V 0 a W 9 u c 1 9 z d G F 0 c y 9 D a G F u Z 2 V k I F R 5 c G U u e 2 J 1 a W x k a W 5 n X 2 R l c 3 R y b 3 l l Z C B j b 3 V u d C w z f S Z x d W 9 0 O y w m c X V v d D t T Z W N 0 a W 9 u M S 9 h c 3 N p c 3 R h b n R z X 3 N p e m V z X 2 R p c 3 R y a W J 1 d G l v b n N f c 3 R h d H M v Q 2 h h b m d l Z C B U e X B l L n t 0 d X J y Z X R f c G x h d G V f Z G V z d H J v e W V k I G N v d W 5 0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3 N p c 3 R h b n R z X 3 N p e m V z X 2 R p c 3 R y a W J 1 d G l v b n N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a X N 0 Y W 5 0 c 1 9 z a X p l c 1 9 k a X N 0 c m l i d X R p b 2 5 z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l z d G F u d H N f c 2 l 6 Z X N f Z G l z d H J p Y n V 0 a W 9 u c 1 9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c 2 l z d G F u d H N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F d m V u d H M i I C 8 + P E V u d H J 5 I F R 5 c G U 9 I l J l Y 2 9 2 Z X J 5 V G F y Z 2 V 0 Q 2 9 s d W 1 u I i B W Y W x 1 Z T 0 i b D E i I C 8 + P E V u d H J 5 I F R 5 c G U 9 I l J l Y 2 9 2 Z X J 5 V G F y Z 2 V 0 U m 9 3 I i B W Y W x 1 Z T 0 i b D E x I i A v P j x F b n R y e S B U e X B l P S J G a W x s V G F y Z 2 V 0 I i B W Y W x 1 Z T 0 i c 2 F z c 2 l z d G F u d H N f c 3 R h d H M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3 V D I z O j A x O j M 4 L j Q z M j M w M j Z a I i A v P j x F b n R y e S B U e X B l P S J G a W x s Q 2 9 s d W 1 u V H l w Z X M i I F Z h b H V l P S J z Q X d N R E F 3 T T 0 i I C 8 + P E V u d H J 5 I F R 5 c G U 9 I k Z p b G x D b 2 x 1 b W 5 O Y W 1 l c y I g V m F s d W U 9 I n N b J n F 1 b 3 Q 7 R X Z l b n Q g Y X N z a X N 0 Y W 5 0 I G Z y Z X F 1 Z W 5 j a W V z J n F 1 b 3 Q 7 L C Z x d W 9 0 O 2 V w a W N f b W 9 u c 3 R l c l 9 r a W x s J n F 1 b 3 Q 7 L C Z x d W 9 0 O 2 N o Y W 1 w a W 9 u X 2 t p b G w m c X V v d D s s J n F 1 b 3 Q 7 Y n V p b G R p b m d f Z G V z d H J v e W V k J n F 1 b 3 Q 7 L C Z x d W 9 0 O 3 R 1 c n J l d F 9 w b G F 0 Z V 9 k Z X N 0 c m 9 5 Z W Q m c X V v d D t d I i A v P j x F b n R y e S B U e X B l P S J G a W x s U 3 R h d H V z I i B W Y W x 1 Z T 0 i c 0 N v b X B s Z X R l I i A v P j x F b n R y e S B U e X B l P S J R d W V y e U l E I i B W Y W x 1 Z T 0 i c z I 5 M z c y Y T J k L W M x N G Y t N D E 1 Z C 1 h N G I 5 L T U x N 2 E z Z j k 2 Z D I 3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N p c 3 R h b n R z X 3 N 0 Y X R z L 0 N o Y W 5 n Z W Q g V H l w Z S 5 7 R X Z l b n Q g Y X N z a X N 0 Y W 5 0 I G Z y Z X F 1 Z W 5 j a W V z L D B 9 J n F 1 b 3 Q 7 L C Z x d W 9 0 O 1 N l Y 3 R p b 2 4 x L 2 F z c 2 l z d G F u d H N f c 3 R h d H M v Q 2 h h b m d l Z C B U e X B l L n t l c G l j X 2 1 v b n N 0 Z X J f a 2 l s b C w x f S Z x d W 9 0 O y w m c X V v d D t T Z W N 0 a W 9 u M S 9 h c 3 N p c 3 R h b n R z X 3 N 0 Y X R z L 0 N o Y W 5 n Z W Q g V H l w Z S 5 7 Y 2 h h b X B p b 2 5 f a 2 l s b C w y f S Z x d W 9 0 O y w m c X V v d D t T Z W N 0 a W 9 u M S 9 h c 3 N p c 3 R h b n R z X 3 N 0 Y X R z L 0 N o Y W 5 n Z W Q g V H l w Z S 5 7 Y n V p b G R p b m d f Z G V z d H J v e W V k L D N 9 J n F 1 b 3 Q 7 L C Z x d W 9 0 O 1 N l Y 3 R p b 2 4 x L 2 F z c 2 l z d G F u d H N f c 3 R h d H M v Q 2 h h b m d l Z C B U e X B l L n t 0 d X J y Z X R f c G x h d G V f Z G V z d H J v e W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z c 2 l z d G F u d H N f c 3 R h d H M v Q 2 h h b m d l Z C B U e X B l L n t F d m V u d C B h c 3 N p c 3 R h b n Q g Z n J l c X V l b m N p Z X M s M H 0 m c X V v d D s s J n F 1 b 3 Q 7 U 2 V j d G l v b j E v Y X N z a X N 0 Y W 5 0 c 1 9 z d G F 0 c y 9 D a G F u Z 2 V k I F R 5 c G U u e 2 V w a W N f b W 9 u c 3 R l c l 9 r a W x s L D F 9 J n F 1 b 3 Q 7 L C Z x d W 9 0 O 1 N l Y 3 R p b 2 4 x L 2 F z c 2 l z d G F u d H N f c 3 R h d H M v Q 2 h h b m d l Z C B U e X B l L n t j a G F t c G l v b l 9 r a W x s L D J 9 J n F 1 b 3 Q 7 L C Z x d W 9 0 O 1 N l Y 3 R p b 2 4 x L 2 F z c 2 l z d G F u d H N f c 3 R h d H M v Q 2 h h b m d l Z C B U e X B l L n t i d W l s Z G l u Z 1 9 k Z X N 0 c m 9 5 Z W Q s M 3 0 m c X V v d D s s J n F 1 b 3 Q 7 U 2 V j d G l v b j E v Y X N z a X N 0 Y W 5 0 c 1 9 z d G F 0 c y 9 D a G F u Z 2 V k I F R 5 c G U u e 3 R 1 c n J l d F 9 w b G F 0 Z V 9 k Z X N 0 c m 9 5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z c 2 l z d G F u d H N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z a X N 0 Y W 5 0 c 1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N p c 3 R h b n R z X 3 N 0 Y X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1 9 z Z X R z X 3 B l c m t J R F 9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t f c 2 V 0 c 1 9 w Z X J r S U R f c 3 R h d H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N 1 Q y M z o w N z o w N i 4 1 M T Q x O T A y W i I g L z 4 8 R W 5 0 c n k g V H l w Z T 0 i R m l s b E N v b H V t b l R 5 c G V z I i B W Y W x 1 Z T 0 i c 0 F 3 W U Q i I C 8 + P E V u d H J 5 I F R 5 c G U 9 I k Z p b G x D b 2 x 1 b W 5 O Y W 1 l c y I g V m F s d W U 9 I n N b J n F 1 b 3 Q 7 c G V y a 1 9 z Z X R z L n B l c m t J R C Z x d W 9 0 O y w m c X V v d D t u Y W 1 l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1 9 z Z X R z X 3 B l c m t J R F 9 z d G F 0 c y 9 D a G F u Z 2 V k I F R 5 c G U u e 3 B l c m t f c 2 V 0 c y 5 w Z X J r S U Q s M H 0 m c X V v d D s s J n F 1 b 3 Q 7 U 2 V j d G l v b j E v c G V y a 1 9 z Z X R z X 3 B l c m t J R F 9 z d G F 0 c y 9 D a G F u Z 2 V k I F R 5 c G U u e 2 5 h b W U s M X 0 m c X V v d D s s J n F 1 b 3 Q 7 U 2 V j d G l v b j E v c G V y a 1 9 z Z X R z X 3 B l c m t J R F 9 z d G F 0 c y 9 D a G F u Z 2 V k I F R 5 c G U u e 2 N v d W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t f c 2 V 0 c 1 9 w Z X J r S U R f c 3 R h d H M v Q 2 h h b m d l Z C B U e X B l L n t w Z X J r X 3 N l d H M u c G V y a 0 l E L D B 9 J n F 1 b 3 Q 7 L C Z x d W 9 0 O 1 N l Y 3 R p b 2 4 x L 3 B l c m t f c 2 V 0 c 1 9 w Z X J r S U R f c 3 R h d H M v Q 2 h h b m d l Z C B U e X B l L n t u Y W 1 l L D F 9 J n F 1 b 3 Q 7 L C Z x d W 9 0 O 1 N l Y 3 R p b 2 4 x L 3 B l c m t f c 2 V 0 c 1 9 w Z X J r S U R f c 3 R h d H M v Q 2 h h b m d l Z C B U e X B l L n t j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V y a 1 9 z Z X R z X 3 B l c m t J R F 9 z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r X 3 N l d H N f c G V y a 0 l E X 3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t f c 2 V 0 c 1 9 w Z X J r S U R f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b 2 5 l c l 9 z c G V s b F 9 z Z X R z X 3 N 1 b W 1 v b m V y U 3 B l b G x O Y W 1 l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t b W 9 u Z X J f c 3 B l b G x f c 2 V 0 c 1 9 z d W 1 t b 2 5 l c l N w Z W x s T m F t Z V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O F Q x N D o y N z o 1 M C 4 3 O T U z N D E x W i I g L z 4 8 R W 5 0 c n k g V H l w Z T 0 i R m l s b E N v b H V t b l R 5 c G V z I i B W Y W x 1 Z T 0 i c 0 J n T T 0 i I C 8 + P E V u d H J 5 I F R 5 c G U 9 I k Z p b G x D b 2 x 1 b W 5 O Y W 1 l c y I g V m F s d W U 9 I n N b J n F 1 b 3 Q 7 c 3 V t b W 9 u Z X J f c 3 B l b G x f c 2 V 0 c y 5 z d W 1 t b 2 5 l c l N w Z W x s T m F t Z S Z x d W 9 0 O y w m c X V v d D t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v b m V y X 3 N w Z W x s X 3 N l d H N f c 3 V t b W 9 u Z X J T c G V s b E 5 h b W V f c 3 R h d H M v Q 2 h h b m d l Z C B U e X B l L n t z d W 1 t b 2 5 l c l 9 z c G V s b F 9 z Z X R z L n N 1 b W 1 v b m V y U 3 B l b G x O Y W 1 l L D B 9 J n F 1 b 3 Q 7 L C Z x d W 9 0 O 1 N l Y 3 R p b 2 4 x L 3 N 1 b W 1 v b m V y X 3 N w Z W x s X 3 N l d H N f c 3 V t b W 9 u Z X J T c G V s b E 5 h b W V f c 3 R h d H M v Q 2 h h b m d l Z C B U e X B l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d W 1 t b 2 5 l c l 9 z c G V s b F 9 z Z X R z X 3 N 1 b W 1 v b m V y U 3 B l b G x O Y W 1 l X 3 N 0 Y X R z L 0 N o Y W 5 n Z W Q g V H l w Z S 5 7 c 3 V t b W 9 u Z X J f c 3 B l b G x f c 2 V 0 c y 5 z d W 1 t b 2 5 l c l N w Z W x s T m F t Z S w w f S Z x d W 9 0 O y w m c X V v d D t T Z W N 0 a W 9 u M S 9 z d W 1 t b 2 5 l c l 9 z c G V s b F 9 z Z X R z X 3 N 1 b W 1 v b m V y U 3 B l b G x O Y W 1 l X 3 N 0 Y X R z L 0 N o Y W 5 n Z W Q g V H l w Z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v b m V y X 3 N w Z W x s X 3 N l d H N f c 3 V t b W 9 u Z X J T c G V s b E 5 h b W V f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9 u Z X J f c 3 B l b G x f c 2 V 0 c 1 9 z d W 1 t b 2 5 l c l N w Z W x s T m F t Z V 9 z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b 2 5 l c l 9 z c G V s b F 9 z Z X R z X 3 N 1 b W 1 v b m V y U 3 B l b G x O Y W 1 l X 3 N 0 Y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G 8 f U p E M R B P s 3 v S p k l N 1 F k A A A A A A g A A A A A A E G Y A A A A B A A A g A A A A n Z U q v g r Q 8 e A p D A p s b H A Q r T / J 0 5 7 y K D 0 T H M m U v k i t H p k A A A A A D o A A A A A C A A A g A A A A s J 1 A Y T N 9 0 M U 4 I I G W 7 0 H E 4 j 2 / N U W 4 J J F k u n R 3 2 E Z c 2 Y 5 Q A A A A U m n z 6 N J E 9 e n R R 1 E Q d J H l 7 4 m i e N x S g / a V 1 s l 5 x g 0 4 P 8 X 9 y I M 6 M 7 p W G c c D d R o w e 9 x q E i 2 l j S 5 P U L l U I + P 8 s I 0 9 t 9 i b s B v d o B 6 2 0 R y A R D t Y 5 + p A A A A A c 3 h K o v 6 V f d t R Q 2 v R 9 0 T W i N t i 4 C P 3 0 D s 2 S Z k M r C E O n q D 4 3 R C O 8 A 8 x C z P S b j + 6 g H t i 0 f 1 r a c 1 H O y 6 A 4 q + X B N q S v w = = < / D a t a M a s h u p > 
</file>

<file path=customXml/itemProps1.xml><?xml version="1.0" encoding="utf-8"?>
<ds:datastoreItem xmlns:ds="http://schemas.openxmlformats.org/officeDocument/2006/customXml" ds:itemID="{913AA5D5-8D9A-4DDD-AF61-D57DF2C6AF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State stats + continuous event</vt:lpstr>
      <vt:lpstr>Nominal event stats</vt:lpstr>
      <vt:lpstr>champion_state_championName_sta</vt:lpstr>
      <vt:lpstr>champion_state_ultimateName_sta</vt:lpstr>
      <vt:lpstr>summoner_spell_sets_summonerSpe</vt:lpstr>
      <vt:lpstr>item_id_stats</vt:lpstr>
      <vt:lpstr>item_participant_stats</vt:lpstr>
      <vt:lpstr>perk_sets_perkID_stats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Műller</dc:creator>
  <cp:lastModifiedBy>Štěpán Műller</cp:lastModifiedBy>
  <dcterms:created xsi:type="dcterms:W3CDTF">2022-02-10T15:35:46Z</dcterms:created>
  <dcterms:modified xsi:type="dcterms:W3CDTF">2022-02-18T14:47:44Z</dcterms:modified>
</cp:coreProperties>
</file>