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dens\Desktop\DashBoard_Excel\Controle_Custo_Realizado_à realizar\"/>
    </mc:Choice>
  </mc:AlternateContent>
  <xr:revisionPtr revIDLastSave="0" documentId="13_ncr:1_{96811548-B4B2-4685-ABCA-B83E6D0D6F0E}" xr6:coauthVersionLast="47" xr6:coauthVersionMax="47" xr10:uidLastSave="{00000000-0000-0000-0000-000000000000}"/>
  <bookViews>
    <workbookView xWindow="-104" yWindow="-104" windowWidth="22326" windowHeight="11947" xr2:uid="{AD13F6CE-E4D4-4ADE-AAEF-928C2214C4DB}"/>
  </bookViews>
  <sheets>
    <sheet name="Opex" sheetId="2" r:id="rId1"/>
    <sheet name="Capex" sheetId="3" r:id="rId2"/>
    <sheet name="OPEX_a_realizar" sheetId="6" r:id="rId3"/>
    <sheet name="Capex_A_FATURAR" sheetId="5" r:id="rId4"/>
    <sheet name="Dinamico" sheetId="1" r:id="rId5"/>
    <sheet name="DashBoard" sheetId="4" r:id="rId6"/>
  </sheets>
  <definedNames>
    <definedName name="DadosExternos_1" localSheetId="0" hidden="1">Opex!$E$1:$E$201</definedName>
    <definedName name="DadosExternos_1" localSheetId="2" hidden="1">OPEX_a_realizar!$C$1:$C$25</definedName>
    <definedName name="DadosExternos_2" localSheetId="1" hidden="1">Capex!$F$1:$F$3</definedName>
    <definedName name="SegmentaçãodeDados_Ano">#N/A</definedName>
    <definedName name="SegmentaçãodeDados_Ano1">#N/A</definedName>
  </definedNames>
  <calcPr calcId="191029"/>
  <pivotCaches>
    <pivotCache cacheId="20" r:id="rId7"/>
    <pivotCache cacheId="25" r:id="rId8"/>
    <pivotCache cacheId="3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N17" i="1"/>
  <c r="N18" i="1"/>
  <c r="M18" i="1" l="1"/>
  <c r="Q17" i="1"/>
  <c r="M19" i="1"/>
  <c r="O17" i="1" l="1"/>
  <c r="S17" i="1"/>
  <c r="N19" i="1"/>
  <c r="N20" i="1" l="1"/>
  <c r="R17" i="1"/>
  <c r="Q18" i="1"/>
  <c r="O18" i="1"/>
  <c r="N21" i="1"/>
  <c r="R18" i="1" l="1"/>
  <c r="S18" i="1" s="1"/>
  <c r="Q19" i="1"/>
  <c r="O19" i="1"/>
  <c r="O20" i="1" s="1"/>
  <c r="N22" i="1"/>
  <c r="Q21" i="1" l="1"/>
  <c r="R20" i="1"/>
  <c r="S20" i="1" s="1"/>
  <c r="O21" i="1"/>
  <c r="R19" i="1"/>
  <c r="S19" i="1" s="1"/>
  <c r="Q20" i="1"/>
  <c r="N23" i="1" l="1"/>
  <c r="O22" i="1"/>
  <c r="R22" i="1" s="1"/>
  <c r="S22" i="1" s="1"/>
  <c r="P23" i="1"/>
  <c r="R21" i="1"/>
  <c r="S21" i="1" s="1"/>
  <c r="Q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206B06-913B-4B45-AD25-E578EC54DB6D}" keepAlive="1" name="Consulta - Planilha1" description="Conexão com a consulta 'Planilha1' na pasta de trabalho." type="5" refreshedVersion="8" background="1" saveData="1">
    <dbPr connection="Provider=Microsoft.Mashup.OleDb.1;Data Source=$Workbook$;Location=Planilha1;Extended Properties=&quot;&quot;" command="SELECT * FROM [Planilha1]"/>
  </connection>
  <connection id="2" xr16:uid="{895565BF-A62A-4464-94F5-C203927DC98A}" keepAlive="1" name="Consulta - Table1" description="Conexão com a consulta 'Table1' na pasta de trabalho." type="5" refreshedVersion="8" background="1" saveData="1">
    <dbPr connection="Provider=Microsoft.Mashup.OleDb.1;Data Source=$Workbook$;Location=Table1;Extended Properties=&quot;&quot;" command="SELECT * FROM [Table1]"/>
  </connection>
  <connection id="3" xr16:uid="{C2F5CDD5-A27A-4D9F-8BAB-12C310632B8B}" keepAlive="1" name="Consulta - Table1 (2)" description="Conexão com a consulta 'Table1 (2)' na pasta de trabalho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<sst xmlns="http://schemas.openxmlformats.org/spreadsheetml/2006/main" count="724" uniqueCount="62">
  <si>
    <t>Descrição CDC</t>
  </si>
  <si>
    <t>Descrição do Item</t>
  </si>
  <si>
    <t>Descrição da Requisição</t>
  </si>
  <si>
    <t>Valor Contab.</t>
  </si>
  <si>
    <t>Rótulos de Linha</t>
  </si>
  <si>
    <t>Total Geral</t>
  </si>
  <si>
    <t>Soma de Valor Contab.</t>
  </si>
  <si>
    <t>Ano</t>
  </si>
  <si>
    <t>Serviço Descrição</t>
  </si>
  <si>
    <t>Setor Descrição</t>
  </si>
  <si>
    <t>Equipamento Descrição</t>
  </si>
  <si>
    <t>Opex</t>
  </si>
  <si>
    <t>Valores</t>
  </si>
  <si>
    <t>Acumulado</t>
  </si>
  <si>
    <t>fim</t>
  </si>
  <si>
    <t>antes</t>
  </si>
  <si>
    <t>depois</t>
  </si>
  <si>
    <t>rotulo de dados</t>
  </si>
  <si>
    <t>Descrição</t>
  </si>
  <si>
    <t>Total</t>
  </si>
  <si>
    <t>PROPOSTA -  24/314</t>
  </si>
  <si>
    <t>CAPEX</t>
  </si>
  <si>
    <t>PREÇO_PROPOSTA</t>
  </si>
  <si>
    <t>Capex_á_realizar</t>
  </si>
  <si>
    <t>Opex_A_Realizar</t>
  </si>
  <si>
    <t>Opex_REALIZADO</t>
  </si>
  <si>
    <t>Trocar Peça</t>
  </si>
  <si>
    <t>Área 1</t>
  </si>
  <si>
    <t>Equipamento 1</t>
  </si>
  <si>
    <t>Materiais</t>
  </si>
  <si>
    <t>Área 2</t>
  </si>
  <si>
    <t>Equipamento 5 - Área 1</t>
  </si>
  <si>
    <t>Equipamento 1 - Área 1</t>
  </si>
  <si>
    <t>Equipamento 2 - Área 1</t>
  </si>
  <si>
    <t>Equipamento 3 - Área 1</t>
  </si>
  <si>
    <t>Equipamento 4 - Área 1</t>
  </si>
  <si>
    <t>Equipamento 6 - Área 1</t>
  </si>
  <si>
    <t>Equipamento 7 - Área 1</t>
  </si>
  <si>
    <t>Equipamento 8 - Área 1</t>
  </si>
  <si>
    <t>Equipamento 9 - Área 1</t>
  </si>
  <si>
    <t>Equipamento 10 - Área 1</t>
  </si>
  <si>
    <t>Equipamento 1 - Área 2</t>
  </si>
  <si>
    <t>Equipamento 2 - Área 2</t>
  </si>
  <si>
    <t>Equipamento 3 - Área 2</t>
  </si>
  <si>
    <t>Equipamento 4 - Área 2</t>
  </si>
  <si>
    <t>Equipamento 5 - Área 2</t>
  </si>
  <si>
    <t>Equipamento 6 - Área 2</t>
  </si>
  <si>
    <t>Equipamento 7 - Área 2</t>
  </si>
  <si>
    <t>Equipamento 8 - Área 2</t>
  </si>
  <si>
    <t>Equipamento 9 - Área 2</t>
  </si>
  <si>
    <t>Equipamento 10 - Área 2</t>
  </si>
  <si>
    <t>Manutenção externa</t>
  </si>
  <si>
    <t>PROPOSTA - 5489</t>
  </si>
  <si>
    <t>PROPOSTA -  5489</t>
  </si>
  <si>
    <t>Equipamento</t>
  </si>
  <si>
    <t>Soma dos valor a realizar</t>
  </si>
  <si>
    <t>Soma dos valores realizados</t>
  </si>
  <si>
    <t>Capex</t>
  </si>
  <si>
    <t>Descrição Item</t>
  </si>
  <si>
    <t>Soma de Soma dos valor a realizar</t>
  </si>
  <si>
    <t>Soma de Soma dos valores realizados</t>
  </si>
  <si>
    <t>Descrição Equipamento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</si>
</sst>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[$-416]d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entury Gothic"/>
      <family val="2"/>
    </font>
    <font>
      <sz val="11"/>
      <color theme="1"/>
      <name val="Cooper Black"/>
      <family val="1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gradientFill>
        <stop position="0">
          <color rgb="FF9BD395"/>
        </stop>
        <stop position="1">
          <color theme="9" tint="-0.49803155613879818"/>
        </stop>
      </gradient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164" fontId="0" fillId="0" borderId="0" xfId="0" applyNumberFormat="1"/>
    <xf numFmtId="0" fontId="0" fillId="0" borderId="0" xfId="0" applyAlignment="1">
      <alignment horizontal="left" wrapText="1"/>
    </xf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165" fontId="2" fillId="0" borderId="0" xfId="0" applyNumberFormat="1" applyFont="1"/>
    <xf numFmtId="4" fontId="3" fillId="0" borderId="0" xfId="1" applyNumberFormat="1" applyFont="1"/>
    <xf numFmtId="44" fontId="3" fillId="0" borderId="0" xfId="1" applyFont="1"/>
    <xf numFmtId="4" fontId="0" fillId="0" borderId="0" xfId="0" applyNumberFormat="1"/>
    <xf numFmtId="44" fontId="2" fillId="0" borderId="0" xfId="1" applyFont="1"/>
    <xf numFmtId="0" fontId="0" fillId="0" borderId="1" xfId="0" applyBorder="1"/>
    <xf numFmtId="4" fontId="0" fillId="0" borderId="1" xfId="0" applyNumberFormat="1" applyBorder="1"/>
    <xf numFmtId="0" fontId="0" fillId="4" borderId="2" xfId="0" applyFill="1" applyBorder="1"/>
    <xf numFmtId="0" fontId="0" fillId="0" borderId="2" xfId="0" applyBorder="1"/>
    <xf numFmtId="44" fontId="0" fillId="4" borderId="2" xfId="1" applyFont="1" applyFill="1" applyBorder="1"/>
    <xf numFmtId="44" fontId="0" fillId="0" borderId="2" xfId="1" applyFont="1" applyBorder="1"/>
    <xf numFmtId="0" fontId="5" fillId="3" borderId="3" xfId="0" applyFont="1" applyFill="1" applyBorder="1"/>
    <xf numFmtId="44" fontId="5" fillId="3" borderId="3" xfId="1" applyFont="1" applyFill="1" applyBorder="1"/>
    <xf numFmtId="0" fontId="0" fillId="0" borderId="4" xfId="0" applyBorder="1"/>
    <xf numFmtId="44" fontId="0" fillId="0" borderId="4" xfId="1" applyFont="1" applyBorder="1"/>
    <xf numFmtId="164" fontId="0" fillId="4" borderId="2" xfId="0" applyNumberFormat="1" applyFill="1" applyBorder="1"/>
    <xf numFmtId="164" fontId="0" fillId="0" borderId="2" xfId="0" applyNumberFormat="1" applyBorder="1"/>
    <xf numFmtId="164" fontId="5" fillId="3" borderId="3" xfId="0" applyNumberFormat="1" applyFont="1" applyFill="1" applyBorder="1"/>
    <xf numFmtId="164" fontId="0" fillId="0" borderId="4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</cellXfs>
  <cellStyles count="2">
    <cellStyle name="Moeda" xfId="1" builtinId="4"/>
    <cellStyle name="Normal" xfId="0" builtinId="0"/>
  </cellStyles>
  <dxfs count="31">
    <dxf>
      <alignment wrapText="1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wrapText="1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wrapText="1"/>
    </dxf>
    <dxf>
      <numFmt numFmtId="34" formatCode="_-&quot;R$&quot;\ * #,##0.00_-;\-&quot;R$&quot;\ * #,##0.00_-;_-&quot;R$&quot;\ * &quot;-&quot;??_-;_-@_-"/>
    </dxf>
    <dxf>
      <numFmt numFmtId="164" formatCode="&quot;R$&quot;\ #,##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64" formatCode="&quot;R$&quot;\ #,##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color theme="0" tint="-0.14996795556505021"/>
        <name val="Times New Roman"/>
        <family val="1"/>
        <scheme val="none"/>
      </font>
      <border>
        <left style="mediumDashed">
          <color rgb="FF197C4E"/>
        </left>
        <right style="mediumDashed">
          <color rgb="FF197C4E"/>
        </right>
        <top style="mediumDashed">
          <color rgb="FF197C4E"/>
        </top>
        <bottom style="mediumDashed">
          <color rgb="FF197C4E"/>
        </bottom>
      </border>
    </dxf>
    <dxf>
      <font>
        <sz val="8"/>
        <name val="cooper"/>
      </font>
      <fill>
        <patternFill patternType="solid">
          <fgColor rgb="FF9BD395"/>
          <bgColor rgb="FF9BD395"/>
        </patternFill>
      </fill>
    </dxf>
  </dxfs>
  <tableStyles count="1" defaultTableStyle="TableStyleMedium2" defaultPivotStyle="PivotStyleLight16">
    <tableStyle name="Estilo de Segmentação de Dados 1" pivot="0" table="0" count="3" xr9:uid="{5EB4E1CE-FCB4-4E22-B70D-30F304FF6D15}">
      <tableStyleElement type="wholeTable" dxfId="30"/>
      <tableStyleElement type="headerRow" dxfId="29"/>
    </tableStyle>
  </tableStyles>
  <colors>
    <mruColors>
      <color rgb="FF56B54B"/>
      <color rgb="FF9BD395"/>
    </mruColors>
  </colors>
  <extLst>
    <ext xmlns:x14="http://schemas.microsoft.com/office/spreadsheetml/2009/9/main" uri="{46F421CA-312F-682f-3DD2-61675219B42D}">
      <x14:dxfs count="1">
        <dxf>
          <font>
            <color rgb="FF197C4E"/>
          </font>
          <fill>
            <patternFill>
              <bgColor rgb="FF56B54B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[Controle_Custo_Realizado_à realizar.xlsx]Dinamico!Tabela dinâmica1</c:name>
    <c:fmtId val="3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9BD395"/>
              </a:gs>
              <a:gs pos="100000">
                <a:srgbClr val="56B54B"/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247129050182269"/>
          <c:y val="6.7491741220774434E-2"/>
          <c:w val="0.70752869917678829"/>
          <c:h val="0.929632163088165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Dinamico!$B$3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9BD395"/>
                </a:gs>
                <a:gs pos="100000">
                  <a:srgbClr val="56B54B"/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Dinamico!$B$4</c:f>
              <c:numCache>
                <c:formatCode>"R$"\ #,##0.00</c:formatCode>
                <c:ptCount val="1"/>
                <c:pt idx="0">
                  <c:v>17332100.897842642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4F0E-AB2E-18B7C8EC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817408"/>
        <c:axId val="415819328"/>
      </c:barChart>
      <c:catAx>
        <c:axId val="415817408"/>
        <c:scaling>
          <c:orientation val="minMax"/>
        </c:scaling>
        <c:delete val="0"/>
        <c:axPos val="l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5819328"/>
        <c:crosses val="autoZero"/>
        <c:auto val="1"/>
        <c:lblAlgn val="ctr"/>
        <c:lblOffset val="100"/>
        <c:noMultiLvlLbl val="0"/>
      </c:catAx>
      <c:valAx>
        <c:axId val="4158193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158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80805233263447E-2"/>
          <c:y val="4.8503515256279828E-2"/>
          <c:w val="0.96471111424341016"/>
          <c:h val="0.83118308916567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Dinamico!$P$16</c:f>
              <c:strCache>
                <c:ptCount val="1"/>
                <c:pt idx="0">
                  <c:v>fim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gradFill>
                <a:gsLst>
                  <a:gs pos="0">
                    <a:schemeClr val="accent6">
                      <a:lumMod val="18000"/>
                      <a:lumOff val="82000"/>
                    </a:schemeClr>
                  </a:gs>
                  <a:gs pos="100000">
                    <a:schemeClr val="accent6">
                      <a:lumMod val="50000"/>
                    </a:schemeClr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84-4EE4-A6C7-05A387E03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Dinamico!$M$17:$M$23</c:f>
              <c:strCache>
                <c:ptCount val="7"/>
                <c:pt idx="0">
                  <c:v>Área 1</c:v>
                </c:pt>
                <c:pt idx="1">
                  <c:v>Área 2</c:v>
                </c:pt>
                <c:pt idx="2">
                  <c:v>capex</c:v>
                </c:pt>
                <c:pt idx="3">
                  <c:v>Capex_á_realizar</c:v>
                </c:pt>
                <c:pt idx="4">
                  <c:v>Opex_A_Realizar</c:v>
                </c:pt>
                <c:pt idx="5">
                  <c:v>Opex_REALIZADO</c:v>
                </c:pt>
                <c:pt idx="6">
                  <c:v>Total</c:v>
                </c:pt>
              </c:strCache>
            </c:strRef>
          </c:cat>
          <c:val>
            <c:numRef>
              <c:f>Dinamico!$P$17:$P$23</c:f>
              <c:numCache>
                <c:formatCode>#,##0.00</c:formatCode>
                <c:ptCount val="7"/>
                <c:pt idx="6" formatCode="_(&quot;R$&quot;* #,##0.00_);_(&quot;R$&quot;* \(#,##0.00\);_(&quot;R$&quot;* &quot;-&quot;??_);_(@_)">
                  <c:v>20314081.453628838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5-471B-9958-F29B4104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6460240"/>
        <c:axId val="1456459760"/>
      </c:barChart>
      <c:lineChart>
        <c:grouping val="standard"/>
        <c:varyColors val="0"/>
        <c:ser>
          <c:idx val="1"/>
          <c:order val="1"/>
          <c:tx>
            <c:strRef>
              <c:f>Dinamico!$Q$16</c:f>
              <c:strCache>
                <c:ptCount val="1"/>
                <c:pt idx="0">
                  <c:v>antes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Dinamico!$M$17:$M$23</c:f>
              <c:strCache>
                <c:ptCount val="7"/>
                <c:pt idx="0">
                  <c:v>Área 1</c:v>
                </c:pt>
                <c:pt idx="1">
                  <c:v>Área 2</c:v>
                </c:pt>
                <c:pt idx="2">
                  <c:v>capex</c:v>
                </c:pt>
                <c:pt idx="3">
                  <c:v>Capex_á_realizar</c:v>
                </c:pt>
                <c:pt idx="4">
                  <c:v>Opex_A_Realizar</c:v>
                </c:pt>
                <c:pt idx="5">
                  <c:v>Opex_REALIZADO</c:v>
                </c:pt>
                <c:pt idx="6">
                  <c:v>Total</c:v>
                </c:pt>
              </c:strCache>
            </c:strRef>
          </c:cat>
          <c:val>
            <c:numRef>
              <c:f>Dinamico!$Q$17:$Q$23</c:f>
              <c:numCache>
                <c:formatCode>#,##0.00</c:formatCode>
                <c:ptCount val="7"/>
                <c:pt idx="0">
                  <c:v>0</c:v>
                </c:pt>
                <c:pt idx="1">
                  <c:v>13609535.737751659</c:v>
                </c:pt>
                <c:pt idx="2">
                  <c:v>17332100.897842634</c:v>
                </c:pt>
                <c:pt idx="3">
                  <c:v>17432100.897842634</c:v>
                </c:pt>
                <c:pt idx="4">
                  <c:v>17754834.157842636</c:v>
                </c:pt>
                <c:pt idx="5">
                  <c:v>20314081.453628838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5-471B-9958-F29B41042F4B}"/>
            </c:ext>
          </c:extLst>
        </c:ser>
        <c:ser>
          <c:idx val="2"/>
          <c:order val="2"/>
          <c:tx>
            <c:strRef>
              <c:f>Dinamico!$R$16</c:f>
              <c:strCache>
                <c:ptCount val="1"/>
                <c:pt idx="0">
                  <c:v>depois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Dinamico!$M$17:$M$23</c:f>
              <c:strCache>
                <c:ptCount val="7"/>
                <c:pt idx="0">
                  <c:v>Área 1</c:v>
                </c:pt>
                <c:pt idx="1">
                  <c:v>Área 2</c:v>
                </c:pt>
                <c:pt idx="2">
                  <c:v>capex</c:v>
                </c:pt>
                <c:pt idx="3">
                  <c:v>Capex_á_realizar</c:v>
                </c:pt>
                <c:pt idx="4">
                  <c:v>Opex_A_Realizar</c:v>
                </c:pt>
                <c:pt idx="5">
                  <c:v>Opex_REALIZADO</c:v>
                </c:pt>
                <c:pt idx="6">
                  <c:v>Total</c:v>
                </c:pt>
              </c:strCache>
            </c:strRef>
          </c:cat>
          <c:val>
            <c:numRef>
              <c:f>Dinamico!$R$17:$R$23</c:f>
              <c:numCache>
                <c:formatCode>#,##0.00</c:formatCode>
                <c:ptCount val="7"/>
                <c:pt idx="0">
                  <c:v>13609535.737751659</c:v>
                </c:pt>
                <c:pt idx="1">
                  <c:v>17332100.897842634</c:v>
                </c:pt>
                <c:pt idx="2">
                  <c:v>17432100.897842634</c:v>
                </c:pt>
                <c:pt idx="3">
                  <c:v>17754834.157842636</c:v>
                </c:pt>
                <c:pt idx="4">
                  <c:v>20314081.453628838</c:v>
                </c:pt>
                <c:pt idx="5">
                  <c:v>21114081.453628838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5-471B-9958-F29B4104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gradFill flip="none" rotWithShape="1">
                <a:gsLst>
                  <a:gs pos="42000">
                    <a:schemeClr val="accent6">
                      <a:lumMod val="18000"/>
                      <a:lumOff val="82000"/>
                    </a:schemeClr>
                  </a:gs>
                  <a:gs pos="100000">
                    <a:schemeClr val="accent6">
                      <a:lumMod val="50000"/>
                    </a:schemeClr>
                  </a:gs>
                </a:gsLst>
                <a:lin ang="16200000" scaled="1"/>
                <a:tileRect/>
              </a:gradFill>
              <a:ln w="9525">
                <a:noFill/>
              </a:ln>
              <a:effectLst/>
            </c:spPr>
          </c:upBars>
          <c:downBars>
            <c:spPr>
              <a:gradFill>
                <a:gsLst>
                  <a:gs pos="0">
                    <a:srgbClr val="9BD395"/>
                  </a:gs>
                  <a:gs pos="100000">
                    <a:schemeClr val="accent6">
                      <a:lumMod val="50000"/>
                    </a:schemeClr>
                  </a:gs>
                </a:gsLst>
                <a:lin ang="16200000" scaled="1"/>
              </a:gra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456460240"/>
        <c:axId val="1456459760"/>
      </c:lineChart>
      <c:scatterChart>
        <c:scatterStyle val="lineMarker"/>
        <c:varyColors val="0"/>
        <c:ser>
          <c:idx val="3"/>
          <c:order val="3"/>
          <c:tx>
            <c:strRef>
              <c:f>Dinamico!$S$16</c:f>
              <c:strCache>
                <c:ptCount val="1"/>
                <c:pt idx="0">
                  <c:v>rotulo de dados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D164870-5ACD-4F7E-A5C2-F1DFB93E8BB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85-471B-9958-F29B41042F4B}"/>
                </c:ext>
              </c:extLst>
            </c:dLbl>
            <c:dLbl>
              <c:idx val="1"/>
              <c:layout>
                <c:manualLayout>
                  <c:x val="-0.11388685857808525"/>
                  <c:y val="-7.8351832337067412E-2"/>
                </c:manualLayout>
              </c:layout>
              <c:tx>
                <c:rich>
                  <a:bodyPr/>
                  <a:lstStyle/>
                  <a:p>
                    <a:fld id="{9C1392DD-6E99-4742-9DE0-2683BEC33FA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585-471B-9958-F29B41042F4B}"/>
                </c:ext>
              </c:extLst>
            </c:dLbl>
            <c:dLbl>
              <c:idx val="2"/>
              <c:layout>
                <c:manualLayout>
                  <c:x val="-8.7671945174485913E-2"/>
                  <c:y val="-0.11586208832466649"/>
                </c:manualLayout>
              </c:layout>
              <c:tx>
                <c:rich>
                  <a:bodyPr/>
                  <a:lstStyle/>
                  <a:p>
                    <a:fld id="{5EEBBDFD-0F1B-49C1-B694-B10F27EED01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585-471B-9958-F29B41042F4B}"/>
                </c:ext>
              </c:extLst>
            </c:dLbl>
            <c:dLbl>
              <c:idx val="3"/>
              <c:layout>
                <c:manualLayout>
                  <c:x val="-9.7447801164539535E-2"/>
                  <c:y val="-4.901857582966667E-2"/>
                </c:manualLayout>
              </c:layout>
              <c:tx>
                <c:rich>
                  <a:bodyPr/>
                  <a:lstStyle/>
                  <a:p>
                    <a:fld id="{3045264D-0D53-40DA-BCBB-3E3232235D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585-471B-9958-F29B41042F4B}"/>
                </c:ext>
              </c:extLst>
            </c:dLbl>
            <c:dLbl>
              <c:idx val="4"/>
              <c:layout>
                <c:manualLayout>
                  <c:x val="-9.9071931183948705E-2"/>
                  <c:y val="-6.6843512494999868E-2"/>
                </c:manualLayout>
              </c:layout>
              <c:tx>
                <c:rich>
                  <a:bodyPr/>
                  <a:lstStyle/>
                  <a:p>
                    <a:fld id="{6497B835-0044-496A-8DEB-CCA5E51391D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FE6-45BD-8BF8-B8148C5A0479}"/>
                </c:ext>
              </c:extLst>
            </c:dLbl>
            <c:dLbl>
              <c:idx val="5"/>
              <c:layout>
                <c:manualLayout>
                  <c:x val="-0.1058666572697695"/>
                  <c:y val="-1.865519817549224E-2"/>
                </c:manualLayout>
              </c:layout>
              <c:tx>
                <c:rich>
                  <a:bodyPr/>
                  <a:lstStyle/>
                  <a:p>
                    <a:fld id="{F1C687DE-8E55-48F9-B046-00D5E5F98C99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FE6-45BD-8BF8-B8148C5A047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DF-409A-B3EC-1B67B1E59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Dinamico!$M$17:$M$23</c:f>
              <c:strCache>
                <c:ptCount val="7"/>
                <c:pt idx="0">
                  <c:v>Área 1</c:v>
                </c:pt>
                <c:pt idx="1">
                  <c:v>Área 2</c:v>
                </c:pt>
                <c:pt idx="2">
                  <c:v>capex</c:v>
                </c:pt>
                <c:pt idx="3">
                  <c:v>Capex_á_realizar</c:v>
                </c:pt>
                <c:pt idx="4">
                  <c:v>Opex_A_Realizar</c:v>
                </c:pt>
                <c:pt idx="5">
                  <c:v>Opex_REALIZADO</c:v>
                </c:pt>
                <c:pt idx="6">
                  <c:v>Total</c:v>
                </c:pt>
              </c:strCache>
            </c:strRef>
          </c:xVal>
          <c:yVal>
            <c:numRef>
              <c:f>Dinamico!$S$17:$S$23</c:f>
              <c:numCache>
                <c:formatCode>#,##0.00</c:formatCode>
                <c:ptCount val="7"/>
                <c:pt idx="0">
                  <c:v>13609535.737751659</c:v>
                </c:pt>
                <c:pt idx="1">
                  <c:v>17332100.897842634</c:v>
                </c:pt>
                <c:pt idx="2">
                  <c:v>17432100.897842634</c:v>
                </c:pt>
                <c:pt idx="3">
                  <c:v>17754834.157842636</c:v>
                </c:pt>
                <c:pt idx="4">
                  <c:v>20314081.453628838</c:v>
                </c:pt>
                <c:pt idx="5">
                  <c:v>21114081.453628838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Dinamico!$N$17:$N$23</c15:f>
                <c15:dlblRangeCache>
                  <c:ptCount val="7"/>
                  <c:pt idx="0">
                    <c:v> R$ 13.609.535,74 </c:v>
                  </c:pt>
                  <c:pt idx="1">
                    <c:v> R$ 3.722.565,16 </c:v>
                  </c:pt>
                  <c:pt idx="2">
                    <c:v> R$ 100.000,00 </c:v>
                  </c:pt>
                  <c:pt idx="3">
                    <c:v> R$ 322.733,26 </c:v>
                  </c:pt>
                  <c:pt idx="4">
                    <c:v> R$ 2.559.247,30 </c:v>
                  </c:pt>
                  <c:pt idx="5">
                    <c:v> R$ 800.000,00 </c:v>
                  </c:pt>
                  <c:pt idx="6">
                    <c:v> R$ 21.114.081,45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D585-471B-9958-F29B4104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60240"/>
        <c:axId val="1456459760"/>
      </c:scatterChart>
      <c:catAx>
        <c:axId val="1456460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456459760"/>
        <c:crosses val="autoZero"/>
        <c:auto val="1"/>
        <c:lblAlgn val="ctr"/>
        <c:lblOffset val="100"/>
        <c:noMultiLvlLbl val="0"/>
      </c:catAx>
      <c:valAx>
        <c:axId val="145645976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4564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[Controle_Custo_Realizado_à realizar.xlsx]Dinamico!Tabela dinâmica2</c:name>
    <c:fmtId val="11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</c:pivotFmt>
      <c:pivotFmt>
        <c:idx val="4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275332596591151"/>
                  <c:h val="0.20214895081942941"/>
                </c:manualLayout>
              </c15:layout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601581617472936"/>
                  <c:h val="0.20214895081942941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Dinamico!$M$5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100000">
                  <a:schemeClr val="accent6">
                    <a:lumMod val="5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1DF-41ED-BD90-40AA93CD80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Dinamico!$M$5</c:f>
              <c:strCache>
                <c:ptCount val="1"/>
                <c:pt idx="0">
                  <c:v>Capex</c:v>
                </c:pt>
              </c:strCache>
            </c:strRef>
          </c:cat>
          <c:val>
            <c:numRef>
              <c:f>Dinamico!$M$5</c:f>
              <c:numCache>
                <c:formatCode>_("R$"* #,##0.00_);_("R$"* \(#,##0.00\);_("R$"* "-"??_);_(@_)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F-41ED-BD90-40AA93CD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332895"/>
        <c:axId val="1550825919"/>
      </c:barChart>
      <c:catAx>
        <c:axId val="2078332895"/>
        <c:scaling>
          <c:orientation val="minMax"/>
        </c:scaling>
        <c:delete val="1"/>
        <c:axPos val="b"/>
        <c:title>
          <c:tx>
            <c:strRef>
              <c:f>Dinamico!$M$5</c:f>
              <c:strCache>
                <c:ptCount val="1"/>
                <c:pt idx="0">
                  <c:v>Total Geral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550825919"/>
        <c:crosses val="autoZero"/>
        <c:auto val="1"/>
        <c:lblAlgn val="ctr"/>
        <c:lblOffset val="100"/>
        <c:noMultiLvlLbl val="0"/>
      </c:catAx>
      <c:valAx>
        <c:axId val="15508259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783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[Controle_Custo_Realizado_à realizar.xlsx]Dinamico!Tabela dinâmica5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layout>
            <c:manualLayout>
              <c:x val="0"/>
              <c:y val="-1.8124504787152731E-2"/>
            </c:manualLayout>
          </c:layout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BD395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BD395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1671228612200749"/>
              <c:y val="-6.7970799656415936E-17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spPr>
          <a:noFill/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0">
                <a:srgbClr val="9BD395"/>
              </a:gs>
              <a:gs pos="100000">
                <a:srgbClr val="56B54B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0">
                <a:srgbClr val="9BD395"/>
              </a:gs>
              <a:gs pos="100000">
                <a:srgbClr val="56B54B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8.5977793628382038E-2"/>
              <c:y val="-1.12643776032242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3.4391117451354077E-3"/>
              <c:y val="-3.3793132809672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Dinamico!$C$50</c:f>
              <c:strCache>
                <c:ptCount val="1"/>
                <c:pt idx="0">
                  <c:v>Soma de Soma dos valor a realizar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DE3-438C-B1C3-E552E7AC4DB0}"/>
              </c:ext>
            </c:extLst>
          </c:dPt>
          <c:dLbls>
            <c:dLbl>
              <c:idx val="10"/>
              <c:layout>
                <c:manualLayout>
                  <c:x val="-3.4391117451354077E-3"/>
                  <c:y val="-3.3793132809672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3-438C-B1C3-E552E7AC4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Dinamico!$B$51:$B$70</c:f>
              <c:strCache>
                <c:ptCount val="19"/>
                <c:pt idx="0">
                  <c:v>Equipamento 1 - Área 1</c:v>
                </c:pt>
                <c:pt idx="1">
                  <c:v>Equipamento 1 - Área 2</c:v>
                </c:pt>
                <c:pt idx="2">
                  <c:v>Equipamento 10 - Área 1</c:v>
                </c:pt>
                <c:pt idx="3">
                  <c:v>Equipamento 10 - Área 2</c:v>
                </c:pt>
                <c:pt idx="4">
                  <c:v>Equipamento 2 - Área 1</c:v>
                </c:pt>
                <c:pt idx="5">
                  <c:v>Equipamento 2 - Área 2</c:v>
                </c:pt>
                <c:pt idx="6">
                  <c:v>Equipamento 3 - Área 1</c:v>
                </c:pt>
                <c:pt idx="7">
                  <c:v>Equipamento 3 - Área 2</c:v>
                </c:pt>
                <c:pt idx="8">
                  <c:v>Equipamento 4 - Área 1</c:v>
                </c:pt>
                <c:pt idx="9">
                  <c:v>Equipamento 4 - Área 2</c:v>
                </c:pt>
                <c:pt idx="10">
                  <c:v>Equipamento 5 - Área 1</c:v>
                </c:pt>
                <c:pt idx="11">
                  <c:v>Equipamento 5 - Área 2</c:v>
                </c:pt>
                <c:pt idx="12">
                  <c:v>Equipamento 6 - Área 1</c:v>
                </c:pt>
                <c:pt idx="13">
                  <c:v>Equipamento 6 - Área 2</c:v>
                </c:pt>
                <c:pt idx="14">
                  <c:v>Equipamento 7 - Área 1</c:v>
                </c:pt>
                <c:pt idx="15">
                  <c:v>Equipamento 7 - Área 2</c:v>
                </c:pt>
                <c:pt idx="16">
                  <c:v>Equipamento 8 - Área 1</c:v>
                </c:pt>
                <c:pt idx="17">
                  <c:v>Equipamento 8 - Área 2</c:v>
                </c:pt>
                <c:pt idx="18">
                  <c:v>Equipamento 9 - Área 1</c:v>
                </c:pt>
              </c:strCache>
            </c:strRef>
          </c:cat>
          <c:val>
            <c:numRef>
              <c:f>Dinamico!$C$51:$C$70</c:f>
              <c:numCache>
                <c:formatCode>General</c:formatCode>
                <c:ptCount val="19"/>
                <c:pt idx="0">
                  <c:v>51768.335579999977</c:v>
                </c:pt>
                <c:pt idx="1">
                  <c:v>51768.335579999977</c:v>
                </c:pt>
                <c:pt idx="2">
                  <c:v>103536.67115999995</c:v>
                </c:pt>
                <c:pt idx="3">
                  <c:v>155305.00673999992</c:v>
                </c:pt>
                <c:pt idx="4">
                  <c:v>51768.335579999977</c:v>
                </c:pt>
                <c:pt idx="5">
                  <c:v>51768.335579999977</c:v>
                </c:pt>
                <c:pt idx="6">
                  <c:v>51768.335579999977</c:v>
                </c:pt>
                <c:pt idx="7">
                  <c:v>51768.335579999977</c:v>
                </c:pt>
                <c:pt idx="8">
                  <c:v>51768.335579999977</c:v>
                </c:pt>
                <c:pt idx="9">
                  <c:v>367037.49926219991</c:v>
                </c:pt>
                <c:pt idx="10">
                  <c:v>1679623.6478931003</c:v>
                </c:pt>
                <c:pt idx="11">
                  <c:v>51768.335579999977</c:v>
                </c:pt>
                <c:pt idx="12">
                  <c:v>51768.335579999977</c:v>
                </c:pt>
                <c:pt idx="13">
                  <c:v>51768.335579999977</c:v>
                </c:pt>
                <c:pt idx="14">
                  <c:v>51768.335579999977</c:v>
                </c:pt>
                <c:pt idx="15">
                  <c:v>51768.335579999977</c:v>
                </c:pt>
                <c:pt idx="16">
                  <c:v>51768.335579999977</c:v>
                </c:pt>
                <c:pt idx="17">
                  <c:v>328987.77261089993</c:v>
                </c:pt>
                <c:pt idx="18">
                  <c:v>51768.335579999977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E3-438C-B1C3-E552E7AC4DB0}"/>
            </c:ext>
          </c:extLst>
        </c:ser>
        <c:ser>
          <c:idx val="1"/>
          <c:order val="1"/>
          <c:tx>
            <c:strRef>
              <c:f>Dinamico!$D$50</c:f>
              <c:strCache>
                <c:ptCount val="1"/>
                <c:pt idx="0">
                  <c:v>Soma de Soma dos valores realizados</c:v>
                </c:pt>
              </c:strCache>
            </c:strRef>
          </c:tx>
          <c:spPr>
            <a:gradFill>
              <a:gsLst>
                <a:gs pos="0">
                  <a:srgbClr val="9BD395"/>
                </a:gs>
                <a:gs pos="100000">
                  <a:srgbClr val="56B54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DE3-438C-B1C3-E552E7AC4DB0}"/>
              </c:ext>
            </c:extLst>
          </c:dPt>
          <c:dLbls>
            <c:dLbl>
              <c:idx val="10"/>
              <c:layout>
                <c:manualLayout>
                  <c:x val="-8.5977793628382038E-2"/>
                  <c:y val="-1.1264377603224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3-438C-B1C3-E552E7AC4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Dinamico!$B$51:$B$70</c:f>
              <c:strCache>
                <c:ptCount val="19"/>
                <c:pt idx="0">
                  <c:v>Equipamento 1 - Área 1</c:v>
                </c:pt>
                <c:pt idx="1">
                  <c:v>Equipamento 1 - Área 2</c:v>
                </c:pt>
                <c:pt idx="2">
                  <c:v>Equipamento 10 - Área 1</c:v>
                </c:pt>
                <c:pt idx="3">
                  <c:v>Equipamento 10 - Área 2</c:v>
                </c:pt>
                <c:pt idx="4">
                  <c:v>Equipamento 2 - Área 1</c:v>
                </c:pt>
                <c:pt idx="5">
                  <c:v>Equipamento 2 - Área 2</c:v>
                </c:pt>
                <c:pt idx="6">
                  <c:v>Equipamento 3 - Área 1</c:v>
                </c:pt>
                <c:pt idx="7">
                  <c:v>Equipamento 3 - Área 2</c:v>
                </c:pt>
                <c:pt idx="8">
                  <c:v>Equipamento 4 - Área 1</c:v>
                </c:pt>
                <c:pt idx="9">
                  <c:v>Equipamento 4 - Área 2</c:v>
                </c:pt>
                <c:pt idx="10">
                  <c:v>Equipamento 5 - Área 1</c:v>
                </c:pt>
                <c:pt idx="11">
                  <c:v>Equipamento 5 - Área 2</c:v>
                </c:pt>
                <c:pt idx="12">
                  <c:v>Equipamento 6 - Área 1</c:v>
                </c:pt>
                <c:pt idx="13">
                  <c:v>Equipamento 6 - Área 2</c:v>
                </c:pt>
                <c:pt idx="14">
                  <c:v>Equipamento 7 - Área 1</c:v>
                </c:pt>
                <c:pt idx="15">
                  <c:v>Equipamento 7 - Área 2</c:v>
                </c:pt>
                <c:pt idx="16">
                  <c:v>Equipamento 8 - Área 1</c:v>
                </c:pt>
                <c:pt idx="17">
                  <c:v>Equipamento 8 - Área 2</c:v>
                </c:pt>
                <c:pt idx="18">
                  <c:v>Equipamento 9 - Área 1</c:v>
                </c:pt>
              </c:strCache>
            </c:strRef>
          </c:cat>
          <c:val>
            <c:numRef>
              <c:f>Dinamico!$D$51:$D$70</c:f>
              <c:numCache>
                <c:formatCode>General</c:formatCode>
                <c:ptCount val="19"/>
                <c:pt idx="10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E3-438C-B1C3-E552E7AC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5"/>
        <c:overlap val="100"/>
        <c:axId val="1750950608"/>
        <c:axId val="1580098064"/>
      </c:barChart>
      <c:catAx>
        <c:axId val="175095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80098064"/>
        <c:crosses val="autoZero"/>
        <c:auto val="1"/>
        <c:lblAlgn val="ctr"/>
        <c:lblOffset val="100"/>
        <c:noMultiLvlLbl val="0"/>
      </c:catAx>
      <c:valAx>
        <c:axId val="158009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09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291193</xdr:colOff>
      <xdr:row>6</xdr:row>
      <xdr:rowOff>97971</xdr:rowOff>
    </xdr:from>
    <xdr:to>
      <xdr:col>15</xdr:col>
      <xdr:colOff>136072</xdr:colOff>
      <xdr:row>11</xdr:row>
      <xdr:rowOff>163285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no 2">
              <a:extLst>
                <a:ext uri="{FF2B5EF4-FFF2-40B4-BE49-F238E27FC236}">
                  <a16:creationId xmlns:a16="http://schemas.microsoft.com/office/drawing/2014/main" id="{184F6CE7-00B1-C7A6-FABC-73959D61B2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58800" y="1621971"/>
              <a:ext cx="1178379" cy="1017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481854</xdr:colOff>
      <xdr:row>1</xdr:row>
      <xdr:rowOff>78441</xdr:rowOff>
    </xdr:from>
    <xdr:to>
      <xdr:col>18</xdr:col>
      <xdr:colOff>582706</xdr:colOff>
      <xdr:row>3</xdr:row>
      <xdr:rowOff>67234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81E438C-3F8F-4848-9FBE-1E8EB855E4F7}"/>
            </a:ext>
          </a:extLst>
        </xdr:cNvPr>
        <xdr:cNvSpPr txBox="1"/>
      </xdr:nvSpPr>
      <xdr:spPr>
        <a:xfrm>
          <a:off x="8348383" y="268941"/>
          <a:ext cx="3126441" cy="36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aseline="0">
              <a:solidFill>
                <a:srgbClr val="9BD395"/>
              </a:solidFill>
              <a:latin typeface="Cooper Black" panose="0208090404030B020404" pitchFamily="18" charset="0"/>
              <a:ea typeface="+mn-ea"/>
              <a:cs typeface="+mn-cs"/>
            </a:rPr>
            <a:t>CAPEX REALIZADO EQUIP ÁREA1/ÁREA2</a:t>
          </a:r>
        </a:p>
      </xdr:txBody>
    </xdr:sp>
    <xdr:clientData/>
  </xdr:twoCellAnchor>
  <xdr:twoCellAnchor>
    <xdr:from>
      <xdr:col>17</xdr:col>
      <xdr:colOff>510046</xdr:colOff>
      <xdr:row>0</xdr:row>
      <xdr:rowOff>169896</xdr:rowOff>
    </xdr:from>
    <xdr:to>
      <xdr:col>21</xdr:col>
      <xdr:colOff>222429</xdr:colOff>
      <xdr:row>2</xdr:row>
      <xdr:rowOff>180478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5E4A039-692C-4A18-A47D-BC7CD44C0A59}"/>
            </a:ext>
          </a:extLst>
        </xdr:cNvPr>
        <xdr:cNvSpPr/>
      </xdr:nvSpPr>
      <xdr:spPr>
        <a:xfrm>
          <a:off x="10797046" y="169896"/>
          <a:ext cx="2132854" cy="391582"/>
        </a:xfrm>
        <a:prstGeom prst="roundRect">
          <a:avLst>
            <a:gd name="adj" fmla="val 7403"/>
          </a:avLst>
        </a:prstGeom>
        <a:solidFill>
          <a:srgbClr val="9BD39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800"/>
        </a:p>
      </xdr:txBody>
    </xdr:sp>
    <xdr:clientData/>
  </xdr:twoCellAnchor>
  <xdr:twoCellAnchor>
    <xdr:from>
      <xdr:col>0</xdr:col>
      <xdr:colOff>123973</xdr:colOff>
      <xdr:row>1</xdr:row>
      <xdr:rowOff>90805</xdr:rowOff>
    </xdr:from>
    <xdr:to>
      <xdr:col>13</xdr:col>
      <xdr:colOff>526967</xdr:colOff>
      <xdr:row>18</xdr:row>
      <xdr:rowOff>150916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CC1DD-191C-42C1-B14C-B9A15E581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137582</xdr:colOff>
      <xdr:row>0</xdr:row>
      <xdr:rowOff>74085</xdr:rowOff>
    </xdr:from>
    <xdr:to>
      <xdr:col>8</xdr:col>
      <xdr:colOff>455083</xdr:colOff>
      <xdr:row>2</xdr:row>
      <xdr:rowOff>84667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C825466-B75E-4077-88EB-F65A3F8562E9}"/>
            </a:ext>
          </a:extLst>
        </xdr:cNvPr>
        <xdr:cNvSpPr/>
      </xdr:nvSpPr>
      <xdr:spPr>
        <a:xfrm>
          <a:off x="3206749" y="74085"/>
          <a:ext cx="2159001" cy="391582"/>
        </a:xfrm>
        <a:prstGeom prst="roundRect">
          <a:avLst>
            <a:gd name="adj" fmla="val 7403"/>
          </a:avLst>
        </a:prstGeom>
        <a:solidFill>
          <a:srgbClr val="9BD39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800"/>
        </a:p>
      </xdr:txBody>
    </xdr:sp>
    <xdr:clientData/>
  </xdr:twoCellAnchor>
  <xdr:twoCellAnchor>
    <xdr:from>
      <xdr:col>11</xdr:col>
      <xdr:colOff>363640</xdr:colOff>
      <xdr:row>18</xdr:row>
      <xdr:rowOff>25122</xdr:rowOff>
    </xdr:from>
    <xdr:to>
      <xdr:col>24</xdr:col>
      <xdr:colOff>414617</xdr:colOff>
      <xdr:row>35</xdr:row>
      <xdr:rowOff>190499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B44DF4F-5D6F-4311-A954-048540DCA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201386</xdr:colOff>
      <xdr:row>0</xdr:row>
      <xdr:rowOff>81642</xdr:rowOff>
    </xdr:from>
    <xdr:to>
      <xdr:col>8</xdr:col>
      <xdr:colOff>434220</xdr:colOff>
      <xdr:row>2</xdr:row>
      <xdr:rowOff>60642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4612A92C-13E6-4054-999D-83E4CE087D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2068" y="81642"/>
              <a:ext cx="2051243" cy="3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572050</xdr:colOff>
      <xdr:row>1</xdr:row>
      <xdr:rowOff>6723</xdr:rowOff>
    </xdr:from>
    <xdr:to>
      <xdr:col>21</xdr:col>
      <xdr:colOff>176483</xdr:colOff>
      <xdr:row>2</xdr:row>
      <xdr:rowOff>104223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1">
              <a:extLst>
                <a:ext uri="{FF2B5EF4-FFF2-40B4-BE49-F238E27FC236}">
                  <a16:creationId xmlns:a16="http://schemas.microsoft.com/office/drawing/2014/main" id="{D206C646-4CF2-4942-B185-C7F9AF8FCB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6368" y="197223"/>
              <a:ext cx="2028979" cy="2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342900</xdr:colOff>
      <xdr:row>3</xdr:row>
      <xdr:rowOff>142875</xdr:rowOff>
    </xdr:from>
    <xdr:to>
      <xdr:col>22</xdr:col>
      <xdr:colOff>102056</xdr:colOff>
      <xdr:row>14</xdr:row>
      <xdr:rowOff>73480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48DAAB8-5512-467F-A9C0-A8E846409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156881</xdr:colOff>
      <xdr:row>0</xdr:row>
      <xdr:rowOff>33618</xdr:rowOff>
    </xdr:from>
    <xdr:to>
      <xdr:col>5</xdr:col>
      <xdr:colOff>257734</xdr:colOff>
      <xdr:row>2</xdr:row>
      <xdr:rowOff>22411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790F0A11-E3C2-4C79-BB56-D5F5A8001B79}"/>
            </a:ext>
          </a:extLst>
        </xdr:cNvPr>
        <xdr:cNvSpPr txBox="1"/>
      </xdr:nvSpPr>
      <xdr:spPr>
        <a:xfrm>
          <a:off x="156881" y="33618"/>
          <a:ext cx="3126441" cy="36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chemeClr val="accent6">
                  <a:lumMod val="75000"/>
                </a:schemeClr>
              </a:solidFill>
              <a:latin typeface="Cooper Black" panose="0208090404030B020404" pitchFamily="18" charset="0"/>
            </a:rPr>
            <a:t>OPEX</a:t>
          </a:r>
          <a:r>
            <a:rPr lang="pt-BR" sz="800" baseline="0">
              <a:solidFill>
                <a:schemeClr val="accent6">
                  <a:lumMod val="75000"/>
                </a:schemeClr>
              </a:solidFill>
              <a:latin typeface="Cooper Black" panose="0208090404030B020404" pitchFamily="18" charset="0"/>
            </a:rPr>
            <a:t> REALIZADOS NOS EQUIPAMENTOS ÁREA1/ÁREA2</a:t>
          </a:r>
          <a:endParaRPr lang="pt-BR" sz="800">
            <a:solidFill>
              <a:schemeClr val="accent6">
                <a:lumMod val="75000"/>
              </a:schemeClr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0</xdr:col>
      <xdr:colOff>168088</xdr:colOff>
      <xdr:row>1</xdr:row>
      <xdr:rowOff>11206</xdr:rowOff>
    </xdr:from>
    <xdr:to>
      <xdr:col>2</xdr:col>
      <xdr:colOff>389310</xdr:colOff>
      <xdr:row>2</xdr:row>
      <xdr:rowOff>99830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2278D38-BE0F-4652-88D8-75D230C881C6}"/>
            </a:ext>
          </a:extLst>
        </xdr:cNvPr>
        <xdr:cNvSpPr txBox="1"/>
      </xdr:nvSpPr>
      <xdr:spPr>
        <a:xfrm>
          <a:off x="168088" y="201706"/>
          <a:ext cx="1431457" cy="279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chemeClr val="accent3">
                  <a:lumMod val="75000"/>
                </a:schemeClr>
              </a:solidFill>
              <a:latin typeface="Cooper Black" panose="0208090404030B020404" pitchFamily="18" charset="0"/>
            </a:rPr>
            <a:t>Visão por ano</a:t>
          </a:r>
        </a:p>
      </xdr:txBody>
    </xdr:sp>
    <xdr:clientData/>
  </xdr:twoCellAnchor>
  <xdr:twoCellAnchor>
    <xdr:from>
      <xdr:col>13</xdr:col>
      <xdr:colOff>493061</xdr:colOff>
      <xdr:row>2</xdr:row>
      <xdr:rowOff>56029</xdr:rowOff>
    </xdr:from>
    <xdr:to>
      <xdr:col>16</xdr:col>
      <xdr:colOff>109165</xdr:colOff>
      <xdr:row>3</xdr:row>
      <xdr:rowOff>144653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3D37499-5B99-4C7D-A22D-9F11230830A6}"/>
            </a:ext>
          </a:extLst>
        </xdr:cNvPr>
        <xdr:cNvSpPr txBox="1"/>
      </xdr:nvSpPr>
      <xdr:spPr>
        <a:xfrm>
          <a:off x="8359590" y="437029"/>
          <a:ext cx="1431457" cy="279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chemeClr val="accent3">
                  <a:lumMod val="75000"/>
                </a:schemeClr>
              </a:solidFill>
              <a:latin typeface="Cooper Black" panose="0208090404030B020404" pitchFamily="18" charset="0"/>
            </a:rPr>
            <a:t>Visão por ano</a:t>
          </a:r>
        </a:p>
      </xdr:txBody>
    </xdr:sp>
    <xdr:clientData/>
  </xdr:twoCellAnchor>
  <xdr:twoCellAnchor>
    <xdr:from>
      <xdr:col>17</xdr:col>
      <xdr:colOff>367711</xdr:colOff>
      <xdr:row>16</xdr:row>
      <xdr:rowOff>99572</xdr:rowOff>
    </xdr:from>
    <xdr:to>
      <xdr:col>24</xdr:col>
      <xdr:colOff>174491</xdr:colOff>
      <xdr:row>18</xdr:row>
      <xdr:rowOff>88365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C680C6D-F3B6-4EE9-9F16-7DC9480460E7}"/>
            </a:ext>
          </a:extLst>
        </xdr:cNvPr>
        <xdr:cNvSpPr txBox="1"/>
      </xdr:nvSpPr>
      <xdr:spPr>
        <a:xfrm>
          <a:off x="10777175" y="3147572"/>
          <a:ext cx="4093030" cy="36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aseline="0">
              <a:solidFill>
                <a:schemeClr val="accent6">
                  <a:lumMod val="40000"/>
                  <a:lumOff val="60000"/>
                </a:schemeClr>
              </a:solidFill>
              <a:latin typeface="Cooper Black" panose="0208090404030B020404" pitchFamily="18" charset="0"/>
            </a:rPr>
            <a:t>VALORES REALIZADO </a:t>
          </a:r>
          <a:r>
            <a:rPr lang="pt-BR" sz="800" baseline="0">
              <a:solidFill>
                <a:schemeClr val="accent6">
                  <a:lumMod val="40000"/>
                  <a:lumOff val="60000"/>
                </a:schemeClr>
              </a:solidFill>
              <a:latin typeface="Cooper Black" panose="0208090404030B020404" pitchFamily="18" charset="0"/>
              <a:ea typeface="+mn-ea"/>
              <a:cs typeface="+mn-cs"/>
            </a:rPr>
            <a:t>EQUIPAMENTOS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800" baseline="0">
              <a:solidFill>
                <a:schemeClr val="accent6">
                  <a:lumMod val="40000"/>
                  <a:lumOff val="60000"/>
                </a:schemeClr>
              </a:solidFill>
              <a:latin typeface="Cooper Black" panose="0208090404030B020404" pitchFamily="18" charset="0"/>
              <a:ea typeface="+mn-ea"/>
              <a:cs typeface="+mn-cs"/>
            </a:rPr>
            <a:t>ÁREA1/ÁREA2AGREGADOS</a:t>
          </a:r>
        </a:p>
      </xdr:txBody>
    </xdr:sp>
    <xdr:clientData/>
  </xdr:twoCellAnchor>
  <xdr:twoCellAnchor>
    <xdr:from>
      <xdr:col>17</xdr:col>
      <xdr:colOff>419740</xdr:colOff>
      <xdr:row>17</xdr:row>
      <xdr:rowOff>77160</xdr:rowOff>
    </xdr:from>
    <xdr:to>
      <xdr:col>20</xdr:col>
      <xdr:colOff>28640</xdr:colOff>
      <xdr:row>18</xdr:row>
      <xdr:rowOff>165784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31A2A3C3-2E7C-4BF0-85DB-A439898DF827}"/>
            </a:ext>
          </a:extLst>
        </xdr:cNvPr>
        <xdr:cNvSpPr txBox="1"/>
      </xdr:nvSpPr>
      <xdr:spPr>
        <a:xfrm>
          <a:off x="10829204" y="3315660"/>
          <a:ext cx="1445865" cy="279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chemeClr val="accent3">
                  <a:lumMod val="75000"/>
                </a:schemeClr>
              </a:solidFill>
              <a:latin typeface="Cooper Black" panose="0208090404030B020404" pitchFamily="18" charset="0"/>
            </a:rPr>
            <a:t>Visão por ano</a:t>
          </a:r>
        </a:p>
      </xdr:txBody>
    </xdr:sp>
    <xdr:clientData/>
  </xdr:twoCellAnchor>
  <xdr:twoCellAnchor>
    <xdr:from>
      <xdr:col>0</xdr:col>
      <xdr:colOff>1</xdr:colOff>
      <xdr:row>19</xdr:row>
      <xdr:rowOff>136071</xdr:rowOff>
    </xdr:from>
    <xdr:to>
      <xdr:col>11</xdr:col>
      <xdr:colOff>258535</xdr:colOff>
      <xdr:row>37</xdr:row>
      <xdr:rowOff>132522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7BEBDA1-0D7C-42E8-8A94-16A28A334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29134</xdr:colOff>
      <xdr:row>18</xdr:row>
      <xdr:rowOff>141195</xdr:rowOff>
    </xdr:from>
    <xdr:to>
      <xdr:col>7</xdr:col>
      <xdr:colOff>268941</xdr:colOff>
      <xdr:row>20</xdr:row>
      <xdr:rowOff>129988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5205F85-EEC4-4112-9C90-CAC7DA439804}"/>
            </a:ext>
          </a:extLst>
        </xdr:cNvPr>
        <xdr:cNvSpPr txBox="1"/>
      </xdr:nvSpPr>
      <xdr:spPr>
        <a:xfrm>
          <a:off x="29134" y="3570195"/>
          <a:ext cx="4475631" cy="36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chemeClr val="accent6">
                  <a:lumMod val="75000"/>
                </a:schemeClr>
              </a:solidFill>
              <a:latin typeface="Cooper Black" panose="0208090404030B020404" pitchFamily="18" charset="0"/>
            </a:rPr>
            <a:t>OPEX</a:t>
          </a:r>
          <a:r>
            <a:rPr lang="pt-BR" sz="800" baseline="0">
              <a:solidFill>
                <a:schemeClr val="accent6">
                  <a:lumMod val="75000"/>
                </a:schemeClr>
              </a:solidFill>
              <a:latin typeface="Cooper Black" panose="0208090404030B020404" pitchFamily="18" charset="0"/>
            </a:rPr>
            <a:t> QUE SERÁ/FOI REALIZADO </a:t>
          </a:r>
          <a:r>
            <a:rPr lang="pt-BR" sz="800" baseline="0">
              <a:solidFill>
                <a:schemeClr val="accent6">
                  <a:lumMod val="75000"/>
                </a:schemeClr>
              </a:solidFill>
              <a:latin typeface="Cooper Black" panose="0208090404030B020404" pitchFamily="18" charset="0"/>
              <a:ea typeface="+mn-ea"/>
              <a:cs typeface="+mn-cs"/>
            </a:rPr>
            <a:t>EQUIPAMENTOS ÁREA1/ÁREA2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EN OLIVEIRA SOUZA" refreshedDate="45543.4633525463" createdVersion="8" refreshedVersion="8" minRefreshableVersion="3" recordCount="24" xr:uid="{237742F1-8B9C-4202-AFBB-DAB7EB99C2E1}">
  <cacheSource type="worksheet">
    <worksheetSource name="Planilha1"/>
  </cacheSource>
  <cacheFields count="4">
    <cacheField name="Equipamento" numFmtId="0">
      <sharedItems count="19">
        <s v="Equipamento 1 - Área 1"/>
        <s v="Equipamento 1 - Área 2"/>
        <s v="Equipamento 10 - Área 1"/>
        <s v="Equipamento 10 - Área 2"/>
        <s v="Equipamento 2 - Área 1"/>
        <s v="Equipamento 2 - Área 2"/>
        <s v="Equipamento 3 - Área 1"/>
        <s v="Equipamento 3 - Área 2"/>
        <s v="Equipamento 4 - Área 1"/>
        <s v="Equipamento 4 - Área 2"/>
        <s v="Equipamento 5 - Área 1"/>
        <s v="Equipamento 5 - Área 2"/>
        <s v="Equipamento 6 - Área 1"/>
        <s v="Equipamento 6 - Área 2"/>
        <s v="Equipamento 7 - Área 1"/>
        <s v="Equipamento 7 - Área 2"/>
        <s v="Equipamento 8 - Área 1"/>
        <s v="Equipamento 8 - Área 2"/>
        <s v="Equipamento 9 - Área 1"/>
      </sharedItems>
    </cacheField>
    <cacheField name="Descrição Item" numFmtId="0">
      <sharedItems/>
    </cacheField>
    <cacheField name="Soma dos valor a realizar" numFmtId="164">
      <sharedItems containsSemiMixedTypes="0" containsString="0" containsNumber="1" minValue="51768.335579999977" maxValue="1679623.6478931003"/>
    </cacheField>
    <cacheField name="Soma dos valores realizados" numFmtId="164">
      <sharedItems containsString="0" containsBlank="1" containsNumber="1" containsInteger="1" minValue="800000" maxValue="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EN OLIVEIRA SOUZA" refreshedDate="45543.463352777777" createdVersion="8" refreshedVersion="8" minRefreshableVersion="3" recordCount="200" xr:uid="{06D403D6-ACB4-48AC-B2EF-76E775E54DDD}">
  <cacheSource type="worksheet">
    <worksheetSource name="Table1"/>
  </cacheSource>
  <cacheFields count="5">
    <cacheField name="Descrição CDC" numFmtId="0">
      <sharedItems count="4">
        <s v="Área 1"/>
        <s v="Área 2"/>
        <s v="Fábrica De Açúcar" u="1"/>
        <s v="Destilaria Hidratado" u="1"/>
      </sharedItems>
    </cacheField>
    <cacheField name="Descrição do Item" numFmtId="0">
      <sharedItems/>
    </cacheField>
    <cacheField name="Valor Contab." numFmtId="44">
      <sharedItems containsSemiMixedTypes="0" containsString="0" containsNumber="1" minValue="22.52312676" maxValue="1975310.12461491"/>
    </cacheField>
    <cacheField name="Descrição Equipamento" numFmtId="0">
      <sharedItems/>
    </cacheField>
    <cacheField name="Ano" numFmtId="0">
      <sharedItems containsSemiMixedTypes="0" containsString="0" containsNumber="1" containsInteger="1" minValue="2023" maxValue="2024" count="2">
        <n v="2024"/>
        <n v="2023"/>
      </sharedItems>
    </cacheField>
  </cacheFields>
  <extLst>
    <ext xmlns:x14="http://schemas.microsoft.com/office/spreadsheetml/2009/9/main" uri="{725AE2AE-9491-48be-B2B4-4EB974FC3084}">
      <x14:pivotCacheDefinition pivotCacheId="115348299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EN OLIVEIRA SOUZA" refreshedDate="45543.463353009261" createdVersion="8" refreshedVersion="8" minRefreshableVersion="3" recordCount="2" xr:uid="{BE71F578-1907-457F-A098-EA18F69B1D13}">
  <cacheSource type="worksheet">
    <worksheetSource name="Table1__2"/>
  </cacheSource>
  <cacheFields count="6">
    <cacheField name="Descrição da Requisição" numFmtId="0">
      <sharedItems count="2">
        <s v="Capex"/>
        <s v="PIMS-MI - OS: 56075 - 1-SUBSTITUIÇÃO DO DIFUSOR DE SAÍDA DE AR PARA TORRE DE RESFRIAMENTO - SAFRA2023 - SOLICITANTE:STHEFANO VASCONCELOS SILVA GIROTTO - PROJ_IND - IMEDIATO" u="1"/>
      </sharedItems>
    </cacheField>
    <cacheField name="Valor Contab." numFmtId="44">
      <sharedItems containsSemiMixedTypes="0" containsString="0" containsNumber="1" containsInteger="1" minValue="98327" maxValue="100000"/>
    </cacheField>
    <cacheField name="Serviço Descrição" numFmtId="0">
      <sharedItems/>
    </cacheField>
    <cacheField name="Setor Descrição" numFmtId="0">
      <sharedItems/>
    </cacheField>
    <cacheField name="Equipamento Descrição" numFmtId="0">
      <sharedItems/>
    </cacheField>
    <cacheField name="Ano" numFmtId="0">
      <sharedItems containsSemiMixedTypes="0" containsString="0" containsNumber="1" containsInteger="1" minValue="2023" maxValue="2024" count="2">
        <n v="2024"/>
        <n v="2023"/>
      </sharedItems>
    </cacheField>
  </cacheFields>
  <extLst>
    <ext xmlns:x14="http://schemas.microsoft.com/office/spreadsheetml/2009/9/main" uri="{725AE2AE-9491-48be-B2B4-4EB974FC3084}">
      <x14:pivotCacheDefinition pivotCacheId="9647459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Manutenção externa"/>
    <n v="51768.335579999977"/>
    <m/>
  </r>
  <r>
    <x v="1"/>
    <s v="Manutenção externa"/>
    <n v="51768.335579999977"/>
    <m/>
  </r>
  <r>
    <x v="2"/>
    <s v="Manutenção externa"/>
    <n v="51768.335579999977"/>
    <m/>
  </r>
  <r>
    <x v="3"/>
    <s v="Manutenção externa"/>
    <n v="51768.335579999977"/>
    <m/>
  </r>
  <r>
    <x v="3"/>
    <s v="Manutenção externa"/>
    <n v="51768.335579999977"/>
    <m/>
  </r>
  <r>
    <x v="4"/>
    <s v="Manutenção externa"/>
    <n v="51768.335579999977"/>
    <m/>
  </r>
  <r>
    <x v="5"/>
    <s v="Manutenção externa"/>
    <n v="51768.335579999977"/>
    <m/>
  </r>
  <r>
    <x v="6"/>
    <s v="Manutenção externa"/>
    <n v="51768.335579999977"/>
    <m/>
  </r>
  <r>
    <x v="7"/>
    <s v="Manutenção externa"/>
    <n v="51768.335579999977"/>
    <m/>
  </r>
  <r>
    <x v="8"/>
    <s v="Manutenção externa"/>
    <n v="51768.335579999977"/>
    <m/>
  </r>
  <r>
    <x v="9"/>
    <s v="Manutenção externa"/>
    <n v="315269.16368219996"/>
    <m/>
  </r>
  <r>
    <x v="9"/>
    <s v="Manutenção externa"/>
    <n v="51768.335579999977"/>
    <m/>
  </r>
  <r>
    <x v="10"/>
    <s v="Manutenção externa"/>
    <n v="1679623.6478931003"/>
    <n v="800000"/>
  </r>
  <r>
    <x v="11"/>
    <s v="Manutenção externa"/>
    <n v="51768.335579999977"/>
    <m/>
  </r>
  <r>
    <x v="12"/>
    <s v="Manutenção externa"/>
    <n v="51768.335579999977"/>
    <m/>
  </r>
  <r>
    <x v="13"/>
    <s v="Manutenção externa"/>
    <n v="51768.335579999977"/>
    <m/>
  </r>
  <r>
    <x v="14"/>
    <s v="Manutenção externa"/>
    <n v="51768.335579999977"/>
    <m/>
  </r>
  <r>
    <x v="15"/>
    <s v="Manutenção externa"/>
    <n v="51768.335579999977"/>
    <m/>
  </r>
  <r>
    <x v="16"/>
    <s v="Manutenção externa"/>
    <n v="51768.335579999977"/>
    <m/>
  </r>
  <r>
    <x v="17"/>
    <s v="Manutenção externa"/>
    <n v="277219.43703089998"/>
    <m/>
  </r>
  <r>
    <x v="17"/>
    <s v="Manutenção externa"/>
    <n v="51768.335579999977"/>
    <m/>
  </r>
  <r>
    <x v="18"/>
    <s v="Manutenção externa"/>
    <n v="51768.335579999977"/>
    <m/>
  </r>
  <r>
    <x v="3"/>
    <s v="Manutenção externa"/>
    <n v="51768.335579999977"/>
    <m/>
  </r>
  <r>
    <x v="2"/>
    <s v="Manutenção externa"/>
    <n v="51768.33557999997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Materiais"/>
    <n v="458.80443400000001"/>
    <s v="Equipamento 5 - Área 1"/>
    <x v="0"/>
  </r>
  <r>
    <x v="1"/>
    <s v="Materiais"/>
    <n v="813.33513300000004"/>
    <s v="Equipamento 5 - Área 2"/>
    <x v="0"/>
  </r>
  <r>
    <x v="1"/>
    <s v="Materiais"/>
    <n v="475.48823160000001"/>
    <s v="Equipamento 10 - Área 2"/>
    <x v="0"/>
  </r>
  <r>
    <x v="1"/>
    <s v="Materiais"/>
    <n v="1163.6948826"/>
    <s v="Equipamento 10 - Área 2"/>
    <x v="0"/>
  </r>
  <r>
    <x v="0"/>
    <s v="Materiais"/>
    <n v="1292.994314"/>
    <s v="Equipamento 3 - Área 1"/>
    <x v="1"/>
  </r>
  <r>
    <x v="0"/>
    <s v="Materiais"/>
    <n v="268.60914136000002"/>
    <s v="Equipamento 4 - Área 1"/>
    <x v="0"/>
  </r>
  <r>
    <x v="0"/>
    <s v="Materiais"/>
    <n v="729.91614500000003"/>
    <s v="Equipamento 6 - Área 1"/>
    <x v="1"/>
  </r>
  <r>
    <x v="0"/>
    <s v="Materiais"/>
    <n v="96.766026080000003"/>
    <s v="Equipamento 4 - Área 1"/>
    <x v="0"/>
  </r>
  <r>
    <x v="1"/>
    <s v="Materiais"/>
    <n v="177.26534950000001"/>
    <s v="Equipamento 6 - Área 1"/>
    <x v="1"/>
  </r>
  <r>
    <x v="0"/>
    <s v="Materiais"/>
    <n v="162.66702659999999"/>
    <s v="Equipamento 6 - Área 1"/>
    <x v="0"/>
  </r>
  <r>
    <x v="1"/>
    <s v="Materiais"/>
    <n v="85.504462699999991"/>
    <s v="Equipamento 6 - Área 1"/>
    <x v="1"/>
  </r>
  <r>
    <x v="1"/>
    <s v="Materiais"/>
    <n v="51.719772560000003"/>
    <s v="Equipamento 6 - Área 2"/>
    <x v="0"/>
  </r>
  <r>
    <x v="1"/>
    <s v="Materiais"/>
    <n v="130422.1800723402"/>
    <s v="Equipamento 5 - Área 2"/>
    <x v="0"/>
  </r>
  <r>
    <x v="1"/>
    <s v="Materiais"/>
    <n v="50193.069523744503"/>
    <s v="Equipamento 5 - Área 2"/>
    <x v="0"/>
  </r>
  <r>
    <x v="0"/>
    <s v="Materiais"/>
    <n v="966.61752345000014"/>
    <s v="Equipamento 7 - Área 1"/>
    <x v="0"/>
  </r>
  <r>
    <x v="0"/>
    <s v="Materiais"/>
    <n v="2444.1763484000003"/>
    <s v="Equipamento 7 - Área 1"/>
    <x v="0"/>
  </r>
  <r>
    <x v="0"/>
    <s v="Materiais"/>
    <n v="2444.1763484000003"/>
    <s v="Equipamento 7 - Área 1"/>
    <x v="0"/>
  </r>
  <r>
    <x v="0"/>
    <s v="Materiais"/>
    <n v="9785.0472923999987"/>
    <s v="Equipamento 6 - Área 1"/>
    <x v="1"/>
  </r>
  <r>
    <x v="1"/>
    <s v="Materiais"/>
    <n v="1518.6426765399999"/>
    <s v="Equipamento 6 - Área 2"/>
    <x v="0"/>
  </r>
  <r>
    <x v="0"/>
    <s v="Materiais"/>
    <n v="158.4960772"/>
    <s v="Equipamento 3 - Área 1"/>
    <x v="1"/>
  </r>
  <r>
    <x v="0"/>
    <s v="Materiais"/>
    <n v="3004.9604952300001"/>
    <s v="Equipamento 3 - Área 1"/>
    <x v="1"/>
  </r>
  <r>
    <x v="0"/>
    <s v="Materiais"/>
    <n v="300"/>
    <s v="Equipamento 1 - Área 1"/>
    <x v="1"/>
  </r>
  <r>
    <x v="1"/>
    <s v="Materiais"/>
    <n v="900"/>
    <s v="Equipamento 1 - Área 2"/>
    <x v="0"/>
  </r>
  <r>
    <x v="0"/>
    <s v="Materiais"/>
    <n v="3875.6461824800003"/>
    <s v="Equipamento 1 - Área 1"/>
    <x v="0"/>
  </r>
  <r>
    <x v="1"/>
    <s v="Materiais"/>
    <n v="101.77116536"/>
    <s v="Equipamento 6 - Área 2"/>
    <x v="0"/>
  </r>
  <r>
    <x v="0"/>
    <s v="Materiais"/>
    <n v="12700.540923"/>
    <s v="Equipamento 4 - Área 1"/>
    <x v="1"/>
  </r>
  <r>
    <x v="0"/>
    <s v="Materiais"/>
    <n v="12700.540923"/>
    <s v="Equipamento 6 - Área 1"/>
    <x v="1"/>
  </r>
  <r>
    <x v="0"/>
    <s v="Materiais"/>
    <n v="12700.540923"/>
    <s v="Equipamento 6 - Área 1"/>
    <x v="1"/>
  </r>
  <r>
    <x v="1"/>
    <s v="Materiais"/>
    <n v="15761.183592720001"/>
    <s v="Equipamento 1 - Área 2"/>
    <x v="0"/>
  </r>
  <r>
    <x v="0"/>
    <s v="Materiais"/>
    <n v="15761.183592720001"/>
    <s v="Equipamento 4 - Área 1"/>
    <x v="0"/>
  </r>
  <r>
    <x v="0"/>
    <s v="Materiais"/>
    <n v="13134.3196606"/>
    <s v="Equipamento 4 - Área 1"/>
    <x v="0"/>
  </r>
  <r>
    <x v="0"/>
    <s v="Materiais"/>
    <n v="13134.3196606"/>
    <s v="Equipamento 3 - Área 1"/>
    <x v="0"/>
  </r>
  <r>
    <x v="0"/>
    <s v="Materiais"/>
    <n v="13134.3196606"/>
    <s v="Equipamento 5 - Área 1"/>
    <x v="0"/>
  </r>
  <r>
    <x v="0"/>
    <s v="Materiais"/>
    <n v="13134.3196606"/>
    <s v="Equipamento 4 - Área 1"/>
    <x v="0"/>
  </r>
  <r>
    <x v="1"/>
    <s v="Materiais"/>
    <n v="2066.2883327599998"/>
    <s v="Equipamento 3 - Área 2"/>
    <x v="0"/>
  </r>
  <r>
    <x v="1"/>
    <s v="Materiais"/>
    <n v="285.91858137000003"/>
    <s v="Equipamento 6 - Área 2"/>
    <x v="0"/>
  </r>
  <r>
    <x v="1"/>
    <s v="Materiais"/>
    <n v="43.37787376"/>
    <s v="Equipamento 4 - Área 2"/>
    <x v="1"/>
  </r>
  <r>
    <x v="1"/>
    <s v="Materiais"/>
    <n v="231.4876917"/>
    <s v="Equipamento 6 - Área 2"/>
    <x v="0"/>
  </r>
  <r>
    <x v="1"/>
    <s v="Materiais"/>
    <n v="280.28779967999998"/>
    <s v="Equipamento 10 - Área 2"/>
    <x v="0"/>
  </r>
  <r>
    <x v="1"/>
    <s v="Materiais"/>
    <n v="11053.01591"/>
    <s v="Equipamento 6 - Área 1"/>
    <x v="1"/>
  </r>
  <r>
    <x v="1"/>
    <s v="Materiais"/>
    <n v="5526.507955"/>
    <s v="Equipamento 3 - Área 2"/>
    <x v="0"/>
  </r>
  <r>
    <x v="1"/>
    <s v="Materiais"/>
    <n v="22585.691000999999"/>
    <s v="Equipamento 6 - Área 1"/>
    <x v="1"/>
  </r>
  <r>
    <x v="1"/>
    <s v="Materiais"/>
    <n v="15432.512780000001"/>
    <s v="Equipamento 6 - Área 1"/>
    <x v="1"/>
  </r>
  <r>
    <x v="1"/>
    <s v="Materiais"/>
    <n v="5582.8157719000001"/>
    <s v="Equipamento 4 - Área 2"/>
    <x v="0"/>
  </r>
  <r>
    <x v="1"/>
    <s v="Materiais"/>
    <n v="4212.6588940000001"/>
    <s v="Equipamento 4 - Área 2"/>
    <x v="0"/>
  </r>
  <r>
    <x v="1"/>
    <s v="Materiais"/>
    <n v="1053.1647235"/>
    <s v="Equipamento 1 - Área 2"/>
    <x v="0"/>
  </r>
  <r>
    <x v="1"/>
    <s v="Materiais"/>
    <n v="406.66756650000002"/>
    <s v="Equipamento 3 - Área 2"/>
    <x v="0"/>
  </r>
  <r>
    <x v="1"/>
    <s v="Materiais"/>
    <n v="813.33513300000004"/>
    <s v="Equipamento 10 - Área 2"/>
    <x v="0"/>
  </r>
  <r>
    <x v="1"/>
    <s v="Materiais"/>
    <n v="3363.45359616"/>
    <s v="Equipamento 3 - Área 2"/>
    <x v="0"/>
  </r>
  <r>
    <x v="0"/>
    <s v="Materiais"/>
    <n v="23335.83625059"/>
    <s v="Equipamento 3 - Área 1"/>
    <x v="1"/>
  </r>
  <r>
    <x v="1"/>
    <s v="Materiais"/>
    <n v="24844.88574351"/>
    <s v="Equipamento 9 - Área 2"/>
    <x v="1"/>
  </r>
  <r>
    <x v="0"/>
    <s v="Materiais"/>
    <n v="24930.598753680002"/>
    <s v="Equipamento 2 - Área 1"/>
    <x v="0"/>
  </r>
  <r>
    <x v="1"/>
    <s v="Materiais"/>
    <n v="28046.92359789"/>
    <s v="Equipamento 4 - Área 2"/>
    <x v="0"/>
  </r>
  <r>
    <x v="0"/>
    <s v="Materiais"/>
    <n v="28046.92359789"/>
    <s v="Equipamento 7 - Área 1"/>
    <x v="0"/>
  </r>
  <r>
    <x v="0"/>
    <s v="Materiais"/>
    <n v="1747.0021561900001"/>
    <s v="Equipamento 4 - Área 1"/>
    <x v="0"/>
  </r>
  <r>
    <x v="0"/>
    <s v="Materiais"/>
    <n v="2944.4817289299999"/>
    <s v="Equipamento 4 - Área 1"/>
    <x v="0"/>
  </r>
  <r>
    <x v="1"/>
    <s v="Materiais"/>
    <n v="1145.9683476500002"/>
    <s v="Equipamento 4 - Área 2"/>
    <x v="0"/>
  </r>
  <r>
    <x v="0"/>
    <s v="Materiais"/>
    <n v="138.47552008"/>
    <s v="Equipamento 7 - Área 1"/>
    <x v="1"/>
  </r>
  <r>
    <x v="1"/>
    <s v="Materiais"/>
    <n v="239.82959049999999"/>
    <s v="Equipamento 3 - Área 2"/>
    <x v="0"/>
  </r>
  <r>
    <x v="1"/>
    <s v="Materiais"/>
    <n v="190.82093505"/>
    <s v="Equipamento 3 - Área 2"/>
    <x v="0"/>
  </r>
  <r>
    <x v="0"/>
    <s v="Materiais"/>
    <n v="572.46280514999989"/>
    <s v="Equipamento 1 - Área 1"/>
    <x v="1"/>
  </r>
  <r>
    <x v="0"/>
    <s v="Materiais"/>
    <n v="385.39572456000002"/>
    <s v="Equipamento 3 - Área 1"/>
    <x v="1"/>
  </r>
  <r>
    <x v="0"/>
    <s v="Materiais"/>
    <n v="1084.4468440000001"/>
    <s v="Equipamento 4 - Área 1"/>
    <x v="0"/>
  </r>
  <r>
    <x v="1"/>
    <s v="Materiais"/>
    <n v="2761.1685028000002"/>
    <s v="Equipamento 5 - Área 2"/>
    <x v="0"/>
  </r>
  <r>
    <x v="0"/>
    <s v="Materiais"/>
    <n v="2877.9550859999999"/>
    <s v="Equipamento 4 - Área 1"/>
    <x v="0"/>
  </r>
  <r>
    <x v="0"/>
    <s v="Materiais"/>
    <n v="4193.0554318200002"/>
    <s v="Equipamento 4 - Área 1"/>
    <x v="0"/>
  </r>
  <r>
    <x v="0"/>
    <s v="Materiais"/>
    <n v="7090.6139800000001"/>
    <s v="Equipamento 4 - Área 1"/>
    <x v="0"/>
  </r>
  <r>
    <x v="0"/>
    <s v="Materiais"/>
    <n v="583.09872612000004"/>
    <s v="Equipamento 3 - Área 1"/>
    <x v="1"/>
  </r>
  <r>
    <x v="1"/>
    <s v="Materiais"/>
    <n v="291.54936306000002"/>
    <s v="Equipamento 4 - Área 2"/>
    <x v="1"/>
  </r>
  <r>
    <x v="1"/>
    <s v="Materiais"/>
    <n v="291.54936306000002"/>
    <s v="Equipamento 6 - Área 2"/>
    <x v="0"/>
  </r>
  <r>
    <x v="1"/>
    <s v="Materiais"/>
    <n v="437.32404458999997"/>
    <s v="Equipamento 10 - Área 2"/>
    <x v="0"/>
  </r>
  <r>
    <x v="0"/>
    <s v="Materiais"/>
    <n v="583.09872612000004"/>
    <s v="Equipamento 4 - Área 1"/>
    <x v="0"/>
  </r>
  <r>
    <x v="0"/>
    <s v="Materiais"/>
    <n v="291.54936306000002"/>
    <s v="Equipamento 7 - Área 1"/>
    <x v="0"/>
  </r>
  <r>
    <x v="0"/>
    <s v="Materiais"/>
    <n v="481.74465570000001"/>
    <s v="Equipamento 3 - Área 1"/>
    <x v="1"/>
  </r>
  <r>
    <x v="0"/>
    <s v="Materiais"/>
    <n v="963.48931140000002"/>
    <s v="Equipamento 3 - Área 1"/>
    <x v="1"/>
  </r>
  <r>
    <x v="0"/>
    <s v="Materiais"/>
    <n v="247.12875194999998"/>
    <s v="Equipamento 6 - Área 1"/>
    <x v="1"/>
  </r>
  <r>
    <x v="1"/>
    <s v="Materiais"/>
    <n v="247.12875194999998"/>
    <s v="Equipamento 4 - Área 2"/>
    <x v="1"/>
  </r>
  <r>
    <x v="1"/>
    <s v="Materiais"/>
    <n v="504.68487739999995"/>
    <s v="Equipamento 10 - Área 2"/>
    <x v="0"/>
  </r>
  <r>
    <x v="1"/>
    <s v="Materiais"/>
    <n v="302.81092644"/>
    <s v="Equipamento 5 - Área 2"/>
    <x v="0"/>
  </r>
  <r>
    <x v="0"/>
    <s v="Materiais"/>
    <n v="504.68487739999995"/>
    <s v="Equipamento 4 - Área 1"/>
    <x v="0"/>
  </r>
  <r>
    <x v="0"/>
    <s v="Materiais"/>
    <n v="504.68487739999995"/>
    <s v="Equipamento 5 - Área 1"/>
    <x v="0"/>
  </r>
  <r>
    <x v="0"/>
    <s v="Materiais"/>
    <n v="504.68487739999995"/>
    <s v="Equipamento 4 - Área 1"/>
    <x v="0"/>
  </r>
  <r>
    <x v="0"/>
    <s v="Materiais"/>
    <n v="252.34243869999997"/>
    <s v="Equipamento 2 - Área 1"/>
    <x v="0"/>
  </r>
  <r>
    <x v="0"/>
    <s v="Materiais"/>
    <n v="252.34243869999997"/>
    <s v="Equipamento 3 - Área 1"/>
    <x v="0"/>
  </r>
  <r>
    <x v="0"/>
    <s v="Materiais"/>
    <n v="252.34243869999997"/>
    <s v="Equipamento 4 - Área 1"/>
    <x v="0"/>
  </r>
  <r>
    <x v="1"/>
    <s v="Materiais"/>
    <n v="490.08655450000003"/>
    <s v="Equipamento 10 - Área 2"/>
    <x v="0"/>
  </r>
  <r>
    <x v="1"/>
    <s v="Materiais"/>
    <n v="750.770892"/>
    <s v="Equipamento 6 - Área 1"/>
    <x v="1"/>
  </r>
  <r>
    <x v="1"/>
    <s v="Materiais"/>
    <n v="670.68866351999998"/>
    <s v="Equipamento 3 - Área 2"/>
    <x v="0"/>
  </r>
  <r>
    <x v="1"/>
    <s v="Materiais"/>
    <n v="412.92399060000002"/>
    <s v="Equipamento 6 - Área 2"/>
    <x v="0"/>
  </r>
  <r>
    <x v="0"/>
    <s v="Materiais"/>
    <n v="306.14768595999999"/>
    <s v="Equipamento 4 - Área 1"/>
    <x v="0"/>
  </r>
  <r>
    <x v="0"/>
    <s v="Materiais"/>
    <n v="244.00053990000001"/>
    <s v="Equipamento 6 - Área 1"/>
    <x v="1"/>
  </r>
  <r>
    <x v="1"/>
    <s v="Materiais"/>
    <n v="917.60886800000003"/>
    <s v="Equipamento 6 - Área 1"/>
    <x v="1"/>
  </r>
  <r>
    <x v="0"/>
    <s v="Materiais"/>
    <n v="443.16337375000001"/>
    <s v="Equipamento 6 - Área 1"/>
    <x v="1"/>
  </r>
  <r>
    <x v="1"/>
    <s v="Materiais"/>
    <n v="444.20611110000004"/>
    <s v="Equipamento 6 - Área 1"/>
    <x v="1"/>
  </r>
  <r>
    <x v="1"/>
    <s v="Materiais"/>
    <n v="286.12712884000007"/>
    <s v="Equipamento 3 - Área 2"/>
    <x v="0"/>
  </r>
  <r>
    <x v="1"/>
    <s v="Materiais"/>
    <n v="207.71328012000001"/>
    <s v="Equipamento 3 - Área 2"/>
    <x v="0"/>
  </r>
  <r>
    <x v="1"/>
    <s v="Materiais"/>
    <n v="22.52312676"/>
    <s v="Equipamento 4 - Área 2"/>
    <x v="0"/>
  </r>
  <r>
    <x v="0"/>
    <s v="Materiais"/>
    <n v="83.418987999999999"/>
    <s v="Equipamento 4 - Área 1"/>
    <x v="0"/>
  </r>
  <r>
    <x v="0"/>
    <s v="Materiais"/>
    <n v="520.53448512"/>
    <s v="Equipamento 7 - Área 1"/>
    <x v="0"/>
  </r>
  <r>
    <x v="1"/>
    <s v="Materiais"/>
    <n v="187.692723"/>
    <s v="Equipamento 6 - Área 1"/>
    <x v="1"/>
  </r>
  <r>
    <x v="0"/>
    <s v="Materiais"/>
    <n v="166.837976"/>
    <s v="Equipamento 6 - Área 1"/>
    <x v="1"/>
  </r>
  <r>
    <x v="0"/>
    <s v="Materiais"/>
    <n v="93.8463615"/>
    <s v="Equipamento 6 - Área 1"/>
    <x v="0"/>
  </r>
  <r>
    <x v="1"/>
    <s v="Materiais"/>
    <n v="116.7865832"/>
    <s v="Equipamento 3 - Área 2"/>
    <x v="0"/>
  </r>
  <r>
    <x v="1"/>
    <s v="Materiais"/>
    <n v="141.81227959999998"/>
    <s v="Equipamento 6 - Área 1"/>
    <x v="1"/>
  </r>
  <r>
    <x v="1"/>
    <s v="Materiais"/>
    <n v="141.81227959999998"/>
    <s v="Equipamento 6 - Área 1"/>
    <x v="1"/>
  </r>
  <r>
    <x v="1"/>
    <s v="Materiais"/>
    <n v="45.880443400000004"/>
    <s v="Equipamento 6 - Área 2"/>
    <x v="0"/>
  </r>
  <r>
    <x v="0"/>
    <s v="Materiais"/>
    <n v="1194.7684556299998"/>
    <s v="Equipamento 7 - Área 1"/>
    <x v="0"/>
  </r>
  <r>
    <x v="0"/>
    <s v="Materiais"/>
    <n v="38351.879733000002"/>
    <s v="Equipamento 3 - Área 1"/>
    <x v="1"/>
  </r>
  <r>
    <x v="1"/>
    <s v="Materiais"/>
    <n v="19175.939866500001"/>
    <s v="Equipamento 5 - Área 2"/>
    <x v="0"/>
  </r>
  <r>
    <x v="1"/>
    <s v="Materiais"/>
    <n v="8915.8214374399995"/>
    <s v="Equipamento 5 - Área 2"/>
    <x v="0"/>
  </r>
  <r>
    <x v="1"/>
    <s v="Materiais"/>
    <n v="2606.2177325900002"/>
    <s v="Equipamento 10 - Área 2"/>
    <x v="0"/>
  </r>
  <r>
    <x v="1"/>
    <s v="Materiais"/>
    <n v="9986.504148420001"/>
    <s v="Equipamento 10 - Área 2"/>
    <x v="0"/>
  </r>
  <r>
    <x v="1"/>
    <s v="Materiais"/>
    <n v="11851.33562516"/>
    <s v="Equipamento 1 - Área 2"/>
    <x v="0"/>
  </r>
  <r>
    <x v="1"/>
    <s v="Materiais"/>
    <n v="9414.2498907400004"/>
    <s v="Equipamento 10 - Área 2"/>
    <x v="0"/>
  </r>
  <r>
    <x v="1"/>
    <s v="Materiais"/>
    <n v="4707.1249453700002"/>
    <s v="Equipamento 8 - Área 2"/>
    <x v="0"/>
  </r>
  <r>
    <x v="1"/>
    <s v="Materiais"/>
    <n v="4707.1249453700002"/>
    <s v="Equipamento 5 - Área 2"/>
    <x v="0"/>
  </r>
  <r>
    <x v="0"/>
    <s v="Materiais"/>
    <n v="39"/>
    <s v="Equipamento 1 - Área 1"/>
    <x v="1"/>
  </r>
  <r>
    <x v="0"/>
    <s v="Materiais"/>
    <n v="43901.327909699998"/>
    <s v="Equipamento 1 - Área 1"/>
    <x v="0"/>
  </r>
  <r>
    <x v="0"/>
    <s v="Materiais"/>
    <n v="43901.327909699998"/>
    <s v="Equipamento 2 - Área 1"/>
    <x v="0"/>
  </r>
  <r>
    <x v="0"/>
    <s v="Materiais"/>
    <n v="43901.327909699998"/>
    <s v="Equipamento 3 - Área 1"/>
    <x v="0"/>
  </r>
  <r>
    <x v="0"/>
    <s v="Materiais"/>
    <n v="43901.327909699998"/>
    <s v="Equipamento 4 - Área 1"/>
    <x v="0"/>
  </r>
  <r>
    <x v="0"/>
    <s v="Materiais"/>
    <n v="43901.327909699998"/>
    <s v="Equipamento 1 - Área 2"/>
    <x v="0"/>
  </r>
  <r>
    <x v="0"/>
    <s v="Materiais"/>
    <n v="43901.327909699998"/>
    <s v="Equipamento 7 - Área 1"/>
    <x v="0"/>
  </r>
  <r>
    <x v="1"/>
    <s v="Materiais"/>
    <n v="43415.620852070002"/>
    <s v="Equipamento 1 - Área 2"/>
    <x v="0"/>
  </r>
  <r>
    <x v="0"/>
    <s v="Materiais"/>
    <n v="5349.2426054999996"/>
    <s v="Equipamento 8 - Área 1"/>
    <x v="0"/>
  </r>
  <r>
    <x v="0"/>
    <s v="Materiais"/>
    <n v="562.24397912000006"/>
    <s v="Equipamento 6 - Área 1"/>
    <x v="1"/>
  </r>
  <r>
    <x v="1"/>
    <s v="Materiais"/>
    <n v="101710.68659370001"/>
    <s v="Equipamento 5 - Área 2"/>
    <x v="1"/>
  </r>
  <r>
    <x v="1"/>
    <s v="Materiais"/>
    <n v="137309.32262776"/>
    <s v="Equipamento 5 - Área 2"/>
    <x v="1"/>
  </r>
  <r>
    <x v="1"/>
    <s v="Materiais"/>
    <n v="137309.32262776"/>
    <s v="Equipamento 7 - Área 2"/>
    <x v="1"/>
  </r>
  <r>
    <x v="1"/>
    <s v="Materiais"/>
    <n v="137309.32262776"/>
    <s v="Equipamento 8 - Área 2"/>
    <x v="1"/>
  </r>
  <r>
    <x v="0"/>
    <s v="Materiais"/>
    <n v="137309.32262776"/>
    <s v="Equipamento 1 - Área 1"/>
    <x v="1"/>
  </r>
  <r>
    <x v="1"/>
    <s v="Materiais"/>
    <n v="297805.78716000001"/>
    <s v="Equipamento 8 - Área 2"/>
    <x v="1"/>
  </r>
  <r>
    <x v="0"/>
    <s v="Materiais"/>
    <n v="297805.78716000001"/>
    <s v="Equipamento 8 - Área 2"/>
    <x v="1"/>
  </r>
  <r>
    <x v="1"/>
    <s v="Materiais"/>
    <n v="111350.16775204"/>
    <s v="Equipamento 8 - Área 2"/>
    <x v="1"/>
  </r>
  <r>
    <x v="0"/>
    <s v="Materiais"/>
    <n v="87769.49677166999"/>
    <s v="Equipamento 3 - Área 1"/>
    <x v="1"/>
  </r>
  <r>
    <x v="1"/>
    <s v="Materiais"/>
    <n v="524714.40206121001"/>
    <s v="Equipamento 4 - Área 2"/>
    <x v="1"/>
  </r>
  <r>
    <x v="1"/>
    <s v="Materiais"/>
    <n v="42689.250014060002"/>
    <s v="Equipamento 4 - Área 2"/>
    <x v="1"/>
  </r>
  <r>
    <x v="1"/>
    <s v="Materiais"/>
    <n v="2115.0884407400004"/>
    <s v="Equipamento 10 - Área 2"/>
    <x v="1"/>
  </r>
  <r>
    <x v="1"/>
    <s v="Materiais"/>
    <n v="3699.6321178000003"/>
    <s v="Equipamento 10 - Área 2"/>
    <x v="1"/>
  </r>
  <r>
    <x v="1"/>
    <s v="Materiais"/>
    <n v="322.20584114999997"/>
    <s v="Equipamento 10 - Área 2"/>
    <x v="1"/>
  </r>
  <r>
    <x v="1"/>
    <s v="Materiais"/>
    <n v="938.463615"/>
    <s v="Equipamento 10 - Área 2"/>
    <x v="1"/>
  </r>
  <r>
    <x v="1"/>
    <s v="Materiais"/>
    <n v="7924.80386"/>
    <s v="Equipamento 10 - Área 2"/>
    <x v="1"/>
  </r>
  <r>
    <x v="1"/>
    <s v="Materiais"/>
    <n v="46923.18075"/>
    <s v="Equipamento 10 - Área 2"/>
    <x v="1"/>
  </r>
  <r>
    <x v="1"/>
    <s v="Materiais"/>
    <n v="12159.36023835"/>
    <s v="Equipamento 10 - Área 2"/>
    <x v="1"/>
  </r>
  <r>
    <x v="1"/>
    <s v="Materiais"/>
    <n v="938.463615"/>
    <s v="Equipamento 10 - Área 2"/>
    <x v="1"/>
  </r>
  <r>
    <x v="1"/>
    <s v="Materiais"/>
    <n v="7299.1614500000005"/>
    <s v="Equipamento 10 - Área 2"/>
    <x v="1"/>
  </r>
  <r>
    <x v="1"/>
    <s v="Materiais"/>
    <n v="6828.2612627400003"/>
    <s v="Equipamento 10 - Área 2"/>
    <x v="1"/>
  </r>
  <r>
    <x v="1"/>
    <s v="Materiais"/>
    <n v="95.931836199999992"/>
    <s v="Equipamento 10 - Área 2"/>
    <x v="1"/>
  </r>
  <r>
    <x v="0"/>
    <s v="Materiais"/>
    <n v="109961.45014931"/>
    <s v="Equipamento 2 - Área 1"/>
    <x v="1"/>
  </r>
  <r>
    <x v="0"/>
    <s v="Materiais"/>
    <n v="327727.13541824999"/>
    <s v="Equipamento 10 - Área 2"/>
    <x v="1"/>
  </r>
  <r>
    <x v="1"/>
    <s v="Materiais"/>
    <n v="23575.248746150002"/>
    <s v="Equipamento 10 - Área 1"/>
    <x v="0"/>
  </r>
  <r>
    <x v="0"/>
    <s v="Materiais"/>
    <n v="26316.813786770002"/>
    <s v="Equipamento 10 - Área 1"/>
    <x v="0"/>
  </r>
  <r>
    <x v="1"/>
    <s v="Materiais"/>
    <n v="34485.201091729999"/>
    <s v="Equipamento 10 - Área 1"/>
    <x v="0"/>
  </r>
  <r>
    <x v="0"/>
    <s v="Materiais"/>
    <n v="38495.151844890002"/>
    <s v="Equipamento 10 - Área 1"/>
    <x v="0"/>
  </r>
  <r>
    <x v="1"/>
    <s v="Materiais"/>
    <n v="21004.69263093"/>
    <s v="Equipamento 10 - Área 1"/>
    <x v="0"/>
  </r>
  <r>
    <x v="0"/>
    <s v="Materiais"/>
    <n v="23446.992052099999"/>
    <s v="Equipamento 10 - Área 1"/>
    <x v="0"/>
  </r>
  <r>
    <x v="1"/>
    <s v="Materiais"/>
    <n v="7942.113300009999"/>
    <s v="Equipamento 10 - Área 1"/>
    <x v="0"/>
  </r>
  <r>
    <x v="0"/>
    <s v="Materiais"/>
    <n v="8865.5614971699997"/>
    <s v="Equipamento 10 - Área 1"/>
    <x v="0"/>
  </r>
  <r>
    <x v="1"/>
    <s v="Materiais"/>
    <n v="249819.43140794002"/>
    <s v="Equipamento 10 - Área 1"/>
    <x v="0"/>
  </r>
  <r>
    <x v="0"/>
    <s v="Materiais"/>
    <n v="278868.21705171"/>
    <s v="Equipamento 10 - Área 1"/>
    <x v="0"/>
  </r>
  <r>
    <x v="1"/>
    <s v="Materiais"/>
    <n v="126027.73869063999"/>
    <s v="Equipamento 10 - Área 1"/>
    <x v="0"/>
  </r>
  <r>
    <x v="0"/>
    <s v="Materiais"/>
    <n v="140682.16086007003"/>
    <s v="Equipamento 10 - Área 1"/>
    <x v="0"/>
  </r>
  <r>
    <x v="1"/>
    <s v="Materiais"/>
    <n v="84018.561976249999"/>
    <s v="Equipamento 10 - Área 1"/>
    <x v="0"/>
  </r>
  <r>
    <x v="0"/>
    <s v="Materiais"/>
    <n v="93788.176755870008"/>
    <s v="Equipamento 10 - Área 1"/>
    <x v="0"/>
  </r>
  <r>
    <x v="1"/>
    <s v="Materiais"/>
    <n v="793369.42386461003"/>
    <s v="Equipamento 10 - Área 1"/>
    <x v="0"/>
  </r>
  <r>
    <x v="0"/>
    <s v="Materiais"/>
    <n v="885621.64850393008"/>
    <s v="Equipamento 10 - Área 1"/>
    <x v="0"/>
  </r>
  <r>
    <x v="1"/>
    <s v="Materiais"/>
    <n v="24139.786747440001"/>
    <s v="Equipamento 10 - Área 1"/>
    <x v="0"/>
  </r>
  <r>
    <x v="0"/>
    <s v="Materiais"/>
    <n v="26946.627146169998"/>
    <s v="Equipamento 10 - Área 1"/>
    <x v="0"/>
  </r>
  <r>
    <x v="1"/>
    <s v="Materiais"/>
    <n v="174873.72711404"/>
    <s v="Equipamento 1 - Área 2"/>
    <x v="0"/>
  </r>
  <r>
    <x v="1"/>
    <s v="Materiais"/>
    <n v="174874.97839886"/>
    <s v="Equipamento 2 - Área 2"/>
    <x v="0"/>
  </r>
  <r>
    <x v="1"/>
    <s v="Materiais"/>
    <n v="174873.72711404"/>
    <s v="Equipamento 3 - Área 2"/>
    <x v="0"/>
  </r>
  <r>
    <x v="1"/>
    <s v="Materiais"/>
    <n v="174873.72711404"/>
    <s v="Equipamento 4 - Área 2"/>
    <x v="0"/>
  </r>
  <r>
    <x v="1"/>
    <s v="Materiais"/>
    <n v="174873.72711404"/>
    <s v="Equipamento 5 - Área 2"/>
    <x v="0"/>
  </r>
  <r>
    <x v="1"/>
    <s v="Materiais"/>
    <n v="174873.72711404"/>
    <s v="Equipamento 6 - Área 2"/>
    <x v="0"/>
  </r>
  <r>
    <x v="1"/>
    <s v="Materiais"/>
    <n v="174873.72711404"/>
    <s v="Equipamento 7 - Área 2"/>
    <x v="0"/>
  </r>
  <r>
    <x v="1"/>
    <s v="Materiais"/>
    <n v="174873.72711404"/>
    <s v="Equipamento 8 - Área 2"/>
    <x v="0"/>
  </r>
  <r>
    <x v="1"/>
    <s v="Materiais"/>
    <n v="174873.72711404"/>
    <s v="Equipamento 9 - Área 2"/>
    <x v="0"/>
  </r>
  <r>
    <x v="1"/>
    <s v="Materiais"/>
    <n v="174873.72711404"/>
    <s v="Equipamento 10 - Área 2"/>
    <x v="0"/>
  </r>
  <r>
    <x v="1"/>
    <s v="Materiais"/>
    <n v="174873.72711404"/>
    <s v="Equipamento 10 - Área 2"/>
    <x v="0"/>
  </r>
  <r>
    <x v="0"/>
    <s v="Materiais"/>
    <n v="296949.69979565003"/>
    <s v="Equipamento 1 - Área 1"/>
    <x v="0"/>
  </r>
  <r>
    <x v="0"/>
    <s v="Materiais"/>
    <n v="296949.69979565003"/>
    <s v="Equipamento 2 - Área 1"/>
    <x v="0"/>
  </r>
  <r>
    <x v="0"/>
    <s v="Materiais"/>
    <n v="296946.36303613003"/>
    <s v="Equipamento 3 - Área 1"/>
    <x v="0"/>
  </r>
  <r>
    <x v="0"/>
    <s v="Materiais"/>
    <n v="296949.69979565003"/>
    <s v="Equipamento 4 - Área 1"/>
    <x v="0"/>
  </r>
  <r>
    <x v="0"/>
    <s v="Materiais"/>
    <n v="296949.69979565003"/>
    <s v="Equipamento 5 - Área 1"/>
    <x v="0"/>
  </r>
  <r>
    <x v="0"/>
    <s v="Materiais"/>
    <n v="296949.69979565003"/>
    <s v="Equipamento 6 - Área 1"/>
    <x v="0"/>
  </r>
  <r>
    <x v="0"/>
    <s v="Materiais"/>
    <n v="296949.69979565003"/>
    <s v="Equipamento 7 - Área 1"/>
    <x v="0"/>
  </r>
  <r>
    <x v="0"/>
    <s v="Materiais"/>
    <n v="296949.69979565003"/>
    <s v="Equipamento 8 - Área 1"/>
    <x v="0"/>
  </r>
  <r>
    <x v="0"/>
    <s v="Materiais"/>
    <n v="296949.69979565003"/>
    <s v="Equipamento 9 - Área 1"/>
    <x v="0"/>
  </r>
  <r>
    <x v="0"/>
    <s v="Materiais"/>
    <n v="296949.69979565003"/>
    <s v="Equipamento 10 - Área 1"/>
    <x v="0"/>
  </r>
  <r>
    <x v="0"/>
    <s v="Materiais"/>
    <n v="424211.41386628005"/>
    <s v="Equipamento 3 - Área 1"/>
    <x v="0"/>
  </r>
  <r>
    <x v="0"/>
    <s v="Materiais"/>
    <n v="883749.10077080003"/>
    <s v="Equipamento 3 - Área 1"/>
    <x v="0"/>
  </r>
  <r>
    <x v="0"/>
    <s v="Materiais"/>
    <n v="1000105.4505401899"/>
    <s v="Equipamento 3 - Área 1"/>
    <x v="0"/>
  </r>
  <r>
    <x v="0"/>
    <s v="Materiais"/>
    <n v="1975310.12461491"/>
    <s v="Equipamento 3 - Área 1"/>
    <x v="0"/>
  </r>
  <r>
    <x v="0"/>
    <s v="Materiais"/>
    <n v="1600638.1195097801"/>
    <s v="Equipamento 3 - Área 1"/>
    <x v="0"/>
  </r>
  <r>
    <x v="0"/>
    <s v="Materiais"/>
    <n v="252893.21256827001"/>
    <s v="Equipamento 3 - Área 1"/>
    <x v="0"/>
  </r>
  <r>
    <x v="0"/>
    <s v="Materiais"/>
    <n v="403424.86188896996"/>
    <s v="Equipamento 3 - Área 1"/>
    <x v="0"/>
  </r>
  <r>
    <x v="0"/>
    <s v="Materiais"/>
    <n v="855044.62699999998"/>
    <s v="Equipamento 3 - Área 1"/>
    <x v="0"/>
  </r>
  <r>
    <x v="0"/>
    <s v="Materiais"/>
    <n v="1230430.0730000001"/>
    <s v="Equipamento 3 - Área 1"/>
    <x v="0"/>
  </r>
  <r>
    <x v="0"/>
    <s v="Materiais"/>
    <n v="65171.084374999999"/>
    <s v="Equipamento 6 - Área 1"/>
    <x v="0"/>
  </r>
  <r>
    <x v="1"/>
    <s v="Materiais"/>
    <n v="58393.291600000004"/>
    <s v="Equipamento 5 - Área 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00000"/>
    <s v="Trocar Peça"/>
    <s v="Área 1"/>
    <s v="Equipamento 1"/>
    <x v="0"/>
  </r>
  <r>
    <x v="0"/>
    <n v="98327"/>
    <s v="Trocar Peça"/>
    <s v="Área 1"/>
    <s v="Equipamento 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9A3E5-8A00-478F-91BD-5BAAC58CFBE5}" name="Tabela dinâmica5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>
  <location ref="B50:D70" firstHeaderRow="0" firstDataRow="1" firstDataCol="1"/>
  <pivotFields count="4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numFmtId="164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oma dos valor a realizar" fld="2" baseField="0" baseItem="0"/>
    <dataField name="Soma de Soma dos valores realizados" fld="3" baseField="0" baseItem="0"/>
  </dataFields>
  <chartFormats count="4"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2AB84-277A-4E8E-A1F5-21CA8F85195D}" name="Tabela dinâmica2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M3:N5" firstHeaderRow="1" firstDataRow="1" firstDataCol="1"/>
  <pivotFields count="6">
    <pivotField axis="axisRow" showAll="0">
      <items count="3">
        <item m="1" x="1"/>
        <item x="0"/>
        <item t="default"/>
      </items>
    </pivotField>
    <pivotField dataField="1" showAll="0"/>
    <pivotField showAll="0"/>
    <pivotField showAll="0"/>
    <pivotField showAll="0"/>
    <pivotField showAll="0">
      <items count="3">
        <item h="1" x="1"/>
        <item x="0"/>
        <item t="default"/>
      </items>
    </pivotField>
  </pivotFields>
  <rowFields count="1">
    <field x="0"/>
  </rowFields>
  <rowItems count="2">
    <i>
      <x v="1"/>
    </i>
    <i t="grand">
      <x/>
    </i>
  </rowItems>
  <colItems count="1">
    <i/>
  </colItems>
  <dataFields count="1">
    <dataField name="Soma de Valor Contab." fld="1" baseField="0" baseItem="0" numFmtId="44"/>
  </dataFields>
  <formats count="2">
    <format dxfId="7">
      <pivotArea dataOnly="0" labelOnly="1" fieldPosition="0">
        <references count="1">
          <reference field="0" count="0"/>
        </references>
      </pivotArea>
    </format>
    <format dxfId="6">
      <pivotArea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8A65C-C166-44DA-A31B-E85055E318BF}" name="Tabela dinâmica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3:B4" firstHeaderRow="1" firstDataRow="1" firstDataCol="0"/>
  <pivotFields count="5">
    <pivotField showAll="0"/>
    <pivotField showAll="0"/>
    <pivotField dataField="1" showAll="0"/>
    <pivotField showAll="0"/>
    <pivotField showAll="0">
      <items count="3">
        <item h="1" x="1"/>
        <item x="0"/>
        <item t="default"/>
      </items>
    </pivotField>
  </pivotFields>
  <rowItems count="1">
    <i/>
  </rowItems>
  <colItems count="1">
    <i/>
  </colItems>
  <dataFields count="1">
    <dataField name="Soma de Valor Contab." fld="2" baseField="0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F874B-5675-4EFF-99A7-9429F6FA2CFE}" name="Tabela dinâmica3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8:N11" firstHeaderRow="1" firstDataRow="1" firstDataCol="1"/>
  <pivotFields count="5">
    <pivotField axis="axisRow" showAll="0">
      <items count="5">
        <item m="1" x="3"/>
        <item m="1" x="2"/>
        <item x="0"/>
        <item x="1"/>
        <item t="default"/>
      </items>
    </pivotField>
    <pivotField showAll="0"/>
    <pivotField dataField="1" numFmtId="44" showAll="0"/>
    <pivotField showAll="0"/>
    <pivotField showAll="0">
      <items count="3">
        <item h="1" x="1"/>
        <item x="0"/>
        <item t="default"/>
      </items>
    </pivotField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Soma de Valor Contab." fld="2" baseField="0" baseItem="0" numFmtId="4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9205EBE4-BD0E-4A2E-99D3-3CD44442164B}" sourceName="Ano">
  <pivotTables>
    <pivotTable tabId="1" name="Tabela dinâmica1"/>
    <pivotTable tabId="1" name="Tabela dinâmica3"/>
  </pivotTables>
  <data>
    <tabular pivotCacheId="1153482993">
      <items count="2"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9BEF77C2-1226-4B57-9DCA-35BF43E5881F}" sourceName="Ano">
  <pivotTables>
    <pivotTable tabId="1" name="Tabela dinâmica2"/>
  </pivotTables>
  <data>
    <tabular pivotCacheId="964745945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2" xr10:uid="{983F7B12-5F87-460A-875C-2B48BE8ECCB1}" cache="SegmentaçãodeDados_Ano" caption="Ano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371BD749-4DD3-4B39-85A6-CF5943B0D889}" cache="SegmentaçãodeDados_Ano" caption="Ano" columnCount="2" showCaption="0" style="Estilo de Segmentação de Dados 1" rowHeight="180000"/>
  <slicer name="Ano 1" xr10:uid="{67F868EB-BDF8-48EB-AABD-D7E9A7636422}" cache="SegmentaçãodeDados_Ano1" caption="Ano" columnCount="2" showCaption="0" style="Estilo de Segmentação de Dados 1" rowHeight="144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8A3BB-19AB-47E3-BD4F-724D7266F11B}" name="Table1" displayName="Table1" ref="A1:E201" totalsRowShown="0" headerRowDxfId="28" headerRowBorderDxfId="27" tableBorderDxfId="26" totalsRowBorderDxfId="25">
  <autoFilter ref="A1:E201" xr:uid="{2B38A3BB-19AB-47E3-BD4F-724D7266F11B}"/>
  <tableColumns count="5">
    <tableColumn id="1" xr3:uid="{CAECDB92-1C0D-4B85-B8DC-042CD4FF2D73}" name="Descrição CDC" dataDxfId="24"/>
    <tableColumn id="2" xr3:uid="{06C95445-D815-44A3-8C86-420C3BE416E8}" name="Descrição do Item" dataDxfId="23"/>
    <tableColumn id="3" xr3:uid="{EE8B1138-372A-48C9-847F-6B82449E485B}" name="Valor Contab." dataDxfId="22" dataCellStyle="Moeda"/>
    <tableColumn id="4" xr3:uid="{AA1DE861-D903-4537-891B-307A2332DBBA}" name="Descrição Equipamento" dataDxfId="21"/>
    <tableColumn id="5" xr3:uid="{537A4693-59DD-49C1-9C85-13F8AC82186C}" name="Ano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712464-197D-4ACC-B47A-1CD5706197D7}" name="Table1__2" displayName="Table1__2" ref="A1:F3" totalsRowShown="0" headerRowDxfId="19" headerRowBorderDxfId="18" tableBorderDxfId="17" totalsRowBorderDxfId="16">
  <autoFilter ref="A1:F3" xr:uid="{CC712464-197D-4ACC-B47A-1CD5706197D7}"/>
  <tableColumns count="6">
    <tableColumn id="1" xr3:uid="{360CA6D2-5A65-4B25-9EC9-7DF14236A203}" name="Descrição da Requisição"/>
    <tableColumn id="2" xr3:uid="{00CB254C-EB3B-402C-BA10-9293C9985071}" name="Valor Contab."/>
    <tableColumn id="3" xr3:uid="{9ED29DA5-EC8A-4118-8E5E-D9E8E71BEFAD}" name="Serviço Descrição"/>
    <tableColumn id="4" xr3:uid="{40CB3058-4CEE-4A6D-BDB7-F8643FAB74A0}" name="Setor Descrição"/>
    <tableColumn id="5" xr3:uid="{87FD1786-34C3-45E7-9289-E7F3D3281D0F}" name="Equipamento Descrição"/>
    <tableColumn id="6" xr3:uid="{1266EE39-2CCF-438C-88CD-526002F1A4DF}" name="A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C2AE5D-B195-4BDA-86C4-492FCF6D2719}" name="Planilha1" displayName="Planilha1" ref="A1:D25" totalsRowShown="0" headerRowBorderDxfId="15" tableBorderDxfId="14" totalsRowBorderDxfId="13">
  <autoFilter ref="A1:D25" xr:uid="{4BC2AE5D-B195-4BDA-86C4-492FCF6D2719}"/>
  <tableColumns count="4">
    <tableColumn id="1" xr3:uid="{51F38E09-636D-4D75-9323-DC38AAAB1853}" name="Equipamento" dataDxfId="12"/>
    <tableColumn id="2" xr3:uid="{0FD6E124-C405-4C3E-B085-DBD675857FEB}" name="Descrição Item" dataDxfId="11"/>
    <tableColumn id="3" xr3:uid="{B7176125-B065-4E8D-982A-E84F1E57066B}" name="Soma dos valor a realizar" dataDxfId="10"/>
    <tableColumn id="4" xr3:uid="{2DCD06C5-F6CC-4923-B15B-CCE8C75A27D8}" name="Soma dos valores realizado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AB67-C241-4C37-9A81-FEA37C364F4A}">
  <dimension ref="A1:E201"/>
  <sheetViews>
    <sheetView tabSelected="1" zoomScale="70" zoomScaleNormal="70" workbookViewId="0">
      <selection activeCell="K208" sqref="K208"/>
    </sheetView>
  </sheetViews>
  <sheetFormatPr defaultRowHeight="14.4" x14ac:dyDescent="0.3"/>
  <cols>
    <col min="1" max="1" width="19.09765625" bestFit="1" customWidth="1"/>
    <col min="2" max="2" width="17.796875" customWidth="1"/>
    <col min="3" max="3" width="17" style="3" bestFit="1" customWidth="1"/>
    <col min="4" max="4" width="42.296875" bestFit="1" customWidth="1"/>
    <col min="5" max="5" width="21.09765625" bestFit="1" customWidth="1"/>
  </cols>
  <sheetData>
    <row r="1" spans="1:5" x14ac:dyDescent="0.3">
      <c r="A1" s="22" t="s">
        <v>0</v>
      </c>
      <c r="B1" s="22" t="s">
        <v>1</v>
      </c>
      <c r="C1" s="23" t="s">
        <v>3</v>
      </c>
      <c r="D1" s="22" t="s">
        <v>61</v>
      </c>
      <c r="E1" s="22" t="s">
        <v>7</v>
      </c>
    </row>
    <row r="2" spans="1:5" x14ac:dyDescent="0.3">
      <c r="A2" s="18" t="s">
        <v>27</v>
      </c>
      <c r="B2" s="18" t="s">
        <v>29</v>
      </c>
      <c r="C2" s="20">
        <v>458.80443400000001</v>
      </c>
      <c r="D2" s="18" t="s">
        <v>31</v>
      </c>
      <c r="E2" s="18">
        <v>2024</v>
      </c>
    </row>
    <row r="3" spans="1:5" x14ac:dyDescent="0.3">
      <c r="A3" s="19" t="s">
        <v>30</v>
      </c>
      <c r="B3" s="19" t="s">
        <v>29</v>
      </c>
      <c r="C3" s="21">
        <v>813.33513300000004</v>
      </c>
      <c r="D3" s="19" t="s">
        <v>45</v>
      </c>
      <c r="E3" s="19">
        <v>2024</v>
      </c>
    </row>
    <row r="4" spans="1:5" x14ac:dyDescent="0.3">
      <c r="A4" s="18" t="s">
        <v>30</v>
      </c>
      <c r="B4" s="18" t="s">
        <v>29</v>
      </c>
      <c r="C4" s="20">
        <v>475.48823160000001</v>
      </c>
      <c r="D4" s="18" t="s">
        <v>50</v>
      </c>
      <c r="E4" s="18">
        <v>2024</v>
      </c>
    </row>
    <row r="5" spans="1:5" x14ac:dyDescent="0.3">
      <c r="A5" s="19" t="s">
        <v>30</v>
      </c>
      <c r="B5" s="19" t="s">
        <v>29</v>
      </c>
      <c r="C5" s="21">
        <v>1163.6948826</v>
      </c>
      <c r="D5" s="19" t="s">
        <v>50</v>
      </c>
      <c r="E5" s="19">
        <v>2024</v>
      </c>
    </row>
    <row r="6" spans="1:5" x14ac:dyDescent="0.3">
      <c r="A6" s="18" t="s">
        <v>27</v>
      </c>
      <c r="B6" s="18" t="s">
        <v>29</v>
      </c>
      <c r="C6" s="20">
        <v>1292.994314</v>
      </c>
      <c r="D6" s="18" t="s">
        <v>34</v>
      </c>
      <c r="E6" s="18">
        <v>2023</v>
      </c>
    </row>
    <row r="7" spans="1:5" x14ac:dyDescent="0.3">
      <c r="A7" s="19" t="s">
        <v>27</v>
      </c>
      <c r="B7" s="19" t="s">
        <v>29</v>
      </c>
      <c r="C7" s="21">
        <v>268.60914136000002</v>
      </c>
      <c r="D7" s="19" t="s">
        <v>35</v>
      </c>
      <c r="E7" s="19">
        <v>2024</v>
      </c>
    </row>
    <row r="8" spans="1:5" x14ac:dyDescent="0.3">
      <c r="A8" s="18" t="s">
        <v>27</v>
      </c>
      <c r="B8" s="18" t="s">
        <v>29</v>
      </c>
      <c r="C8" s="20">
        <v>729.91614500000003</v>
      </c>
      <c r="D8" s="18" t="s">
        <v>36</v>
      </c>
      <c r="E8" s="18">
        <v>2023</v>
      </c>
    </row>
    <row r="9" spans="1:5" x14ac:dyDescent="0.3">
      <c r="A9" s="19" t="s">
        <v>27</v>
      </c>
      <c r="B9" s="19" t="s">
        <v>29</v>
      </c>
      <c r="C9" s="21">
        <v>96.766026080000003</v>
      </c>
      <c r="D9" s="19" t="s">
        <v>35</v>
      </c>
      <c r="E9" s="19">
        <v>2024</v>
      </c>
    </row>
    <row r="10" spans="1:5" x14ac:dyDescent="0.3">
      <c r="A10" s="18" t="s">
        <v>30</v>
      </c>
      <c r="B10" s="18" t="s">
        <v>29</v>
      </c>
      <c r="C10" s="20">
        <v>177.26534950000001</v>
      </c>
      <c r="D10" s="18" t="s">
        <v>36</v>
      </c>
      <c r="E10" s="18">
        <v>2023</v>
      </c>
    </row>
    <row r="11" spans="1:5" x14ac:dyDescent="0.3">
      <c r="A11" s="19" t="s">
        <v>27</v>
      </c>
      <c r="B11" s="19" t="s">
        <v>29</v>
      </c>
      <c r="C11" s="21">
        <v>162.66702659999999</v>
      </c>
      <c r="D11" s="19" t="s">
        <v>36</v>
      </c>
      <c r="E11" s="19">
        <v>2024</v>
      </c>
    </row>
    <row r="12" spans="1:5" x14ac:dyDescent="0.3">
      <c r="A12" s="18" t="s">
        <v>30</v>
      </c>
      <c r="B12" s="18" t="s">
        <v>29</v>
      </c>
      <c r="C12" s="20">
        <v>85.504462699999991</v>
      </c>
      <c r="D12" s="18" t="s">
        <v>36</v>
      </c>
      <c r="E12" s="18">
        <v>2023</v>
      </c>
    </row>
    <row r="13" spans="1:5" x14ac:dyDescent="0.3">
      <c r="A13" s="19" t="s">
        <v>30</v>
      </c>
      <c r="B13" s="19" t="s">
        <v>29</v>
      </c>
      <c r="C13" s="21">
        <v>51.719772560000003</v>
      </c>
      <c r="D13" s="19" t="s">
        <v>46</v>
      </c>
      <c r="E13" s="19">
        <v>2024</v>
      </c>
    </row>
    <row r="14" spans="1:5" x14ac:dyDescent="0.3">
      <c r="A14" s="18" t="s">
        <v>30</v>
      </c>
      <c r="B14" s="18" t="s">
        <v>29</v>
      </c>
      <c r="C14" s="20">
        <v>130422.1800723402</v>
      </c>
      <c r="D14" s="18" t="s">
        <v>45</v>
      </c>
      <c r="E14" s="18">
        <v>2024</v>
      </c>
    </row>
    <row r="15" spans="1:5" x14ac:dyDescent="0.3">
      <c r="A15" s="19" t="s">
        <v>30</v>
      </c>
      <c r="B15" s="19" t="s">
        <v>29</v>
      </c>
      <c r="C15" s="21">
        <v>50193.069523744503</v>
      </c>
      <c r="D15" s="19" t="s">
        <v>45</v>
      </c>
      <c r="E15" s="19">
        <v>2024</v>
      </c>
    </row>
    <row r="16" spans="1:5" x14ac:dyDescent="0.3">
      <c r="A16" s="18" t="s">
        <v>27</v>
      </c>
      <c r="B16" s="18" t="s">
        <v>29</v>
      </c>
      <c r="C16" s="20">
        <v>966.61752345000014</v>
      </c>
      <c r="D16" s="18" t="s">
        <v>37</v>
      </c>
      <c r="E16" s="18">
        <v>2024</v>
      </c>
    </row>
    <row r="17" spans="1:5" x14ac:dyDescent="0.3">
      <c r="A17" s="19" t="s">
        <v>27</v>
      </c>
      <c r="B17" s="19" t="s">
        <v>29</v>
      </c>
      <c r="C17" s="21">
        <v>2444.1763484000003</v>
      </c>
      <c r="D17" s="19" t="s">
        <v>37</v>
      </c>
      <c r="E17" s="19">
        <v>2024</v>
      </c>
    </row>
    <row r="18" spans="1:5" x14ac:dyDescent="0.3">
      <c r="A18" s="18" t="s">
        <v>27</v>
      </c>
      <c r="B18" s="18" t="s">
        <v>29</v>
      </c>
      <c r="C18" s="20">
        <v>2444.1763484000003</v>
      </c>
      <c r="D18" s="18" t="s">
        <v>37</v>
      </c>
      <c r="E18" s="18">
        <v>2024</v>
      </c>
    </row>
    <row r="19" spans="1:5" x14ac:dyDescent="0.3">
      <c r="A19" s="19" t="s">
        <v>27</v>
      </c>
      <c r="B19" s="19" t="s">
        <v>29</v>
      </c>
      <c r="C19" s="21">
        <v>9785.0472923999987</v>
      </c>
      <c r="D19" s="19" t="s">
        <v>36</v>
      </c>
      <c r="E19" s="19">
        <v>2023</v>
      </c>
    </row>
    <row r="20" spans="1:5" x14ac:dyDescent="0.3">
      <c r="A20" s="18" t="s">
        <v>30</v>
      </c>
      <c r="B20" s="18" t="s">
        <v>29</v>
      </c>
      <c r="C20" s="20">
        <v>1518.6426765399999</v>
      </c>
      <c r="D20" s="18" t="s">
        <v>46</v>
      </c>
      <c r="E20" s="18">
        <v>2024</v>
      </c>
    </row>
    <row r="21" spans="1:5" x14ac:dyDescent="0.3">
      <c r="A21" s="19" t="s">
        <v>27</v>
      </c>
      <c r="B21" s="19" t="s">
        <v>29</v>
      </c>
      <c r="C21" s="21">
        <v>158.4960772</v>
      </c>
      <c r="D21" s="19" t="s">
        <v>34</v>
      </c>
      <c r="E21" s="19">
        <v>2023</v>
      </c>
    </row>
    <row r="22" spans="1:5" x14ac:dyDescent="0.3">
      <c r="A22" s="18" t="s">
        <v>27</v>
      </c>
      <c r="B22" s="18" t="s">
        <v>29</v>
      </c>
      <c r="C22" s="20">
        <v>3004.9604952300001</v>
      </c>
      <c r="D22" s="18" t="s">
        <v>34</v>
      </c>
      <c r="E22" s="18">
        <v>2023</v>
      </c>
    </row>
    <row r="23" spans="1:5" x14ac:dyDescent="0.3">
      <c r="A23" s="19" t="s">
        <v>27</v>
      </c>
      <c r="B23" s="19" t="s">
        <v>29</v>
      </c>
      <c r="C23" s="21">
        <v>300</v>
      </c>
      <c r="D23" s="19" t="s">
        <v>32</v>
      </c>
      <c r="E23" s="19">
        <v>2023</v>
      </c>
    </row>
    <row r="24" spans="1:5" x14ac:dyDescent="0.3">
      <c r="A24" s="18" t="s">
        <v>30</v>
      </c>
      <c r="B24" s="18" t="s">
        <v>29</v>
      </c>
      <c r="C24" s="20">
        <v>900</v>
      </c>
      <c r="D24" s="18" t="s">
        <v>41</v>
      </c>
      <c r="E24" s="18">
        <v>2024</v>
      </c>
    </row>
    <row r="25" spans="1:5" x14ac:dyDescent="0.3">
      <c r="A25" s="19" t="s">
        <v>27</v>
      </c>
      <c r="B25" s="19" t="s">
        <v>29</v>
      </c>
      <c r="C25" s="21">
        <v>3875.6461824800003</v>
      </c>
      <c r="D25" s="19" t="s">
        <v>32</v>
      </c>
      <c r="E25" s="19">
        <v>2024</v>
      </c>
    </row>
    <row r="26" spans="1:5" x14ac:dyDescent="0.3">
      <c r="A26" s="18" t="s">
        <v>30</v>
      </c>
      <c r="B26" s="18" t="s">
        <v>29</v>
      </c>
      <c r="C26" s="20">
        <v>101.77116536</v>
      </c>
      <c r="D26" s="18" t="s">
        <v>46</v>
      </c>
      <c r="E26" s="18">
        <v>2024</v>
      </c>
    </row>
    <row r="27" spans="1:5" x14ac:dyDescent="0.3">
      <c r="A27" s="19" t="s">
        <v>27</v>
      </c>
      <c r="B27" s="19" t="s">
        <v>29</v>
      </c>
      <c r="C27" s="21">
        <v>12700.540923</v>
      </c>
      <c r="D27" s="19" t="s">
        <v>35</v>
      </c>
      <c r="E27" s="19">
        <v>2023</v>
      </c>
    </row>
    <row r="28" spans="1:5" x14ac:dyDescent="0.3">
      <c r="A28" s="18" t="s">
        <v>27</v>
      </c>
      <c r="B28" s="18" t="s">
        <v>29</v>
      </c>
      <c r="C28" s="20">
        <v>12700.540923</v>
      </c>
      <c r="D28" s="18" t="s">
        <v>36</v>
      </c>
      <c r="E28" s="18">
        <v>2023</v>
      </c>
    </row>
    <row r="29" spans="1:5" x14ac:dyDescent="0.3">
      <c r="A29" s="19" t="s">
        <v>27</v>
      </c>
      <c r="B29" s="19" t="s">
        <v>29</v>
      </c>
      <c r="C29" s="21">
        <v>12700.540923</v>
      </c>
      <c r="D29" s="19" t="s">
        <v>36</v>
      </c>
      <c r="E29" s="19">
        <v>2023</v>
      </c>
    </row>
    <row r="30" spans="1:5" x14ac:dyDescent="0.3">
      <c r="A30" s="18" t="s">
        <v>30</v>
      </c>
      <c r="B30" s="18" t="s">
        <v>29</v>
      </c>
      <c r="C30" s="20">
        <v>15761.183592720001</v>
      </c>
      <c r="D30" s="18" t="s">
        <v>41</v>
      </c>
      <c r="E30" s="18">
        <v>2024</v>
      </c>
    </row>
    <row r="31" spans="1:5" x14ac:dyDescent="0.3">
      <c r="A31" s="19" t="s">
        <v>27</v>
      </c>
      <c r="B31" s="19" t="s">
        <v>29</v>
      </c>
      <c r="C31" s="21">
        <v>15761.183592720001</v>
      </c>
      <c r="D31" s="19" t="s">
        <v>35</v>
      </c>
      <c r="E31" s="19">
        <v>2024</v>
      </c>
    </row>
    <row r="32" spans="1:5" x14ac:dyDescent="0.3">
      <c r="A32" s="18" t="s">
        <v>27</v>
      </c>
      <c r="B32" s="18" t="s">
        <v>29</v>
      </c>
      <c r="C32" s="20">
        <v>13134.3196606</v>
      </c>
      <c r="D32" s="18" t="s">
        <v>35</v>
      </c>
      <c r="E32" s="18">
        <v>2024</v>
      </c>
    </row>
    <row r="33" spans="1:5" x14ac:dyDescent="0.3">
      <c r="A33" s="19" t="s">
        <v>27</v>
      </c>
      <c r="B33" s="19" t="s">
        <v>29</v>
      </c>
      <c r="C33" s="21">
        <v>13134.3196606</v>
      </c>
      <c r="D33" s="19" t="s">
        <v>34</v>
      </c>
      <c r="E33" s="19">
        <v>2024</v>
      </c>
    </row>
    <row r="34" spans="1:5" x14ac:dyDescent="0.3">
      <c r="A34" s="18" t="s">
        <v>27</v>
      </c>
      <c r="B34" s="18" t="s">
        <v>29</v>
      </c>
      <c r="C34" s="20">
        <v>13134.3196606</v>
      </c>
      <c r="D34" s="18" t="s">
        <v>31</v>
      </c>
      <c r="E34" s="18">
        <v>2024</v>
      </c>
    </row>
    <row r="35" spans="1:5" x14ac:dyDescent="0.3">
      <c r="A35" s="19" t="s">
        <v>27</v>
      </c>
      <c r="B35" s="19" t="s">
        <v>29</v>
      </c>
      <c r="C35" s="21">
        <v>13134.3196606</v>
      </c>
      <c r="D35" s="19" t="s">
        <v>35</v>
      </c>
      <c r="E35" s="19">
        <v>2024</v>
      </c>
    </row>
    <row r="36" spans="1:5" x14ac:dyDescent="0.3">
      <c r="A36" s="18" t="s">
        <v>30</v>
      </c>
      <c r="B36" s="18" t="s">
        <v>29</v>
      </c>
      <c r="C36" s="20">
        <v>2066.2883327599998</v>
      </c>
      <c r="D36" s="18" t="s">
        <v>43</v>
      </c>
      <c r="E36" s="18">
        <v>2024</v>
      </c>
    </row>
    <row r="37" spans="1:5" x14ac:dyDescent="0.3">
      <c r="A37" s="19" t="s">
        <v>30</v>
      </c>
      <c r="B37" s="19" t="s">
        <v>29</v>
      </c>
      <c r="C37" s="21">
        <v>285.91858137000003</v>
      </c>
      <c r="D37" s="19" t="s">
        <v>46</v>
      </c>
      <c r="E37" s="19">
        <v>2024</v>
      </c>
    </row>
    <row r="38" spans="1:5" x14ac:dyDescent="0.3">
      <c r="A38" s="18" t="s">
        <v>30</v>
      </c>
      <c r="B38" s="18" t="s">
        <v>29</v>
      </c>
      <c r="C38" s="20">
        <v>43.37787376</v>
      </c>
      <c r="D38" s="18" t="s">
        <v>44</v>
      </c>
      <c r="E38" s="18">
        <v>2023</v>
      </c>
    </row>
    <row r="39" spans="1:5" x14ac:dyDescent="0.3">
      <c r="A39" s="19" t="s">
        <v>30</v>
      </c>
      <c r="B39" s="19" t="s">
        <v>29</v>
      </c>
      <c r="C39" s="21">
        <v>231.4876917</v>
      </c>
      <c r="D39" s="19" t="s">
        <v>46</v>
      </c>
      <c r="E39" s="19">
        <v>2024</v>
      </c>
    </row>
    <row r="40" spans="1:5" x14ac:dyDescent="0.3">
      <c r="A40" s="18" t="s">
        <v>30</v>
      </c>
      <c r="B40" s="18" t="s">
        <v>29</v>
      </c>
      <c r="C40" s="20">
        <v>280.28779967999998</v>
      </c>
      <c r="D40" s="18" t="s">
        <v>50</v>
      </c>
      <c r="E40" s="18">
        <v>2024</v>
      </c>
    </row>
    <row r="41" spans="1:5" x14ac:dyDescent="0.3">
      <c r="A41" s="19" t="s">
        <v>30</v>
      </c>
      <c r="B41" s="19" t="s">
        <v>29</v>
      </c>
      <c r="C41" s="21">
        <v>11053.01591</v>
      </c>
      <c r="D41" s="19" t="s">
        <v>36</v>
      </c>
      <c r="E41" s="19">
        <v>2023</v>
      </c>
    </row>
    <row r="42" spans="1:5" x14ac:dyDescent="0.3">
      <c r="A42" s="18" t="s">
        <v>30</v>
      </c>
      <c r="B42" s="18" t="s">
        <v>29</v>
      </c>
      <c r="C42" s="20">
        <v>5526.507955</v>
      </c>
      <c r="D42" s="18" t="s">
        <v>43</v>
      </c>
      <c r="E42" s="18">
        <v>2024</v>
      </c>
    </row>
    <row r="43" spans="1:5" x14ac:dyDescent="0.3">
      <c r="A43" s="19" t="s">
        <v>30</v>
      </c>
      <c r="B43" s="19" t="s">
        <v>29</v>
      </c>
      <c r="C43" s="21">
        <v>22585.691000999999</v>
      </c>
      <c r="D43" s="19" t="s">
        <v>36</v>
      </c>
      <c r="E43" s="19">
        <v>2023</v>
      </c>
    </row>
    <row r="44" spans="1:5" x14ac:dyDescent="0.3">
      <c r="A44" s="18" t="s">
        <v>30</v>
      </c>
      <c r="B44" s="18" t="s">
        <v>29</v>
      </c>
      <c r="C44" s="20">
        <v>15432.512780000001</v>
      </c>
      <c r="D44" s="18" t="s">
        <v>36</v>
      </c>
      <c r="E44" s="18">
        <v>2023</v>
      </c>
    </row>
    <row r="45" spans="1:5" x14ac:dyDescent="0.3">
      <c r="A45" s="19" t="s">
        <v>30</v>
      </c>
      <c r="B45" s="19" t="s">
        <v>29</v>
      </c>
      <c r="C45" s="21">
        <v>5582.8157719000001</v>
      </c>
      <c r="D45" s="19" t="s">
        <v>44</v>
      </c>
      <c r="E45" s="19">
        <v>2024</v>
      </c>
    </row>
    <row r="46" spans="1:5" x14ac:dyDescent="0.3">
      <c r="A46" s="18" t="s">
        <v>30</v>
      </c>
      <c r="B46" s="18" t="s">
        <v>29</v>
      </c>
      <c r="C46" s="20">
        <v>4212.6588940000001</v>
      </c>
      <c r="D46" s="18" t="s">
        <v>44</v>
      </c>
      <c r="E46" s="18">
        <v>2024</v>
      </c>
    </row>
    <row r="47" spans="1:5" x14ac:dyDescent="0.3">
      <c r="A47" s="19" t="s">
        <v>30</v>
      </c>
      <c r="B47" s="19" t="s">
        <v>29</v>
      </c>
      <c r="C47" s="21">
        <v>1053.1647235</v>
      </c>
      <c r="D47" s="19" t="s">
        <v>41</v>
      </c>
      <c r="E47" s="19">
        <v>2024</v>
      </c>
    </row>
    <row r="48" spans="1:5" x14ac:dyDescent="0.3">
      <c r="A48" s="18" t="s">
        <v>30</v>
      </c>
      <c r="B48" s="18" t="s">
        <v>29</v>
      </c>
      <c r="C48" s="20">
        <v>406.66756650000002</v>
      </c>
      <c r="D48" s="18" t="s">
        <v>43</v>
      </c>
      <c r="E48" s="18">
        <v>2024</v>
      </c>
    </row>
    <row r="49" spans="1:5" x14ac:dyDescent="0.3">
      <c r="A49" s="19" t="s">
        <v>30</v>
      </c>
      <c r="B49" s="19" t="s">
        <v>29</v>
      </c>
      <c r="C49" s="21">
        <v>813.33513300000004</v>
      </c>
      <c r="D49" s="19" t="s">
        <v>50</v>
      </c>
      <c r="E49" s="19">
        <v>2024</v>
      </c>
    </row>
    <row r="50" spans="1:5" x14ac:dyDescent="0.3">
      <c r="A50" s="18" t="s">
        <v>30</v>
      </c>
      <c r="B50" s="18" t="s">
        <v>29</v>
      </c>
      <c r="C50" s="20">
        <v>3363.45359616</v>
      </c>
      <c r="D50" s="18" t="s">
        <v>43</v>
      </c>
      <c r="E50" s="18">
        <v>2024</v>
      </c>
    </row>
    <row r="51" spans="1:5" x14ac:dyDescent="0.3">
      <c r="A51" s="19" t="s">
        <v>27</v>
      </c>
      <c r="B51" s="19" t="s">
        <v>29</v>
      </c>
      <c r="C51" s="21">
        <v>23335.83625059</v>
      </c>
      <c r="D51" s="19" t="s">
        <v>34</v>
      </c>
      <c r="E51" s="19">
        <v>2023</v>
      </c>
    </row>
    <row r="52" spans="1:5" x14ac:dyDescent="0.3">
      <c r="A52" s="18" t="s">
        <v>30</v>
      </c>
      <c r="B52" s="18" t="s">
        <v>29</v>
      </c>
      <c r="C52" s="20">
        <v>24844.88574351</v>
      </c>
      <c r="D52" s="18" t="s">
        <v>49</v>
      </c>
      <c r="E52" s="18">
        <v>2023</v>
      </c>
    </row>
    <row r="53" spans="1:5" x14ac:dyDescent="0.3">
      <c r="A53" s="19" t="s">
        <v>27</v>
      </c>
      <c r="B53" s="19" t="s">
        <v>29</v>
      </c>
      <c r="C53" s="21">
        <v>24930.598753680002</v>
      </c>
      <c r="D53" s="19" t="s">
        <v>33</v>
      </c>
      <c r="E53" s="19">
        <v>2024</v>
      </c>
    </row>
    <row r="54" spans="1:5" x14ac:dyDescent="0.3">
      <c r="A54" s="18" t="s">
        <v>30</v>
      </c>
      <c r="B54" s="18" t="s">
        <v>29</v>
      </c>
      <c r="C54" s="20">
        <v>28046.92359789</v>
      </c>
      <c r="D54" s="18" t="s">
        <v>44</v>
      </c>
      <c r="E54" s="18">
        <v>2024</v>
      </c>
    </row>
    <row r="55" spans="1:5" x14ac:dyDescent="0.3">
      <c r="A55" s="19" t="s">
        <v>27</v>
      </c>
      <c r="B55" s="19" t="s">
        <v>29</v>
      </c>
      <c r="C55" s="21">
        <v>28046.92359789</v>
      </c>
      <c r="D55" s="19" t="s">
        <v>37</v>
      </c>
      <c r="E55" s="19">
        <v>2024</v>
      </c>
    </row>
    <row r="56" spans="1:5" x14ac:dyDescent="0.3">
      <c r="A56" s="18" t="s">
        <v>27</v>
      </c>
      <c r="B56" s="18" t="s">
        <v>29</v>
      </c>
      <c r="C56" s="20">
        <v>1747.0021561900001</v>
      </c>
      <c r="D56" s="18" t="s">
        <v>35</v>
      </c>
      <c r="E56" s="18">
        <v>2024</v>
      </c>
    </row>
    <row r="57" spans="1:5" x14ac:dyDescent="0.3">
      <c r="A57" s="19" t="s">
        <v>27</v>
      </c>
      <c r="B57" s="19" t="s">
        <v>29</v>
      </c>
      <c r="C57" s="21">
        <v>2944.4817289299999</v>
      </c>
      <c r="D57" s="19" t="s">
        <v>35</v>
      </c>
      <c r="E57" s="19">
        <v>2024</v>
      </c>
    </row>
    <row r="58" spans="1:5" x14ac:dyDescent="0.3">
      <c r="A58" s="18" t="s">
        <v>30</v>
      </c>
      <c r="B58" s="18" t="s">
        <v>29</v>
      </c>
      <c r="C58" s="20">
        <v>1145.9683476500002</v>
      </c>
      <c r="D58" s="18" t="s">
        <v>44</v>
      </c>
      <c r="E58" s="18">
        <v>2024</v>
      </c>
    </row>
    <row r="59" spans="1:5" x14ac:dyDescent="0.3">
      <c r="A59" s="19" t="s">
        <v>27</v>
      </c>
      <c r="B59" s="19" t="s">
        <v>29</v>
      </c>
      <c r="C59" s="21">
        <v>138.47552008</v>
      </c>
      <c r="D59" s="19" t="s">
        <v>37</v>
      </c>
      <c r="E59" s="19">
        <v>2023</v>
      </c>
    </row>
    <row r="60" spans="1:5" x14ac:dyDescent="0.3">
      <c r="A60" s="18" t="s">
        <v>30</v>
      </c>
      <c r="B60" s="18" t="s">
        <v>29</v>
      </c>
      <c r="C60" s="20">
        <v>239.82959049999999</v>
      </c>
      <c r="D60" s="18" t="s">
        <v>43</v>
      </c>
      <c r="E60" s="18">
        <v>2024</v>
      </c>
    </row>
    <row r="61" spans="1:5" x14ac:dyDescent="0.3">
      <c r="A61" s="19" t="s">
        <v>30</v>
      </c>
      <c r="B61" s="19" t="s">
        <v>29</v>
      </c>
      <c r="C61" s="21">
        <v>190.82093505</v>
      </c>
      <c r="D61" s="19" t="s">
        <v>43</v>
      </c>
      <c r="E61" s="19">
        <v>2024</v>
      </c>
    </row>
    <row r="62" spans="1:5" x14ac:dyDescent="0.3">
      <c r="A62" s="18" t="s">
        <v>27</v>
      </c>
      <c r="B62" s="18" t="s">
        <v>29</v>
      </c>
      <c r="C62" s="20">
        <v>572.46280514999989</v>
      </c>
      <c r="D62" s="18" t="s">
        <v>32</v>
      </c>
      <c r="E62" s="18">
        <v>2023</v>
      </c>
    </row>
    <row r="63" spans="1:5" x14ac:dyDescent="0.3">
      <c r="A63" s="19" t="s">
        <v>27</v>
      </c>
      <c r="B63" s="19" t="s">
        <v>29</v>
      </c>
      <c r="C63" s="21">
        <v>385.39572456000002</v>
      </c>
      <c r="D63" s="19" t="s">
        <v>34</v>
      </c>
      <c r="E63" s="19">
        <v>2023</v>
      </c>
    </row>
    <row r="64" spans="1:5" x14ac:dyDescent="0.3">
      <c r="A64" s="18" t="s">
        <v>27</v>
      </c>
      <c r="B64" s="18" t="s">
        <v>29</v>
      </c>
      <c r="C64" s="20">
        <v>1084.4468440000001</v>
      </c>
      <c r="D64" s="18" t="s">
        <v>35</v>
      </c>
      <c r="E64" s="18">
        <v>2024</v>
      </c>
    </row>
    <row r="65" spans="1:5" x14ac:dyDescent="0.3">
      <c r="A65" s="19" t="s">
        <v>30</v>
      </c>
      <c r="B65" s="19" t="s">
        <v>29</v>
      </c>
      <c r="C65" s="21">
        <v>2761.1685028000002</v>
      </c>
      <c r="D65" s="19" t="s">
        <v>45</v>
      </c>
      <c r="E65" s="19">
        <v>2024</v>
      </c>
    </row>
    <row r="66" spans="1:5" x14ac:dyDescent="0.3">
      <c r="A66" s="18" t="s">
        <v>27</v>
      </c>
      <c r="B66" s="18" t="s">
        <v>29</v>
      </c>
      <c r="C66" s="20">
        <v>2877.9550859999999</v>
      </c>
      <c r="D66" s="18" t="s">
        <v>35</v>
      </c>
      <c r="E66" s="18">
        <v>2024</v>
      </c>
    </row>
    <row r="67" spans="1:5" x14ac:dyDescent="0.3">
      <c r="A67" s="19" t="s">
        <v>27</v>
      </c>
      <c r="B67" s="19" t="s">
        <v>29</v>
      </c>
      <c r="C67" s="21">
        <v>4193.0554318200002</v>
      </c>
      <c r="D67" s="19" t="s">
        <v>35</v>
      </c>
      <c r="E67" s="19">
        <v>2024</v>
      </c>
    </row>
    <row r="68" spans="1:5" x14ac:dyDescent="0.3">
      <c r="A68" s="18" t="s">
        <v>27</v>
      </c>
      <c r="B68" s="18" t="s">
        <v>29</v>
      </c>
      <c r="C68" s="20">
        <v>7090.6139800000001</v>
      </c>
      <c r="D68" s="18" t="s">
        <v>35</v>
      </c>
      <c r="E68" s="18">
        <v>2024</v>
      </c>
    </row>
    <row r="69" spans="1:5" x14ac:dyDescent="0.3">
      <c r="A69" s="19" t="s">
        <v>27</v>
      </c>
      <c r="B69" s="19" t="s">
        <v>29</v>
      </c>
      <c r="C69" s="21">
        <v>583.09872612000004</v>
      </c>
      <c r="D69" s="19" t="s">
        <v>34</v>
      </c>
      <c r="E69" s="19">
        <v>2023</v>
      </c>
    </row>
    <row r="70" spans="1:5" x14ac:dyDescent="0.3">
      <c r="A70" s="18" t="s">
        <v>30</v>
      </c>
      <c r="B70" s="18" t="s">
        <v>29</v>
      </c>
      <c r="C70" s="20">
        <v>291.54936306000002</v>
      </c>
      <c r="D70" s="18" t="s">
        <v>44</v>
      </c>
      <c r="E70" s="18">
        <v>2023</v>
      </c>
    </row>
    <row r="71" spans="1:5" x14ac:dyDescent="0.3">
      <c r="A71" s="19" t="s">
        <v>30</v>
      </c>
      <c r="B71" s="19" t="s">
        <v>29</v>
      </c>
      <c r="C71" s="21">
        <v>291.54936306000002</v>
      </c>
      <c r="D71" s="19" t="s">
        <v>46</v>
      </c>
      <c r="E71" s="19">
        <v>2024</v>
      </c>
    </row>
    <row r="72" spans="1:5" x14ac:dyDescent="0.3">
      <c r="A72" s="18" t="s">
        <v>30</v>
      </c>
      <c r="B72" s="18" t="s">
        <v>29</v>
      </c>
      <c r="C72" s="20">
        <v>437.32404458999997</v>
      </c>
      <c r="D72" s="18" t="s">
        <v>50</v>
      </c>
      <c r="E72" s="18">
        <v>2024</v>
      </c>
    </row>
    <row r="73" spans="1:5" x14ac:dyDescent="0.3">
      <c r="A73" s="19" t="s">
        <v>27</v>
      </c>
      <c r="B73" s="19" t="s">
        <v>29</v>
      </c>
      <c r="C73" s="21">
        <v>583.09872612000004</v>
      </c>
      <c r="D73" s="19" t="s">
        <v>35</v>
      </c>
      <c r="E73" s="19">
        <v>2024</v>
      </c>
    </row>
    <row r="74" spans="1:5" x14ac:dyDescent="0.3">
      <c r="A74" s="18" t="s">
        <v>27</v>
      </c>
      <c r="B74" s="18" t="s">
        <v>29</v>
      </c>
      <c r="C74" s="20">
        <v>291.54936306000002</v>
      </c>
      <c r="D74" s="18" t="s">
        <v>37</v>
      </c>
      <c r="E74" s="18">
        <v>2024</v>
      </c>
    </row>
    <row r="75" spans="1:5" x14ac:dyDescent="0.3">
      <c r="A75" s="19" t="s">
        <v>27</v>
      </c>
      <c r="B75" s="19" t="s">
        <v>29</v>
      </c>
      <c r="C75" s="21">
        <v>481.74465570000001</v>
      </c>
      <c r="D75" s="19" t="s">
        <v>34</v>
      </c>
      <c r="E75" s="19">
        <v>2023</v>
      </c>
    </row>
    <row r="76" spans="1:5" x14ac:dyDescent="0.3">
      <c r="A76" s="18" t="s">
        <v>27</v>
      </c>
      <c r="B76" s="18" t="s">
        <v>29</v>
      </c>
      <c r="C76" s="20">
        <v>963.48931140000002</v>
      </c>
      <c r="D76" s="18" t="s">
        <v>34</v>
      </c>
      <c r="E76" s="18">
        <v>2023</v>
      </c>
    </row>
    <row r="77" spans="1:5" x14ac:dyDescent="0.3">
      <c r="A77" s="19" t="s">
        <v>27</v>
      </c>
      <c r="B77" s="19" t="s">
        <v>29</v>
      </c>
      <c r="C77" s="21">
        <v>247.12875194999998</v>
      </c>
      <c r="D77" s="19" t="s">
        <v>36</v>
      </c>
      <c r="E77" s="19">
        <v>2023</v>
      </c>
    </row>
    <row r="78" spans="1:5" x14ac:dyDescent="0.3">
      <c r="A78" s="18" t="s">
        <v>30</v>
      </c>
      <c r="B78" s="18" t="s">
        <v>29</v>
      </c>
      <c r="C78" s="20">
        <v>247.12875194999998</v>
      </c>
      <c r="D78" s="18" t="s">
        <v>44</v>
      </c>
      <c r="E78" s="18">
        <v>2023</v>
      </c>
    </row>
    <row r="79" spans="1:5" x14ac:dyDescent="0.3">
      <c r="A79" s="19" t="s">
        <v>30</v>
      </c>
      <c r="B79" s="19" t="s">
        <v>29</v>
      </c>
      <c r="C79" s="21">
        <v>504.68487739999995</v>
      </c>
      <c r="D79" s="19" t="s">
        <v>50</v>
      </c>
      <c r="E79" s="19">
        <v>2024</v>
      </c>
    </row>
    <row r="80" spans="1:5" x14ac:dyDescent="0.3">
      <c r="A80" s="18" t="s">
        <v>30</v>
      </c>
      <c r="B80" s="18" t="s">
        <v>29</v>
      </c>
      <c r="C80" s="20">
        <v>302.81092644</v>
      </c>
      <c r="D80" s="18" t="s">
        <v>45</v>
      </c>
      <c r="E80" s="18">
        <v>2024</v>
      </c>
    </row>
    <row r="81" spans="1:5" x14ac:dyDescent="0.3">
      <c r="A81" s="19" t="s">
        <v>27</v>
      </c>
      <c r="B81" s="19" t="s">
        <v>29</v>
      </c>
      <c r="C81" s="21">
        <v>504.68487739999995</v>
      </c>
      <c r="D81" s="19" t="s">
        <v>35</v>
      </c>
      <c r="E81" s="19">
        <v>2024</v>
      </c>
    </row>
    <row r="82" spans="1:5" x14ac:dyDescent="0.3">
      <c r="A82" s="18" t="s">
        <v>27</v>
      </c>
      <c r="B82" s="18" t="s">
        <v>29</v>
      </c>
      <c r="C82" s="20">
        <v>504.68487739999995</v>
      </c>
      <c r="D82" s="18" t="s">
        <v>31</v>
      </c>
      <c r="E82" s="18">
        <v>2024</v>
      </c>
    </row>
    <row r="83" spans="1:5" x14ac:dyDescent="0.3">
      <c r="A83" s="19" t="s">
        <v>27</v>
      </c>
      <c r="B83" s="19" t="s">
        <v>29</v>
      </c>
      <c r="C83" s="21">
        <v>504.68487739999995</v>
      </c>
      <c r="D83" s="19" t="s">
        <v>35</v>
      </c>
      <c r="E83" s="19">
        <v>2024</v>
      </c>
    </row>
    <row r="84" spans="1:5" x14ac:dyDescent="0.3">
      <c r="A84" s="18" t="s">
        <v>27</v>
      </c>
      <c r="B84" s="18" t="s">
        <v>29</v>
      </c>
      <c r="C84" s="20">
        <v>252.34243869999997</v>
      </c>
      <c r="D84" s="18" t="s">
        <v>33</v>
      </c>
      <c r="E84" s="18">
        <v>2024</v>
      </c>
    </row>
    <row r="85" spans="1:5" x14ac:dyDescent="0.3">
      <c r="A85" s="19" t="s">
        <v>27</v>
      </c>
      <c r="B85" s="19" t="s">
        <v>29</v>
      </c>
      <c r="C85" s="21">
        <v>252.34243869999997</v>
      </c>
      <c r="D85" s="19" t="s">
        <v>34</v>
      </c>
      <c r="E85" s="19">
        <v>2024</v>
      </c>
    </row>
    <row r="86" spans="1:5" x14ac:dyDescent="0.3">
      <c r="A86" s="18" t="s">
        <v>27</v>
      </c>
      <c r="B86" s="18" t="s">
        <v>29</v>
      </c>
      <c r="C86" s="20">
        <v>252.34243869999997</v>
      </c>
      <c r="D86" s="18" t="s">
        <v>35</v>
      </c>
      <c r="E86" s="18">
        <v>2024</v>
      </c>
    </row>
    <row r="87" spans="1:5" x14ac:dyDescent="0.3">
      <c r="A87" s="19" t="s">
        <v>30</v>
      </c>
      <c r="B87" s="19" t="s">
        <v>29</v>
      </c>
      <c r="C87" s="21">
        <v>490.08655450000003</v>
      </c>
      <c r="D87" s="19" t="s">
        <v>50</v>
      </c>
      <c r="E87" s="19">
        <v>2024</v>
      </c>
    </row>
    <row r="88" spans="1:5" x14ac:dyDescent="0.3">
      <c r="A88" s="18" t="s">
        <v>30</v>
      </c>
      <c r="B88" s="18" t="s">
        <v>29</v>
      </c>
      <c r="C88" s="20">
        <v>750.770892</v>
      </c>
      <c r="D88" s="18" t="s">
        <v>36</v>
      </c>
      <c r="E88" s="18">
        <v>2023</v>
      </c>
    </row>
    <row r="89" spans="1:5" x14ac:dyDescent="0.3">
      <c r="A89" s="19" t="s">
        <v>30</v>
      </c>
      <c r="B89" s="19" t="s">
        <v>29</v>
      </c>
      <c r="C89" s="21">
        <v>670.68866351999998</v>
      </c>
      <c r="D89" s="19" t="s">
        <v>43</v>
      </c>
      <c r="E89" s="19">
        <v>2024</v>
      </c>
    </row>
    <row r="90" spans="1:5" x14ac:dyDescent="0.3">
      <c r="A90" s="18" t="s">
        <v>30</v>
      </c>
      <c r="B90" s="18" t="s">
        <v>29</v>
      </c>
      <c r="C90" s="20">
        <v>412.92399060000002</v>
      </c>
      <c r="D90" s="18" t="s">
        <v>46</v>
      </c>
      <c r="E90" s="18">
        <v>2024</v>
      </c>
    </row>
    <row r="91" spans="1:5" x14ac:dyDescent="0.3">
      <c r="A91" s="19" t="s">
        <v>27</v>
      </c>
      <c r="B91" s="19" t="s">
        <v>29</v>
      </c>
      <c r="C91" s="21">
        <v>306.14768595999999</v>
      </c>
      <c r="D91" s="19" t="s">
        <v>35</v>
      </c>
      <c r="E91" s="19">
        <v>2024</v>
      </c>
    </row>
    <row r="92" spans="1:5" x14ac:dyDescent="0.3">
      <c r="A92" s="18" t="s">
        <v>27</v>
      </c>
      <c r="B92" s="18" t="s">
        <v>29</v>
      </c>
      <c r="C92" s="20">
        <v>244.00053990000001</v>
      </c>
      <c r="D92" s="18" t="s">
        <v>36</v>
      </c>
      <c r="E92" s="18">
        <v>2023</v>
      </c>
    </row>
    <row r="93" spans="1:5" x14ac:dyDescent="0.3">
      <c r="A93" s="19" t="s">
        <v>30</v>
      </c>
      <c r="B93" s="19" t="s">
        <v>29</v>
      </c>
      <c r="C93" s="21">
        <v>917.60886800000003</v>
      </c>
      <c r="D93" s="19" t="s">
        <v>36</v>
      </c>
      <c r="E93" s="19">
        <v>2023</v>
      </c>
    </row>
    <row r="94" spans="1:5" x14ac:dyDescent="0.3">
      <c r="A94" s="18" t="s">
        <v>27</v>
      </c>
      <c r="B94" s="18" t="s">
        <v>29</v>
      </c>
      <c r="C94" s="20">
        <v>443.16337375000001</v>
      </c>
      <c r="D94" s="18" t="s">
        <v>36</v>
      </c>
      <c r="E94" s="18">
        <v>2023</v>
      </c>
    </row>
    <row r="95" spans="1:5" x14ac:dyDescent="0.3">
      <c r="A95" s="19" t="s">
        <v>30</v>
      </c>
      <c r="B95" s="19" t="s">
        <v>29</v>
      </c>
      <c r="C95" s="21">
        <v>444.20611110000004</v>
      </c>
      <c r="D95" s="19" t="s">
        <v>36</v>
      </c>
      <c r="E95" s="19">
        <v>2023</v>
      </c>
    </row>
    <row r="96" spans="1:5" x14ac:dyDescent="0.3">
      <c r="A96" s="18" t="s">
        <v>30</v>
      </c>
      <c r="B96" s="18" t="s">
        <v>29</v>
      </c>
      <c r="C96" s="20">
        <v>286.12712884000007</v>
      </c>
      <c r="D96" s="18" t="s">
        <v>43</v>
      </c>
      <c r="E96" s="18">
        <v>2024</v>
      </c>
    </row>
    <row r="97" spans="1:5" x14ac:dyDescent="0.3">
      <c r="A97" s="19" t="s">
        <v>30</v>
      </c>
      <c r="B97" s="19" t="s">
        <v>29</v>
      </c>
      <c r="C97" s="21">
        <v>207.71328012000001</v>
      </c>
      <c r="D97" s="19" t="s">
        <v>43</v>
      </c>
      <c r="E97" s="19">
        <v>2024</v>
      </c>
    </row>
    <row r="98" spans="1:5" x14ac:dyDescent="0.3">
      <c r="A98" s="18" t="s">
        <v>30</v>
      </c>
      <c r="B98" s="18" t="s">
        <v>29</v>
      </c>
      <c r="C98" s="20">
        <v>22.52312676</v>
      </c>
      <c r="D98" s="18" t="s">
        <v>44</v>
      </c>
      <c r="E98" s="18">
        <v>2024</v>
      </c>
    </row>
    <row r="99" spans="1:5" x14ac:dyDescent="0.3">
      <c r="A99" s="19" t="s">
        <v>27</v>
      </c>
      <c r="B99" s="19" t="s">
        <v>29</v>
      </c>
      <c r="C99" s="21">
        <v>83.418987999999999</v>
      </c>
      <c r="D99" s="19" t="s">
        <v>35</v>
      </c>
      <c r="E99" s="19">
        <v>2024</v>
      </c>
    </row>
    <row r="100" spans="1:5" x14ac:dyDescent="0.3">
      <c r="A100" s="18" t="s">
        <v>27</v>
      </c>
      <c r="B100" s="18" t="s">
        <v>29</v>
      </c>
      <c r="C100" s="20">
        <v>520.53448512</v>
      </c>
      <c r="D100" s="18" t="s">
        <v>37</v>
      </c>
      <c r="E100" s="18">
        <v>2024</v>
      </c>
    </row>
    <row r="101" spans="1:5" x14ac:dyDescent="0.3">
      <c r="A101" s="19" t="s">
        <v>30</v>
      </c>
      <c r="B101" s="19" t="s">
        <v>29</v>
      </c>
      <c r="C101" s="21">
        <v>187.692723</v>
      </c>
      <c r="D101" s="19" t="s">
        <v>36</v>
      </c>
      <c r="E101" s="19">
        <v>2023</v>
      </c>
    </row>
    <row r="102" spans="1:5" x14ac:dyDescent="0.3">
      <c r="A102" s="18" t="s">
        <v>27</v>
      </c>
      <c r="B102" s="18" t="s">
        <v>29</v>
      </c>
      <c r="C102" s="20">
        <v>166.837976</v>
      </c>
      <c r="D102" s="18" t="s">
        <v>36</v>
      </c>
      <c r="E102" s="18">
        <v>2023</v>
      </c>
    </row>
    <row r="103" spans="1:5" x14ac:dyDescent="0.3">
      <c r="A103" s="19" t="s">
        <v>27</v>
      </c>
      <c r="B103" s="19" t="s">
        <v>29</v>
      </c>
      <c r="C103" s="21">
        <v>93.8463615</v>
      </c>
      <c r="D103" s="19" t="s">
        <v>36</v>
      </c>
      <c r="E103" s="19">
        <v>2024</v>
      </c>
    </row>
    <row r="104" spans="1:5" x14ac:dyDescent="0.3">
      <c r="A104" s="18" t="s">
        <v>30</v>
      </c>
      <c r="B104" s="18" t="s">
        <v>29</v>
      </c>
      <c r="C104" s="20">
        <v>116.7865832</v>
      </c>
      <c r="D104" s="18" t="s">
        <v>43</v>
      </c>
      <c r="E104" s="18">
        <v>2024</v>
      </c>
    </row>
    <row r="105" spans="1:5" x14ac:dyDescent="0.3">
      <c r="A105" s="19" t="s">
        <v>30</v>
      </c>
      <c r="B105" s="19" t="s">
        <v>29</v>
      </c>
      <c r="C105" s="21">
        <v>141.81227959999998</v>
      </c>
      <c r="D105" s="19" t="s">
        <v>36</v>
      </c>
      <c r="E105" s="19">
        <v>2023</v>
      </c>
    </row>
    <row r="106" spans="1:5" x14ac:dyDescent="0.3">
      <c r="A106" s="18" t="s">
        <v>30</v>
      </c>
      <c r="B106" s="18" t="s">
        <v>29</v>
      </c>
      <c r="C106" s="20">
        <v>141.81227959999998</v>
      </c>
      <c r="D106" s="18" t="s">
        <v>36</v>
      </c>
      <c r="E106" s="18">
        <v>2023</v>
      </c>
    </row>
    <row r="107" spans="1:5" x14ac:dyDescent="0.3">
      <c r="A107" s="19" t="s">
        <v>30</v>
      </c>
      <c r="B107" s="19" t="s">
        <v>29</v>
      </c>
      <c r="C107" s="21">
        <v>45.880443400000004</v>
      </c>
      <c r="D107" s="19" t="s">
        <v>46</v>
      </c>
      <c r="E107" s="19">
        <v>2024</v>
      </c>
    </row>
    <row r="108" spans="1:5" x14ac:dyDescent="0.3">
      <c r="A108" s="18" t="s">
        <v>27</v>
      </c>
      <c r="B108" s="18" t="s">
        <v>29</v>
      </c>
      <c r="C108" s="20">
        <v>1194.7684556299998</v>
      </c>
      <c r="D108" s="18" t="s">
        <v>37</v>
      </c>
      <c r="E108" s="18">
        <v>2024</v>
      </c>
    </row>
    <row r="109" spans="1:5" x14ac:dyDescent="0.3">
      <c r="A109" s="19" t="s">
        <v>27</v>
      </c>
      <c r="B109" s="19" t="s">
        <v>29</v>
      </c>
      <c r="C109" s="21">
        <v>38351.879733000002</v>
      </c>
      <c r="D109" s="19" t="s">
        <v>34</v>
      </c>
      <c r="E109" s="19">
        <v>2023</v>
      </c>
    </row>
    <row r="110" spans="1:5" x14ac:dyDescent="0.3">
      <c r="A110" s="18" t="s">
        <v>30</v>
      </c>
      <c r="B110" s="18" t="s">
        <v>29</v>
      </c>
      <c r="C110" s="20">
        <v>19175.939866500001</v>
      </c>
      <c r="D110" s="18" t="s">
        <v>45</v>
      </c>
      <c r="E110" s="18">
        <v>2024</v>
      </c>
    </row>
    <row r="111" spans="1:5" x14ac:dyDescent="0.3">
      <c r="A111" s="19" t="s">
        <v>30</v>
      </c>
      <c r="B111" s="19" t="s">
        <v>29</v>
      </c>
      <c r="C111" s="21">
        <v>8915.8214374399995</v>
      </c>
      <c r="D111" s="19" t="s">
        <v>45</v>
      </c>
      <c r="E111" s="19">
        <v>2024</v>
      </c>
    </row>
    <row r="112" spans="1:5" x14ac:dyDescent="0.3">
      <c r="A112" s="18" t="s">
        <v>30</v>
      </c>
      <c r="B112" s="18" t="s">
        <v>29</v>
      </c>
      <c r="C112" s="20">
        <v>2606.2177325900002</v>
      </c>
      <c r="D112" s="18" t="s">
        <v>50</v>
      </c>
      <c r="E112" s="18">
        <v>2024</v>
      </c>
    </row>
    <row r="113" spans="1:5" x14ac:dyDescent="0.3">
      <c r="A113" s="19" t="s">
        <v>30</v>
      </c>
      <c r="B113" s="19" t="s">
        <v>29</v>
      </c>
      <c r="C113" s="21">
        <v>9986.504148420001</v>
      </c>
      <c r="D113" s="19" t="s">
        <v>50</v>
      </c>
      <c r="E113" s="19">
        <v>2024</v>
      </c>
    </row>
    <row r="114" spans="1:5" x14ac:dyDescent="0.3">
      <c r="A114" s="18" t="s">
        <v>30</v>
      </c>
      <c r="B114" s="18" t="s">
        <v>29</v>
      </c>
      <c r="C114" s="20">
        <v>11851.33562516</v>
      </c>
      <c r="D114" s="18" t="s">
        <v>41</v>
      </c>
      <c r="E114" s="18">
        <v>2024</v>
      </c>
    </row>
    <row r="115" spans="1:5" x14ac:dyDescent="0.3">
      <c r="A115" s="19" t="s">
        <v>30</v>
      </c>
      <c r="B115" s="19" t="s">
        <v>29</v>
      </c>
      <c r="C115" s="21">
        <v>9414.2498907400004</v>
      </c>
      <c r="D115" s="19" t="s">
        <v>50</v>
      </c>
      <c r="E115" s="19">
        <v>2024</v>
      </c>
    </row>
    <row r="116" spans="1:5" x14ac:dyDescent="0.3">
      <c r="A116" s="18" t="s">
        <v>30</v>
      </c>
      <c r="B116" s="18" t="s">
        <v>29</v>
      </c>
      <c r="C116" s="20">
        <v>4707.1249453700002</v>
      </c>
      <c r="D116" s="18" t="s">
        <v>48</v>
      </c>
      <c r="E116" s="18">
        <v>2024</v>
      </c>
    </row>
    <row r="117" spans="1:5" x14ac:dyDescent="0.3">
      <c r="A117" s="19" t="s">
        <v>30</v>
      </c>
      <c r="B117" s="19" t="s">
        <v>29</v>
      </c>
      <c r="C117" s="21">
        <v>4707.1249453700002</v>
      </c>
      <c r="D117" s="19" t="s">
        <v>45</v>
      </c>
      <c r="E117" s="19">
        <v>2024</v>
      </c>
    </row>
    <row r="118" spans="1:5" x14ac:dyDescent="0.3">
      <c r="A118" s="18" t="s">
        <v>27</v>
      </c>
      <c r="B118" s="18" t="s">
        <v>29</v>
      </c>
      <c r="C118" s="20">
        <v>39</v>
      </c>
      <c r="D118" s="18" t="s">
        <v>32</v>
      </c>
      <c r="E118" s="18">
        <v>2023</v>
      </c>
    </row>
    <row r="119" spans="1:5" x14ac:dyDescent="0.3">
      <c r="A119" s="19" t="s">
        <v>27</v>
      </c>
      <c r="B119" s="19" t="s">
        <v>29</v>
      </c>
      <c r="C119" s="21">
        <v>43901.327909699998</v>
      </c>
      <c r="D119" s="19" t="s">
        <v>32</v>
      </c>
      <c r="E119" s="19">
        <v>2024</v>
      </c>
    </row>
    <row r="120" spans="1:5" x14ac:dyDescent="0.3">
      <c r="A120" s="18" t="s">
        <v>27</v>
      </c>
      <c r="B120" s="18" t="s">
        <v>29</v>
      </c>
      <c r="C120" s="20">
        <v>43901.327909699998</v>
      </c>
      <c r="D120" s="18" t="s">
        <v>33</v>
      </c>
      <c r="E120" s="18">
        <v>2024</v>
      </c>
    </row>
    <row r="121" spans="1:5" x14ac:dyDescent="0.3">
      <c r="A121" s="19" t="s">
        <v>27</v>
      </c>
      <c r="B121" s="19" t="s">
        <v>29</v>
      </c>
      <c r="C121" s="21">
        <v>43901.327909699998</v>
      </c>
      <c r="D121" s="19" t="s">
        <v>34</v>
      </c>
      <c r="E121" s="19">
        <v>2024</v>
      </c>
    </row>
    <row r="122" spans="1:5" x14ac:dyDescent="0.3">
      <c r="A122" s="18" t="s">
        <v>27</v>
      </c>
      <c r="B122" s="18" t="s">
        <v>29</v>
      </c>
      <c r="C122" s="20">
        <v>43901.327909699998</v>
      </c>
      <c r="D122" s="18" t="s">
        <v>35</v>
      </c>
      <c r="E122" s="18">
        <v>2024</v>
      </c>
    </row>
    <row r="123" spans="1:5" x14ac:dyDescent="0.3">
      <c r="A123" s="19" t="s">
        <v>27</v>
      </c>
      <c r="B123" s="19" t="s">
        <v>29</v>
      </c>
      <c r="C123" s="21">
        <v>43901.327909699998</v>
      </c>
      <c r="D123" s="19" t="s">
        <v>41</v>
      </c>
      <c r="E123" s="19">
        <v>2024</v>
      </c>
    </row>
    <row r="124" spans="1:5" x14ac:dyDescent="0.3">
      <c r="A124" s="18" t="s">
        <v>27</v>
      </c>
      <c r="B124" s="18" t="s">
        <v>29</v>
      </c>
      <c r="C124" s="20">
        <v>43901.327909699998</v>
      </c>
      <c r="D124" s="18" t="s">
        <v>37</v>
      </c>
      <c r="E124" s="18">
        <v>2024</v>
      </c>
    </row>
    <row r="125" spans="1:5" x14ac:dyDescent="0.3">
      <c r="A125" s="19" t="s">
        <v>30</v>
      </c>
      <c r="B125" s="19" t="s">
        <v>29</v>
      </c>
      <c r="C125" s="21">
        <v>43415.620852070002</v>
      </c>
      <c r="D125" s="19" t="s">
        <v>41</v>
      </c>
      <c r="E125" s="19">
        <v>2024</v>
      </c>
    </row>
    <row r="126" spans="1:5" x14ac:dyDescent="0.3">
      <c r="A126" s="18" t="s">
        <v>27</v>
      </c>
      <c r="B126" s="18" t="s">
        <v>29</v>
      </c>
      <c r="C126" s="20">
        <v>5349.2426054999996</v>
      </c>
      <c r="D126" s="18" t="s">
        <v>38</v>
      </c>
      <c r="E126" s="18">
        <v>2024</v>
      </c>
    </row>
    <row r="127" spans="1:5" x14ac:dyDescent="0.3">
      <c r="A127" s="19" t="s">
        <v>27</v>
      </c>
      <c r="B127" s="19" t="s">
        <v>29</v>
      </c>
      <c r="C127" s="21">
        <v>562.24397912000006</v>
      </c>
      <c r="D127" s="19" t="s">
        <v>36</v>
      </c>
      <c r="E127" s="19">
        <v>2023</v>
      </c>
    </row>
    <row r="128" spans="1:5" x14ac:dyDescent="0.3">
      <c r="A128" s="18" t="s">
        <v>30</v>
      </c>
      <c r="B128" s="18" t="s">
        <v>29</v>
      </c>
      <c r="C128" s="20">
        <v>101710.68659370001</v>
      </c>
      <c r="D128" s="18" t="s">
        <v>45</v>
      </c>
      <c r="E128" s="18">
        <v>2023</v>
      </c>
    </row>
    <row r="129" spans="1:5" x14ac:dyDescent="0.3">
      <c r="A129" s="19" t="s">
        <v>30</v>
      </c>
      <c r="B129" s="19" t="s">
        <v>29</v>
      </c>
      <c r="C129" s="21">
        <v>137309.32262776</v>
      </c>
      <c r="D129" s="19" t="s">
        <v>45</v>
      </c>
      <c r="E129" s="19">
        <v>2023</v>
      </c>
    </row>
    <row r="130" spans="1:5" x14ac:dyDescent="0.3">
      <c r="A130" s="18" t="s">
        <v>30</v>
      </c>
      <c r="B130" s="18" t="s">
        <v>29</v>
      </c>
      <c r="C130" s="20">
        <v>137309.32262776</v>
      </c>
      <c r="D130" s="18" t="s">
        <v>47</v>
      </c>
      <c r="E130" s="18">
        <v>2023</v>
      </c>
    </row>
    <row r="131" spans="1:5" x14ac:dyDescent="0.3">
      <c r="A131" s="19" t="s">
        <v>30</v>
      </c>
      <c r="B131" s="19" t="s">
        <v>29</v>
      </c>
      <c r="C131" s="21">
        <v>137309.32262776</v>
      </c>
      <c r="D131" s="19" t="s">
        <v>48</v>
      </c>
      <c r="E131" s="19">
        <v>2023</v>
      </c>
    </row>
    <row r="132" spans="1:5" x14ac:dyDescent="0.3">
      <c r="A132" s="18" t="s">
        <v>27</v>
      </c>
      <c r="B132" s="18" t="s">
        <v>29</v>
      </c>
      <c r="C132" s="20">
        <v>137309.32262776</v>
      </c>
      <c r="D132" s="18" t="s">
        <v>32</v>
      </c>
      <c r="E132" s="18">
        <v>2023</v>
      </c>
    </row>
    <row r="133" spans="1:5" x14ac:dyDescent="0.3">
      <c r="A133" s="19" t="s">
        <v>30</v>
      </c>
      <c r="B133" s="19" t="s">
        <v>29</v>
      </c>
      <c r="C133" s="21">
        <v>297805.78716000001</v>
      </c>
      <c r="D133" s="19" t="s">
        <v>48</v>
      </c>
      <c r="E133" s="19">
        <v>2023</v>
      </c>
    </row>
    <row r="134" spans="1:5" x14ac:dyDescent="0.3">
      <c r="A134" s="18" t="s">
        <v>27</v>
      </c>
      <c r="B134" s="18" t="s">
        <v>29</v>
      </c>
      <c r="C134" s="20">
        <v>297805.78716000001</v>
      </c>
      <c r="D134" s="18" t="s">
        <v>48</v>
      </c>
      <c r="E134" s="18">
        <v>2023</v>
      </c>
    </row>
    <row r="135" spans="1:5" x14ac:dyDescent="0.3">
      <c r="A135" s="19" t="s">
        <v>30</v>
      </c>
      <c r="B135" s="19" t="s">
        <v>29</v>
      </c>
      <c r="C135" s="21">
        <v>111350.16775204</v>
      </c>
      <c r="D135" s="19" t="s">
        <v>48</v>
      </c>
      <c r="E135" s="19">
        <v>2023</v>
      </c>
    </row>
    <row r="136" spans="1:5" x14ac:dyDescent="0.3">
      <c r="A136" s="18" t="s">
        <v>27</v>
      </c>
      <c r="B136" s="18" t="s">
        <v>29</v>
      </c>
      <c r="C136" s="20">
        <v>87769.49677166999</v>
      </c>
      <c r="D136" s="18" t="s">
        <v>34</v>
      </c>
      <c r="E136" s="18">
        <v>2023</v>
      </c>
    </row>
    <row r="137" spans="1:5" x14ac:dyDescent="0.3">
      <c r="A137" s="19" t="s">
        <v>30</v>
      </c>
      <c r="B137" s="19" t="s">
        <v>29</v>
      </c>
      <c r="C137" s="21">
        <v>524714.40206121001</v>
      </c>
      <c r="D137" s="19" t="s">
        <v>44</v>
      </c>
      <c r="E137" s="19">
        <v>2023</v>
      </c>
    </row>
    <row r="138" spans="1:5" x14ac:dyDescent="0.3">
      <c r="A138" s="18" t="s">
        <v>30</v>
      </c>
      <c r="B138" s="18" t="s">
        <v>29</v>
      </c>
      <c r="C138" s="20">
        <v>42689.250014060002</v>
      </c>
      <c r="D138" s="18" t="s">
        <v>44</v>
      </c>
      <c r="E138" s="18">
        <v>2023</v>
      </c>
    </row>
    <row r="139" spans="1:5" x14ac:dyDescent="0.3">
      <c r="A139" s="19" t="s">
        <v>30</v>
      </c>
      <c r="B139" s="19" t="s">
        <v>29</v>
      </c>
      <c r="C139" s="21">
        <v>2115.0884407400004</v>
      </c>
      <c r="D139" s="19" t="s">
        <v>50</v>
      </c>
      <c r="E139" s="19">
        <v>2023</v>
      </c>
    </row>
    <row r="140" spans="1:5" x14ac:dyDescent="0.3">
      <c r="A140" s="18" t="s">
        <v>30</v>
      </c>
      <c r="B140" s="18" t="s">
        <v>29</v>
      </c>
      <c r="C140" s="20">
        <v>3699.6321178000003</v>
      </c>
      <c r="D140" s="18" t="s">
        <v>50</v>
      </c>
      <c r="E140" s="18">
        <v>2023</v>
      </c>
    </row>
    <row r="141" spans="1:5" x14ac:dyDescent="0.3">
      <c r="A141" s="19" t="s">
        <v>30</v>
      </c>
      <c r="B141" s="19" t="s">
        <v>29</v>
      </c>
      <c r="C141" s="21">
        <v>322.20584114999997</v>
      </c>
      <c r="D141" s="19" t="s">
        <v>50</v>
      </c>
      <c r="E141" s="19">
        <v>2023</v>
      </c>
    </row>
    <row r="142" spans="1:5" x14ac:dyDescent="0.3">
      <c r="A142" s="18" t="s">
        <v>30</v>
      </c>
      <c r="B142" s="18" t="s">
        <v>29</v>
      </c>
      <c r="C142" s="20">
        <v>938.463615</v>
      </c>
      <c r="D142" s="18" t="s">
        <v>50</v>
      </c>
      <c r="E142" s="18">
        <v>2023</v>
      </c>
    </row>
    <row r="143" spans="1:5" x14ac:dyDescent="0.3">
      <c r="A143" s="19" t="s">
        <v>30</v>
      </c>
      <c r="B143" s="19" t="s">
        <v>29</v>
      </c>
      <c r="C143" s="21">
        <v>7924.80386</v>
      </c>
      <c r="D143" s="19" t="s">
        <v>50</v>
      </c>
      <c r="E143" s="19">
        <v>2023</v>
      </c>
    </row>
    <row r="144" spans="1:5" x14ac:dyDescent="0.3">
      <c r="A144" s="18" t="s">
        <v>30</v>
      </c>
      <c r="B144" s="18" t="s">
        <v>29</v>
      </c>
      <c r="C144" s="20">
        <v>46923.18075</v>
      </c>
      <c r="D144" s="18" t="s">
        <v>50</v>
      </c>
      <c r="E144" s="18">
        <v>2023</v>
      </c>
    </row>
    <row r="145" spans="1:5" x14ac:dyDescent="0.3">
      <c r="A145" s="19" t="s">
        <v>30</v>
      </c>
      <c r="B145" s="19" t="s">
        <v>29</v>
      </c>
      <c r="C145" s="21">
        <v>12159.36023835</v>
      </c>
      <c r="D145" s="19" t="s">
        <v>50</v>
      </c>
      <c r="E145" s="19">
        <v>2023</v>
      </c>
    </row>
    <row r="146" spans="1:5" x14ac:dyDescent="0.3">
      <c r="A146" s="18" t="s">
        <v>30</v>
      </c>
      <c r="B146" s="18" t="s">
        <v>29</v>
      </c>
      <c r="C146" s="20">
        <v>938.463615</v>
      </c>
      <c r="D146" s="18" t="s">
        <v>50</v>
      </c>
      <c r="E146" s="18">
        <v>2023</v>
      </c>
    </row>
    <row r="147" spans="1:5" x14ac:dyDescent="0.3">
      <c r="A147" s="19" t="s">
        <v>30</v>
      </c>
      <c r="B147" s="19" t="s">
        <v>29</v>
      </c>
      <c r="C147" s="21">
        <v>7299.1614500000005</v>
      </c>
      <c r="D147" s="19" t="s">
        <v>50</v>
      </c>
      <c r="E147" s="19">
        <v>2023</v>
      </c>
    </row>
    <row r="148" spans="1:5" x14ac:dyDescent="0.3">
      <c r="A148" s="18" t="s">
        <v>30</v>
      </c>
      <c r="B148" s="18" t="s">
        <v>29</v>
      </c>
      <c r="C148" s="20">
        <v>6828.2612627400003</v>
      </c>
      <c r="D148" s="18" t="s">
        <v>50</v>
      </c>
      <c r="E148" s="18">
        <v>2023</v>
      </c>
    </row>
    <row r="149" spans="1:5" x14ac:dyDescent="0.3">
      <c r="A149" s="19" t="s">
        <v>30</v>
      </c>
      <c r="B149" s="19" t="s">
        <v>29</v>
      </c>
      <c r="C149" s="21">
        <v>95.931836199999992</v>
      </c>
      <c r="D149" s="19" t="s">
        <v>50</v>
      </c>
      <c r="E149" s="19">
        <v>2023</v>
      </c>
    </row>
    <row r="150" spans="1:5" x14ac:dyDescent="0.3">
      <c r="A150" s="18" t="s">
        <v>27</v>
      </c>
      <c r="B150" s="18" t="s">
        <v>29</v>
      </c>
      <c r="C150" s="20">
        <v>109961.45014931</v>
      </c>
      <c r="D150" s="18" t="s">
        <v>33</v>
      </c>
      <c r="E150" s="18">
        <v>2023</v>
      </c>
    </row>
    <row r="151" spans="1:5" x14ac:dyDescent="0.3">
      <c r="A151" s="19" t="s">
        <v>27</v>
      </c>
      <c r="B151" s="19" t="s">
        <v>29</v>
      </c>
      <c r="C151" s="21">
        <v>327727.13541824999</v>
      </c>
      <c r="D151" s="19" t="s">
        <v>50</v>
      </c>
      <c r="E151" s="19">
        <v>2023</v>
      </c>
    </row>
    <row r="152" spans="1:5" x14ac:dyDescent="0.3">
      <c r="A152" s="18" t="s">
        <v>30</v>
      </c>
      <c r="B152" s="18" t="s">
        <v>29</v>
      </c>
      <c r="C152" s="20">
        <v>23575.248746150002</v>
      </c>
      <c r="D152" s="18" t="s">
        <v>40</v>
      </c>
      <c r="E152" s="18">
        <v>2024</v>
      </c>
    </row>
    <row r="153" spans="1:5" x14ac:dyDescent="0.3">
      <c r="A153" s="19" t="s">
        <v>27</v>
      </c>
      <c r="B153" s="19" t="s">
        <v>29</v>
      </c>
      <c r="C153" s="21">
        <v>26316.813786770002</v>
      </c>
      <c r="D153" s="19" t="s">
        <v>40</v>
      </c>
      <c r="E153" s="19">
        <v>2024</v>
      </c>
    </row>
    <row r="154" spans="1:5" x14ac:dyDescent="0.3">
      <c r="A154" s="18" t="s">
        <v>30</v>
      </c>
      <c r="B154" s="18" t="s">
        <v>29</v>
      </c>
      <c r="C154" s="20">
        <v>34485.201091729999</v>
      </c>
      <c r="D154" s="18" t="s">
        <v>40</v>
      </c>
      <c r="E154" s="18">
        <v>2024</v>
      </c>
    </row>
    <row r="155" spans="1:5" x14ac:dyDescent="0.3">
      <c r="A155" s="19" t="s">
        <v>27</v>
      </c>
      <c r="B155" s="19" t="s">
        <v>29</v>
      </c>
      <c r="C155" s="21">
        <v>38495.151844890002</v>
      </c>
      <c r="D155" s="19" t="s">
        <v>40</v>
      </c>
      <c r="E155" s="19">
        <v>2024</v>
      </c>
    </row>
    <row r="156" spans="1:5" x14ac:dyDescent="0.3">
      <c r="A156" s="18" t="s">
        <v>30</v>
      </c>
      <c r="B156" s="18" t="s">
        <v>29</v>
      </c>
      <c r="C156" s="20">
        <v>21004.69263093</v>
      </c>
      <c r="D156" s="18" t="s">
        <v>40</v>
      </c>
      <c r="E156" s="18">
        <v>2024</v>
      </c>
    </row>
    <row r="157" spans="1:5" x14ac:dyDescent="0.3">
      <c r="A157" s="19" t="s">
        <v>27</v>
      </c>
      <c r="B157" s="19" t="s">
        <v>29</v>
      </c>
      <c r="C157" s="21">
        <v>23446.992052099999</v>
      </c>
      <c r="D157" s="19" t="s">
        <v>40</v>
      </c>
      <c r="E157" s="19">
        <v>2024</v>
      </c>
    </row>
    <row r="158" spans="1:5" x14ac:dyDescent="0.3">
      <c r="A158" s="18" t="s">
        <v>30</v>
      </c>
      <c r="B158" s="18" t="s">
        <v>29</v>
      </c>
      <c r="C158" s="20">
        <v>7942.113300009999</v>
      </c>
      <c r="D158" s="18" t="s">
        <v>40</v>
      </c>
      <c r="E158" s="18">
        <v>2024</v>
      </c>
    </row>
    <row r="159" spans="1:5" x14ac:dyDescent="0.3">
      <c r="A159" s="19" t="s">
        <v>27</v>
      </c>
      <c r="B159" s="19" t="s">
        <v>29</v>
      </c>
      <c r="C159" s="21">
        <v>8865.5614971699997</v>
      </c>
      <c r="D159" s="19" t="s">
        <v>40</v>
      </c>
      <c r="E159" s="19">
        <v>2024</v>
      </c>
    </row>
    <row r="160" spans="1:5" x14ac:dyDescent="0.3">
      <c r="A160" s="18" t="s">
        <v>30</v>
      </c>
      <c r="B160" s="18" t="s">
        <v>29</v>
      </c>
      <c r="C160" s="20">
        <v>249819.43140794002</v>
      </c>
      <c r="D160" s="18" t="s">
        <v>40</v>
      </c>
      <c r="E160" s="18">
        <v>2024</v>
      </c>
    </row>
    <row r="161" spans="1:5" x14ac:dyDescent="0.3">
      <c r="A161" s="19" t="s">
        <v>27</v>
      </c>
      <c r="B161" s="19" t="s">
        <v>29</v>
      </c>
      <c r="C161" s="21">
        <v>278868.21705171</v>
      </c>
      <c r="D161" s="19" t="s">
        <v>40</v>
      </c>
      <c r="E161" s="19">
        <v>2024</v>
      </c>
    </row>
    <row r="162" spans="1:5" x14ac:dyDescent="0.3">
      <c r="A162" s="18" t="s">
        <v>30</v>
      </c>
      <c r="B162" s="18" t="s">
        <v>29</v>
      </c>
      <c r="C162" s="20">
        <v>126027.73869063999</v>
      </c>
      <c r="D162" s="18" t="s">
        <v>40</v>
      </c>
      <c r="E162" s="18">
        <v>2024</v>
      </c>
    </row>
    <row r="163" spans="1:5" x14ac:dyDescent="0.3">
      <c r="A163" s="19" t="s">
        <v>27</v>
      </c>
      <c r="B163" s="19" t="s">
        <v>29</v>
      </c>
      <c r="C163" s="21">
        <v>140682.16086007003</v>
      </c>
      <c r="D163" s="19" t="s">
        <v>40</v>
      </c>
      <c r="E163" s="19">
        <v>2024</v>
      </c>
    </row>
    <row r="164" spans="1:5" x14ac:dyDescent="0.3">
      <c r="A164" s="18" t="s">
        <v>30</v>
      </c>
      <c r="B164" s="18" t="s">
        <v>29</v>
      </c>
      <c r="C164" s="20">
        <v>84018.561976249999</v>
      </c>
      <c r="D164" s="18" t="s">
        <v>40</v>
      </c>
      <c r="E164" s="18">
        <v>2024</v>
      </c>
    </row>
    <row r="165" spans="1:5" x14ac:dyDescent="0.3">
      <c r="A165" s="19" t="s">
        <v>27</v>
      </c>
      <c r="B165" s="19" t="s">
        <v>29</v>
      </c>
      <c r="C165" s="21">
        <v>93788.176755870008</v>
      </c>
      <c r="D165" s="19" t="s">
        <v>40</v>
      </c>
      <c r="E165" s="19">
        <v>2024</v>
      </c>
    </row>
    <row r="166" spans="1:5" x14ac:dyDescent="0.3">
      <c r="A166" s="18" t="s">
        <v>30</v>
      </c>
      <c r="B166" s="18" t="s">
        <v>29</v>
      </c>
      <c r="C166" s="20">
        <v>793369.42386461003</v>
      </c>
      <c r="D166" s="18" t="s">
        <v>40</v>
      </c>
      <c r="E166" s="18">
        <v>2024</v>
      </c>
    </row>
    <row r="167" spans="1:5" x14ac:dyDescent="0.3">
      <c r="A167" s="19" t="s">
        <v>27</v>
      </c>
      <c r="B167" s="19" t="s">
        <v>29</v>
      </c>
      <c r="C167" s="21">
        <v>885621.64850393008</v>
      </c>
      <c r="D167" s="19" t="s">
        <v>40</v>
      </c>
      <c r="E167" s="19">
        <v>2024</v>
      </c>
    </row>
    <row r="168" spans="1:5" x14ac:dyDescent="0.3">
      <c r="A168" s="18" t="s">
        <v>30</v>
      </c>
      <c r="B168" s="18" t="s">
        <v>29</v>
      </c>
      <c r="C168" s="20">
        <v>24139.786747440001</v>
      </c>
      <c r="D168" s="18" t="s">
        <v>40</v>
      </c>
      <c r="E168" s="18">
        <v>2024</v>
      </c>
    </row>
    <row r="169" spans="1:5" x14ac:dyDescent="0.3">
      <c r="A169" s="19" t="s">
        <v>27</v>
      </c>
      <c r="B169" s="19" t="s">
        <v>29</v>
      </c>
      <c r="C169" s="21">
        <v>26946.627146169998</v>
      </c>
      <c r="D169" s="19" t="s">
        <v>40</v>
      </c>
      <c r="E169" s="19">
        <v>2024</v>
      </c>
    </row>
    <row r="170" spans="1:5" x14ac:dyDescent="0.3">
      <c r="A170" s="18" t="s">
        <v>30</v>
      </c>
      <c r="B170" s="18" t="s">
        <v>29</v>
      </c>
      <c r="C170" s="20">
        <v>174873.72711404</v>
      </c>
      <c r="D170" s="18" t="s">
        <v>41</v>
      </c>
      <c r="E170" s="18">
        <v>2024</v>
      </c>
    </row>
    <row r="171" spans="1:5" x14ac:dyDescent="0.3">
      <c r="A171" s="19" t="s">
        <v>30</v>
      </c>
      <c r="B171" s="19" t="s">
        <v>29</v>
      </c>
      <c r="C171" s="21">
        <v>174874.97839886</v>
      </c>
      <c r="D171" s="19" t="s">
        <v>42</v>
      </c>
      <c r="E171" s="19">
        <v>2024</v>
      </c>
    </row>
    <row r="172" spans="1:5" x14ac:dyDescent="0.3">
      <c r="A172" s="18" t="s">
        <v>30</v>
      </c>
      <c r="B172" s="18" t="s">
        <v>29</v>
      </c>
      <c r="C172" s="20">
        <v>174873.72711404</v>
      </c>
      <c r="D172" s="18" t="s">
        <v>43</v>
      </c>
      <c r="E172" s="18">
        <v>2024</v>
      </c>
    </row>
    <row r="173" spans="1:5" x14ac:dyDescent="0.3">
      <c r="A173" s="19" t="s">
        <v>30</v>
      </c>
      <c r="B173" s="19" t="s">
        <v>29</v>
      </c>
      <c r="C173" s="21">
        <v>174873.72711404</v>
      </c>
      <c r="D173" s="19" t="s">
        <v>44</v>
      </c>
      <c r="E173" s="19">
        <v>2024</v>
      </c>
    </row>
    <row r="174" spans="1:5" x14ac:dyDescent="0.3">
      <c r="A174" s="18" t="s">
        <v>30</v>
      </c>
      <c r="B174" s="18" t="s">
        <v>29</v>
      </c>
      <c r="C174" s="20">
        <v>174873.72711404</v>
      </c>
      <c r="D174" s="18" t="s">
        <v>45</v>
      </c>
      <c r="E174" s="18">
        <v>2024</v>
      </c>
    </row>
    <row r="175" spans="1:5" x14ac:dyDescent="0.3">
      <c r="A175" s="19" t="s">
        <v>30</v>
      </c>
      <c r="B175" s="19" t="s">
        <v>29</v>
      </c>
      <c r="C175" s="21">
        <v>174873.72711404</v>
      </c>
      <c r="D175" s="19" t="s">
        <v>46</v>
      </c>
      <c r="E175" s="19">
        <v>2024</v>
      </c>
    </row>
    <row r="176" spans="1:5" x14ac:dyDescent="0.3">
      <c r="A176" s="18" t="s">
        <v>30</v>
      </c>
      <c r="B176" s="18" t="s">
        <v>29</v>
      </c>
      <c r="C176" s="20">
        <v>174873.72711404</v>
      </c>
      <c r="D176" s="18" t="s">
        <v>47</v>
      </c>
      <c r="E176" s="18">
        <v>2024</v>
      </c>
    </row>
    <row r="177" spans="1:5" x14ac:dyDescent="0.3">
      <c r="A177" s="19" t="s">
        <v>30</v>
      </c>
      <c r="B177" s="19" t="s">
        <v>29</v>
      </c>
      <c r="C177" s="21">
        <v>174873.72711404</v>
      </c>
      <c r="D177" s="19" t="s">
        <v>48</v>
      </c>
      <c r="E177" s="19">
        <v>2024</v>
      </c>
    </row>
    <row r="178" spans="1:5" x14ac:dyDescent="0.3">
      <c r="A178" s="18" t="s">
        <v>30</v>
      </c>
      <c r="B178" s="18" t="s">
        <v>29</v>
      </c>
      <c r="C178" s="20">
        <v>174873.72711404</v>
      </c>
      <c r="D178" s="18" t="s">
        <v>49</v>
      </c>
      <c r="E178" s="18">
        <v>2024</v>
      </c>
    </row>
    <row r="179" spans="1:5" x14ac:dyDescent="0.3">
      <c r="A179" s="19" t="s">
        <v>30</v>
      </c>
      <c r="B179" s="19" t="s">
        <v>29</v>
      </c>
      <c r="C179" s="21">
        <v>174873.72711404</v>
      </c>
      <c r="D179" s="19" t="s">
        <v>50</v>
      </c>
      <c r="E179" s="19">
        <v>2024</v>
      </c>
    </row>
    <row r="180" spans="1:5" x14ac:dyDescent="0.3">
      <c r="A180" s="18" t="s">
        <v>30</v>
      </c>
      <c r="B180" s="18" t="s">
        <v>29</v>
      </c>
      <c r="C180" s="20">
        <v>174873.72711404</v>
      </c>
      <c r="D180" s="18" t="s">
        <v>50</v>
      </c>
      <c r="E180" s="18">
        <v>2024</v>
      </c>
    </row>
    <row r="181" spans="1:5" x14ac:dyDescent="0.3">
      <c r="A181" s="19" t="s">
        <v>27</v>
      </c>
      <c r="B181" s="19" t="s">
        <v>29</v>
      </c>
      <c r="C181" s="21">
        <v>296949.69979565003</v>
      </c>
      <c r="D181" s="19" t="s">
        <v>32</v>
      </c>
      <c r="E181" s="19">
        <v>2024</v>
      </c>
    </row>
    <row r="182" spans="1:5" x14ac:dyDescent="0.3">
      <c r="A182" s="18" t="s">
        <v>27</v>
      </c>
      <c r="B182" s="18" t="s">
        <v>29</v>
      </c>
      <c r="C182" s="20">
        <v>296949.69979565003</v>
      </c>
      <c r="D182" s="18" t="s">
        <v>33</v>
      </c>
      <c r="E182" s="18">
        <v>2024</v>
      </c>
    </row>
    <row r="183" spans="1:5" x14ac:dyDescent="0.3">
      <c r="A183" s="19" t="s">
        <v>27</v>
      </c>
      <c r="B183" s="19" t="s">
        <v>29</v>
      </c>
      <c r="C183" s="21">
        <v>296946.36303613003</v>
      </c>
      <c r="D183" s="19" t="s">
        <v>34</v>
      </c>
      <c r="E183" s="19">
        <v>2024</v>
      </c>
    </row>
    <row r="184" spans="1:5" x14ac:dyDescent="0.3">
      <c r="A184" s="18" t="s">
        <v>27</v>
      </c>
      <c r="B184" s="18" t="s">
        <v>29</v>
      </c>
      <c r="C184" s="20">
        <v>296949.69979565003</v>
      </c>
      <c r="D184" s="18" t="s">
        <v>35</v>
      </c>
      <c r="E184" s="18">
        <v>2024</v>
      </c>
    </row>
    <row r="185" spans="1:5" x14ac:dyDescent="0.3">
      <c r="A185" s="19" t="s">
        <v>27</v>
      </c>
      <c r="B185" s="19" t="s">
        <v>29</v>
      </c>
      <c r="C185" s="21">
        <v>296949.69979565003</v>
      </c>
      <c r="D185" s="19" t="s">
        <v>31</v>
      </c>
      <c r="E185" s="19">
        <v>2024</v>
      </c>
    </row>
    <row r="186" spans="1:5" x14ac:dyDescent="0.3">
      <c r="A186" s="18" t="s">
        <v>27</v>
      </c>
      <c r="B186" s="18" t="s">
        <v>29</v>
      </c>
      <c r="C186" s="20">
        <v>296949.69979565003</v>
      </c>
      <c r="D186" s="18" t="s">
        <v>36</v>
      </c>
      <c r="E186" s="18">
        <v>2024</v>
      </c>
    </row>
    <row r="187" spans="1:5" x14ac:dyDescent="0.3">
      <c r="A187" s="19" t="s">
        <v>27</v>
      </c>
      <c r="B187" s="19" t="s">
        <v>29</v>
      </c>
      <c r="C187" s="21">
        <v>296949.69979565003</v>
      </c>
      <c r="D187" s="19" t="s">
        <v>37</v>
      </c>
      <c r="E187" s="19">
        <v>2024</v>
      </c>
    </row>
    <row r="188" spans="1:5" x14ac:dyDescent="0.3">
      <c r="A188" s="18" t="s">
        <v>27</v>
      </c>
      <c r="B188" s="18" t="s">
        <v>29</v>
      </c>
      <c r="C188" s="20">
        <v>296949.69979565003</v>
      </c>
      <c r="D188" s="18" t="s">
        <v>38</v>
      </c>
      <c r="E188" s="18">
        <v>2024</v>
      </c>
    </row>
    <row r="189" spans="1:5" x14ac:dyDescent="0.3">
      <c r="A189" s="19" t="s">
        <v>27</v>
      </c>
      <c r="B189" s="19" t="s">
        <v>29</v>
      </c>
      <c r="C189" s="21">
        <v>296949.69979565003</v>
      </c>
      <c r="D189" s="19" t="s">
        <v>39</v>
      </c>
      <c r="E189" s="19">
        <v>2024</v>
      </c>
    </row>
    <row r="190" spans="1:5" x14ac:dyDescent="0.3">
      <c r="A190" s="18" t="s">
        <v>27</v>
      </c>
      <c r="B190" s="18" t="s">
        <v>29</v>
      </c>
      <c r="C190" s="20">
        <v>296949.69979565003</v>
      </c>
      <c r="D190" s="18" t="s">
        <v>40</v>
      </c>
      <c r="E190" s="18">
        <v>2024</v>
      </c>
    </row>
    <row r="191" spans="1:5" x14ac:dyDescent="0.3">
      <c r="A191" s="19" t="s">
        <v>27</v>
      </c>
      <c r="B191" s="19" t="s">
        <v>29</v>
      </c>
      <c r="C191" s="21">
        <v>424211.41386628005</v>
      </c>
      <c r="D191" s="19" t="s">
        <v>34</v>
      </c>
      <c r="E191" s="19">
        <v>2024</v>
      </c>
    </row>
    <row r="192" spans="1:5" x14ac:dyDescent="0.3">
      <c r="A192" s="18" t="s">
        <v>27</v>
      </c>
      <c r="B192" s="18" t="s">
        <v>29</v>
      </c>
      <c r="C192" s="20">
        <v>883749.10077080003</v>
      </c>
      <c r="D192" s="18" t="s">
        <v>34</v>
      </c>
      <c r="E192" s="18">
        <v>2024</v>
      </c>
    </row>
    <row r="193" spans="1:5" x14ac:dyDescent="0.3">
      <c r="A193" s="19" t="s">
        <v>27</v>
      </c>
      <c r="B193" s="19" t="s">
        <v>29</v>
      </c>
      <c r="C193" s="21">
        <v>1000105.4505401899</v>
      </c>
      <c r="D193" s="19" t="s">
        <v>34</v>
      </c>
      <c r="E193" s="19">
        <v>2024</v>
      </c>
    </row>
    <row r="194" spans="1:5" x14ac:dyDescent="0.3">
      <c r="A194" s="18" t="s">
        <v>27</v>
      </c>
      <c r="B194" s="18" t="s">
        <v>29</v>
      </c>
      <c r="C194" s="20">
        <v>1975310.12461491</v>
      </c>
      <c r="D194" s="18" t="s">
        <v>34</v>
      </c>
      <c r="E194" s="18">
        <v>2024</v>
      </c>
    </row>
    <row r="195" spans="1:5" x14ac:dyDescent="0.3">
      <c r="A195" s="19" t="s">
        <v>27</v>
      </c>
      <c r="B195" s="19" t="s">
        <v>29</v>
      </c>
      <c r="C195" s="21">
        <v>1600638.1195097801</v>
      </c>
      <c r="D195" s="19" t="s">
        <v>34</v>
      </c>
      <c r="E195" s="19">
        <v>2024</v>
      </c>
    </row>
    <row r="196" spans="1:5" x14ac:dyDescent="0.3">
      <c r="A196" s="18" t="s">
        <v>27</v>
      </c>
      <c r="B196" s="18" t="s">
        <v>29</v>
      </c>
      <c r="C196" s="20">
        <v>252893.21256827001</v>
      </c>
      <c r="D196" s="18" t="s">
        <v>34</v>
      </c>
      <c r="E196" s="18">
        <v>2024</v>
      </c>
    </row>
    <row r="197" spans="1:5" x14ac:dyDescent="0.3">
      <c r="A197" s="19" t="s">
        <v>27</v>
      </c>
      <c r="B197" s="19" t="s">
        <v>29</v>
      </c>
      <c r="C197" s="21">
        <v>403424.86188896996</v>
      </c>
      <c r="D197" s="19" t="s">
        <v>34</v>
      </c>
      <c r="E197" s="19">
        <v>2024</v>
      </c>
    </row>
    <row r="198" spans="1:5" x14ac:dyDescent="0.3">
      <c r="A198" s="18" t="s">
        <v>27</v>
      </c>
      <c r="B198" s="18" t="s">
        <v>29</v>
      </c>
      <c r="C198" s="20">
        <v>855044.62699999998</v>
      </c>
      <c r="D198" s="18" t="s">
        <v>34</v>
      </c>
      <c r="E198" s="18">
        <v>2024</v>
      </c>
    </row>
    <row r="199" spans="1:5" x14ac:dyDescent="0.3">
      <c r="A199" s="19" t="s">
        <v>27</v>
      </c>
      <c r="B199" s="19" t="s">
        <v>29</v>
      </c>
      <c r="C199" s="21">
        <v>1230430.0730000001</v>
      </c>
      <c r="D199" s="19" t="s">
        <v>34</v>
      </c>
      <c r="E199" s="19">
        <v>2024</v>
      </c>
    </row>
    <row r="200" spans="1:5" x14ac:dyDescent="0.3">
      <c r="A200" s="18" t="s">
        <v>27</v>
      </c>
      <c r="B200" s="18" t="s">
        <v>29</v>
      </c>
      <c r="C200" s="20">
        <v>65171.084374999999</v>
      </c>
      <c r="D200" s="18" t="s">
        <v>36</v>
      </c>
      <c r="E200" s="18">
        <v>2024</v>
      </c>
    </row>
    <row r="201" spans="1:5" x14ac:dyDescent="0.3">
      <c r="A201" s="24" t="s">
        <v>30</v>
      </c>
      <c r="B201" s="24" t="s">
        <v>29</v>
      </c>
      <c r="C201" s="25">
        <v>58393.291600000004</v>
      </c>
      <c r="D201" s="24" t="s">
        <v>45</v>
      </c>
      <c r="E201" s="24">
        <v>2024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4AB0-F16C-45A1-826B-C409BA4EE420}">
  <dimension ref="A1:F6"/>
  <sheetViews>
    <sheetView workbookViewId="0">
      <selection activeCell="A4" sqref="A4"/>
    </sheetView>
  </sheetViews>
  <sheetFormatPr defaultRowHeight="14.4" x14ac:dyDescent="0.3"/>
  <cols>
    <col min="1" max="1" width="22.3984375" bestFit="1" customWidth="1"/>
    <col min="2" max="2" width="16.19921875" bestFit="1" customWidth="1"/>
    <col min="3" max="3" width="68.296875" bestFit="1" customWidth="1"/>
    <col min="4" max="4" width="18.69921875" bestFit="1" customWidth="1"/>
    <col min="5" max="5" width="39.09765625" bestFit="1" customWidth="1"/>
    <col min="6" max="6" width="6.69921875" bestFit="1" customWidth="1"/>
  </cols>
  <sheetData>
    <row r="1" spans="1:6" x14ac:dyDescent="0.3">
      <c r="A1" s="22" t="s">
        <v>2</v>
      </c>
      <c r="B1" s="22" t="s">
        <v>3</v>
      </c>
      <c r="C1" s="22" t="s">
        <v>8</v>
      </c>
      <c r="D1" s="22" t="s">
        <v>9</v>
      </c>
      <c r="E1" s="22" t="s">
        <v>10</v>
      </c>
      <c r="F1" s="22" t="s">
        <v>7</v>
      </c>
    </row>
    <row r="2" spans="1:6" x14ac:dyDescent="0.3">
      <c r="A2" s="18" t="s">
        <v>57</v>
      </c>
      <c r="B2" s="20">
        <v>100000</v>
      </c>
      <c r="C2" s="18" t="s">
        <v>26</v>
      </c>
      <c r="D2" s="18" t="s">
        <v>27</v>
      </c>
      <c r="E2" s="18" t="s">
        <v>28</v>
      </c>
      <c r="F2" s="18">
        <v>2024</v>
      </c>
    </row>
    <row r="3" spans="1:6" x14ac:dyDescent="0.3">
      <c r="A3" s="24" t="s">
        <v>57</v>
      </c>
      <c r="B3" s="25">
        <v>98327</v>
      </c>
      <c r="C3" s="24" t="s">
        <v>26</v>
      </c>
      <c r="D3" s="24" t="s">
        <v>27</v>
      </c>
      <c r="E3" s="24" t="s">
        <v>28</v>
      </c>
      <c r="F3" s="24">
        <v>2023</v>
      </c>
    </row>
    <row r="4" spans="1:6" x14ac:dyDescent="0.3">
      <c r="B4" s="3"/>
    </row>
    <row r="5" spans="1:6" x14ac:dyDescent="0.3">
      <c r="C5" s="3"/>
      <c r="D5" s="3"/>
    </row>
    <row r="6" spans="1:6" x14ac:dyDescent="0.3">
      <c r="D6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34D7-513E-43B9-B01B-3C09B1520CA9}">
  <dimension ref="A1:D25"/>
  <sheetViews>
    <sheetView zoomScale="85" zoomScaleNormal="85" workbookViewId="0">
      <selection activeCell="D15" sqref="D15"/>
    </sheetView>
  </sheetViews>
  <sheetFormatPr defaultRowHeight="14.4" x14ac:dyDescent="0.3"/>
  <cols>
    <col min="1" max="1" width="39.09765625" bestFit="1" customWidth="1"/>
    <col min="2" max="2" width="31.69921875" bestFit="1" customWidth="1"/>
    <col min="3" max="3" width="24.59765625" style="4" bestFit="1" customWidth="1"/>
    <col min="4" max="4" width="12.3984375" bestFit="1" customWidth="1"/>
  </cols>
  <sheetData>
    <row r="1" spans="1:4" x14ac:dyDescent="0.3">
      <c r="A1" s="22" t="s">
        <v>54</v>
      </c>
      <c r="B1" s="22" t="s">
        <v>58</v>
      </c>
      <c r="C1" s="28" t="s">
        <v>55</v>
      </c>
      <c r="D1" s="28" t="s">
        <v>56</v>
      </c>
    </row>
    <row r="2" spans="1:4" x14ac:dyDescent="0.3">
      <c r="A2" s="18" t="s">
        <v>32</v>
      </c>
      <c r="B2" s="18" t="s">
        <v>51</v>
      </c>
      <c r="C2" s="26">
        <v>51768.335579999977</v>
      </c>
      <c r="D2" s="26"/>
    </row>
    <row r="3" spans="1:4" x14ac:dyDescent="0.3">
      <c r="A3" s="19" t="s">
        <v>41</v>
      </c>
      <c r="B3" s="19" t="s">
        <v>51</v>
      </c>
      <c r="C3" s="27">
        <v>51768.335579999977</v>
      </c>
      <c r="D3" s="27"/>
    </row>
    <row r="4" spans="1:4" x14ac:dyDescent="0.3">
      <c r="A4" s="18" t="s">
        <v>40</v>
      </c>
      <c r="B4" s="18" t="s">
        <v>51</v>
      </c>
      <c r="C4" s="26">
        <v>51768.335579999977</v>
      </c>
      <c r="D4" s="26"/>
    </row>
    <row r="5" spans="1:4" x14ac:dyDescent="0.3">
      <c r="A5" s="19" t="s">
        <v>50</v>
      </c>
      <c r="B5" s="19" t="s">
        <v>51</v>
      </c>
      <c r="C5" s="27">
        <v>51768.335579999977</v>
      </c>
      <c r="D5" s="27"/>
    </row>
    <row r="6" spans="1:4" x14ac:dyDescent="0.3">
      <c r="A6" s="18" t="s">
        <v>50</v>
      </c>
      <c r="B6" s="18" t="s">
        <v>51</v>
      </c>
      <c r="C6" s="26">
        <v>51768.335579999977</v>
      </c>
      <c r="D6" s="26"/>
    </row>
    <row r="7" spans="1:4" x14ac:dyDescent="0.3">
      <c r="A7" s="19" t="s">
        <v>33</v>
      </c>
      <c r="B7" s="19" t="s">
        <v>51</v>
      </c>
      <c r="C7" s="27">
        <v>51768.335579999977</v>
      </c>
      <c r="D7" s="27"/>
    </row>
    <row r="8" spans="1:4" x14ac:dyDescent="0.3">
      <c r="A8" s="18" t="s">
        <v>42</v>
      </c>
      <c r="B8" s="18" t="s">
        <v>51</v>
      </c>
      <c r="C8" s="26">
        <v>51768.335579999977</v>
      </c>
      <c r="D8" s="26"/>
    </row>
    <row r="9" spans="1:4" x14ac:dyDescent="0.3">
      <c r="A9" s="19" t="s">
        <v>34</v>
      </c>
      <c r="B9" s="19" t="s">
        <v>51</v>
      </c>
      <c r="C9" s="27">
        <v>51768.335579999977</v>
      </c>
      <c r="D9" s="27"/>
    </row>
    <row r="10" spans="1:4" x14ac:dyDescent="0.3">
      <c r="A10" s="18" t="s">
        <v>43</v>
      </c>
      <c r="B10" s="18" t="s">
        <v>51</v>
      </c>
      <c r="C10" s="26">
        <v>51768.335579999977</v>
      </c>
      <c r="D10" s="26"/>
    </row>
    <row r="11" spans="1:4" x14ac:dyDescent="0.3">
      <c r="A11" s="19" t="s">
        <v>35</v>
      </c>
      <c r="B11" s="19" t="s">
        <v>51</v>
      </c>
      <c r="C11" s="27">
        <v>51768.335579999977</v>
      </c>
      <c r="D11" s="27"/>
    </row>
    <row r="12" spans="1:4" x14ac:dyDescent="0.3">
      <c r="A12" s="18" t="s">
        <v>44</v>
      </c>
      <c r="B12" s="18" t="s">
        <v>51</v>
      </c>
      <c r="C12" s="26">
        <v>315269.16368219996</v>
      </c>
      <c r="D12" s="26"/>
    </row>
    <row r="13" spans="1:4" x14ac:dyDescent="0.3">
      <c r="A13" s="19" t="s">
        <v>44</v>
      </c>
      <c r="B13" s="19" t="s">
        <v>51</v>
      </c>
      <c r="C13" s="27">
        <v>51768.335579999977</v>
      </c>
      <c r="D13" s="27"/>
    </row>
    <row r="14" spans="1:4" x14ac:dyDescent="0.3">
      <c r="A14" s="18" t="s">
        <v>31</v>
      </c>
      <c r="B14" s="18" t="s">
        <v>51</v>
      </c>
      <c r="C14" s="26">
        <v>1679623.6478931003</v>
      </c>
      <c r="D14" s="26">
        <v>800000</v>
      </c>
    </row>
    <row r="15" spans="1:4" x14ac:dyDescent="0.3">
      <c r="A15" s="19" t="s">
        <v>45</v>
      </c>
      <c r="B15" s="19" t="s">
        <v>51</v>
      </c>
      <c r="C15" s="27">
        <v>51768.335579999977</v>
      </c>
      <c r="D15" s="27"/>
    </row>
    <row r="16" spans="1:4" x14ac:dyDescent="0.3">
      <c r="A16" s="18" t="s">
        <v>36</v>
      </c>
      <c r="B16" s="18" t="s">
        <v>51</v>
      </c>
      <c r="C16" s="26">
        <v>51768.335579999977</v>
      </c>
      <c r="D16" s="26"/>
    </row>
    <row r="17" spans="1:4" x14ac:dyDescent="0.3">
      <c r="A17" s="19" t="s">
        <v>46</v>
      </c>
      <c r="B17" s="19" t="s">
        <v>51</v>
      </c>
      <c r="C17" s="27">
        <v>51768.335579999977</v>
      </c>
      <c r="D17" s="27"/>
    </row>
    <row r="18" spans="1:4" x14ac:dyDescent="0.3">
      <c r="A18" s="18" t="s">
        <v>37</v>
      </c>
      <c r="B18" s="18" t="s">
        <v>51</v>
      </c>
      <c r="C18" s="26">
        <v>51768.335579999977</v>
      </c>
      <c r="D18" s="26"/>
    </row>
    <row r="19" spans="1:4" x14ac:dyDescent="0.3">
      <c r="A19" s="19" t="s">
        <v>47</v>
      </c>
      <c r="B19" s="19" t="s">
        <v>51</v>
      </c>
      <c r="C19" s="27">
        <v>51768.335579999977</v>
      </c>
      <c r="D19" s="27"/>
    </row>
    <row r="20" spans="1:4" x14ac:dyDescent="0.3">
      <c r="A20" s="18" t="s">
        <v>38</v>
      </c>
      <c r="B20" s="18" t="s">
        <v>51</v>
      </c>
      <c r="C20" s="26">
        <v>51768.335579999977</v>
      </c>
      <c r="D20" s="26"/>
    </row>
    <row r="21" spans="1:4" x14ac:dyDescent="0.3">
      <c r="A21" s="19" t="s">
        <v>48</v>
      </c>
      <c r="B21" s="19" t="s">
        <v>51</v>
      </c>
      <c r="C21" s="27">
        <v>277219.43703089998</v>
      </c>
      <c r="D21" s="27"/>
    </row>
    <row r="22" spans="1:4" x14ac:dyDescent="0.3">
      <c r="A22" s="18" t="s">
        <v>48</v>
      </c>
      <c r="B22" s="18" t="s">
        <v>51</v>
      </c>
      <c r="C22" s="26">
        <v>51768.335579999977</v>
      </c>
      <c r="D22" s="26"/>
    </row>
    <row r="23" spans="1:4" x14ac:dyDescent="0.3">
      <c r="A23" s="19" t="s">
        <v>39</v>
      </c>
      <c r="B23" s="19" t="s">
        <v>51</v>
      </c>
      <c r="C23" s="27">
        <v>51768.335579999977</v>
      </c>
      <c r="D23" s="27"/>
    </row>
    <row r="24" spans="1:4" x14ac:dyDescent="0.3">
      <c r="A24" s="18" t="s">
        <v>50</v>
      </c>
      <c r="B24" s="18" t="s">
        <v>51</v>
      </c>
      <c r="C24" s="26">
        <v>51768.335579999977</v>
      </c>
      <c r="D24" s="26"/>
    </row>
    <row r="25" spans="1:4" x14ac:dyDescent="0.3">
      <c r="A25" s="24" t="s">
        <v>40</v>
      </c>
      <c r="B25" s="24" t="s">
        <v>51</v>
      </c>
      <c r="C25" s="29">
        <v>51768.335579999977</v>
      </c>
      <c r="D2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FC30-7156-488B-A5B1-F0D13ABF114A}">
  <dimension ref="B2:C4"/>
  <sheetViews>
    <sheetView workbookViewId="0">
      <selection activeCell="F17" sqref="F17"/>
    </sheetView>
  </sheetViews>
  <sheetFormatPr defaultRowHeight="14.4" x14ac:dyDescent="0.3"/>
  <cols>
    <col min="2" max="2" width="18.3984375" bestFit="1" customWidth="1"/>
    <col min="3" max="3" width="17.09765625" customWidth="1"/>
  </cols>
  <sheetData>
    <row r="2" spans="2:3" x14ac:dyDescent="0.3">
      <c r="B2" s="16" t="s">
        <v>21</v>
      </c>
      <c r="C2" s="16" t="s">
        <v>22</v>
      </c>
    </row>
    <row r="3" spans="2:3" x14ac:dyDescent="0.3">
      <c r="B3" s="16" t="s">
        <v>52</v>
      </c>
      <c r="C3" s="17">
        <v>181355.04350715393</v>
      </c>
    </row>
    <row r="4" spans="2:3" x14ac:dyDescent="0.3">
      <c r="B4" s="16" t="s">
        <v>53</v>
      </c>
      <c r="C4" s="17">
        <v>107869.04649476794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9C93-5718-46B4-8620-2298EEB7ADBD}">
  <dimension ref="B1:S72"/>
  <sheetViews>
    <sheetView zoomScale="70" zoomScaleNormal="70" workbookViewId="0">
      <selection activeCell="N23" sqref="N23"/>
    </sheetView>
  </sheetViews>
  <sheetFormatPr defaultRowHeight="14.4" x14ac:dyDescent="0.3"/>
  <cols>
    <col min="2" max="2" width="18.59765625" bestFit="1" customWidth="1"/>
    <col min="3" max="3" width="27.296875" style="3" bestFit="1" customWidth="1"/>
    <col min="4" max="4" width="30.3984375" style="3" bestFit="1" customWidth="1"/>
    <col min="5" max="5" width="29.296875" style="3" bestFit="1" customWidth="1"/>
    <col min="6" max="6" width="30" bestFit="1" customWidth="1"/>
    <col min="7" max="7" width="7" bestFit="1" customWidth="1"/>
    <col min="8" max="9" width="6" bestFit="1" customWidth="1"/>
    <col min="10" max="10" width="7" bestFit="1" customWidth="1"/>
    <col min="11" max="11" width="6" bestFit="1" customWidth="1"/>
    <col min="12" max="12" width="8" bestFit="1" customWidth="1"/>
    <col min="13" max="13" width="16.796875" bestFit="1" customWidth="1"/>
    <col min="14" max="14" width="18.59765625" style="3" bestFit="1" customWidth="1"/>
    <col min="15" max="15" width="20" bestFit="1" customWidth="1"/>
    <col min="16" max="16" width="31" customWidth="1"/>
    <col min="17" max="17" width="13" bestFit="1" customWidth="1"/>
    <col min="18" max="18" width="15.09765625" bestFit="1" customWidth="1"/>
    <col min="19" max="19" width="17.8984375" bestFit="1" customWidth="1"/>
    <col min="20" max="21" width="6" bestFit="1" customWidth="1"/>
    <col min="22" max="22" width="9" bestFit="1" customWidth="1"/>
    <col min="23" max="24" width="6" bestFit="1" customWidth="1"/>
    <col min="25" max="25" width="8" bestFit="1" customWidth="1"/>
    <col min="26" max="26" width="7" bestFit="1" customWidth="1"/>
    <col min="27" max="28" width="8" bestFit="1" customWidth="1"/>
    <col min="29" max="29" width="9" bestFit="1" customWidth="1"/>
    <col min="30" max="32" width="7" bestFit="1" customWidth="1"/>
    <col min="33" max="33" width="10" bestFit="1" customWidth="1"/>
    <col min="34" max="35" width="6" bestFit="1" customWidth="1"/>
    <col min="36" max="38" width="7" bestFit="1" customWidth="1"/>
    <col min="39" max="42" width="6" bestFit="1" customWidth="1"/>
    <col min="43" max="45" width="7" bestFit="1" customWidth="1"/>
    <col min="46" max="47" width="10" bestFit="1" customWidth="1"/>
    <col min="48" max="48" width="8" bestFit="1" customWidth="1"/>
    <col min="49" max="49" width="6" bestFit="1" customWidth="1"/>
    <col min="50" max="51" width="9" bestFit="1" customWidth="1"/>
    <col min="52" max="52" width="10" bestFit="1" customWidth="1"/>
    <col min="53" max="53" width="7" bestFit="1" customWidth="1"/>
    <col min="54" max="56" width="6" bestFit="1" customWidth="1"/>
    <col min="57" max="59" width="8" bestFit="1" customWidth="1"/>
    <col min="60" max="60" width="7" bestFit="1" customWidth="1"/>
    <col min="61" max="62" width="6" bestFit="1" customWidth="1"/>
    <col min="63" max="63" width="7" bestFit="1" customWidth="1"/>
    <col min="64" max="64" width="6" bestFit="1" customWidth="1"/>
    <col min="65" max="65" width="7" bestFit="1" customWidth="1"/>
    <col min="66" max="66" width="8" bestFit="1" customWidth="1"/>
    <col min="67" max="68" width="7" bestFit="1" customWidth="1"/>
    <col min="69" max="69" width="8" bestFit="1" customWidth="1"/>
    <col min="70" max="70" width="12" bestFit="1" customWidth="1"/>
    <col min="71" max="71" width="7" bestFit="1" customWidth="1"/>
    <col min="72" max="72" width="6" bestFit="1" customWidth="1"/>
    <col min="73" max="73" width="4" bestFit="1" customWidth="1"/>
    <col min="74" max="76" width="7" bestFit="1" customWidth="1"/>
    <col min="77" max="77" width="6" bestFit="1" customWidth="1"/>
    <col min="78" max="79" width="7" bestFit="1" customWidth="1"/>
    <col min="80" max="80" width="4" bestFit="1" customWidth="1"/>
    <col min="81" max="81" width="7" bestFit="1" customWidth="1"/>
    <col min="82" max="82" width="6" bestFit="1" customWidth="1"/>
    <col min="83" max="83" width="4" bestFit="1" customWidth="1"/>
    <col min="84" max="84" width="6" bestFit="1" customWidth="1"/>
    <col min="85" max="85" width="7" bestFit="1" customWidth="1"/>
    <col min="86" max="88" width="4" bestFit="1" customWidth="1"/>
    <col min="89" max="92" width="7" bestFit="1" customWidth="1"/>
    <col min="93" max="93" width="6" bestFit="1" customWidth="1"/>
    <col min="94" max="94" width="7" bestFit="1" customWidth="1"/>
    <col min="95" max="95" width="4" bestFit="1" customWidth="1"/>
    <col min="96" max="97" width="7" bestFit="1" customWidth="1"/>
    <col min="98" max="98" width="4" bestFit="1" customWidth="1"/>
    <col min="99" max="99" width="6" bestFit="1" customWidth="1"/>
    <col min="100" max="100" width="4" bestFit="1" customWidth="1"/>
    <col min="101" max="101" width="7" bestFit="1" customWidth="1"/>
    <col min="102" max="102" width="6" bestFit="1" customWidth="1"/>
    <col min="103" max="103" width="8" bestFit="1" customWidth="1"/>
    <col min="104" max="104" width="5" bestFit="1" customWidth="1"/>
    <col min="105" max="105" width="8" bestFit="1" customWidth="1"/>
    <col min="106" max="106" width="7" bestFit="1" customWidth="1"/>
    <col min="107" max="114" width="8" bestFit="1" customWidth="1"/>
    <col min="115" max="115" width="5" bestFit="1" customWidth="1"/>
    <col min="116" max="118" width="8" bestFit="1" customWidth="1"/>
    <col min="119" max="119" width="7" bestFit="1" customWidth="1"/>
    <col min="120" max="120" width="5" bestFit="1" customWidth="1"/>
    <col min="121" max="121" width="10" bestFit="1" customWidth="1"/>
    <col min="122" max="123" width="5" bestFit="1" customWidth="1"/>
    <col min="124" max="126" width="8" bestFit="1" customWidth="1"/>
    <col min="127" max="127" width="7" bestFit="1" customWidth="1"/>
    <col min="128" max="130" width="8" bestFit="1" customWidth="1"/>
    <col min="131" max="131" width="10" bestFit="1" customWidth="1"/>
    <col min="132" max="135" width="8" bestFit="1" customWidth="1"/>
    <col min="136" max="140" width="9" bestFit="1" customWidth="1"/>
    <col min="141" max="141" width="6" bestFit="1" customWidth="1"/>
    <col min="142" max="146" width="9" bestFit="1" customWidth="1"/>
    <col min="147" max="147" width="6" bestFit="1" customWidth="1"/>
    <col min="148" max="148" width="8" bestFit="1" customWidth="1"/>
    <col min="149" max="150" width="9" bestFit="1" customWidth="1"/>
    <col min="151" max="151" width="6" bestFit="1" customWidth="1"/>
    <col min="152" max="153" width="9" bestFit="1" customWidth="1"/>
    <col min="154" max="154" width="10.69921875" bestFit="1" customWidth="1"/>
  </cols>
  <sheetData>
    <row r="1" spans="2:19" x14ac:dyDescent="0.3">
      <c r="C1"/>
    </row>
    <row r="2" spans="2:19" x14ac:dyDescent="0.3">
      <c r="B2" s="30" t="s">
        <v>11</v>
      </c>
      <c r="C2" s="30"/>
    </row>
    <row r="3" spans="2:19" x14ac:dyDescent="0.3">
      <c r="B3" t="s">
        <v>6</v>
      </c>
      <c r="C3"/>
      <c r="M3" s="1" t="s">
        <v>4</v>
      </c>
      <c r="N3" t="s">
        <v>6</v>
      </c>
    </row>
    <row r="4" spans="2:19" x14ac:dyDescent="0.3">
      <c r="B4" s="4">
        <v>17332100.897842642</v>
      </c>
      <c r="C4"/>
      <c r="M4" s="5" t="s">
        <v>57</v>
      </c>
      <c r="N4" s="6">
        <v>100000</v>
      </c>
    </row>
    <row r="5" spans="2:19" x14ac:dyDescent="0.3">
      <c r="C5"/>
      <c r="M5" s="2" t="s">
        <v>5</v>
      </c>
      <c r="N5" s="6">
        <v>100000</v>
      </c>
    </row>
    <row r="6" spans="2:19" x14ac:dyDescent="0.3">
      <c r="C6"/>
      <c r="N6"/>
    </row>
    <row r="7" spans="2:19" x14ac:dyDescent="0.3">
      <c r="C7"/>
    </row>
    <row r="8" spans="2:19" x14ac:dyDescent="0.3">
      <c r="C8"/>
      <c r="M8" s="1" t="s">
        <v>4</v>
      </c>
      <c r="N8" t="s">
        <v>6</v>
      </c>
    </row>
    <row r="9" spans="2:19" x14ac:dyDescent="0.3">
      <c r="C9"/>
      <c r="M9" s="2" t="s">
        <v>27</v>
      </c>
      <c r="N9" s="6">
        <v>13609535.737751659</v>
      </c>
    </row>
    <row r="10" spans="2:19" x14ac:dyDescent="0.3">
      <c r="C10"/>
      <c r="M10" s="2" t="s">
        <v>30</v>
      </c>
      <c r="N10" s="6">
        <v>3722565.1600909745</v>
      </c>
    </row>
    <row r="11" spans="2:19" x14ac:dyDescent="0.3">
      <c r="C11"/>
      <c r="M11" s="2" t="s">
        <v>5</v>
      </c>
      <c r="N11" s="6">
        <v>17332100.897842634</v>
      </c>
    </row>
    <row r="12" spans="2:19" x14ac:dyDescent="0.3">
      <c r="C12"/>
    </row>
    <row r="13" spans="2:19" x14ac:dyDescent="0.3">
      <c r="C13"/>
    </row>
    <row r="14" spans="2:19" x14ac:dyDescent="0.3">
      <c r="C14"/>
    </row>
    <row r="15" spans="2:19" x14ac:dyDescent="0.3">
      <c r="C15"/>
      <c r="N15" s="15" t="s">
        <v>12</v>
      </c>
      <c r="O15" s="8" t="s">
        <v>13</v>
      </c>
    </row>
    <row r="16" spans="2:19" x14ac:dyDescent="0.3">
      <c r="C16"/>
      <c r="M16" s="7" t="s">
        <v>18</v>
      </c>
      <c r="N16" s="3">
        <v>0</v>
      </c>
      <c r="O16" s="3">
        <v>0</v>
      </c>
      <c r="P16" s="7" t="s">
        <v>14</v>
      </c>
      <c r="Q16" s="7" t="s">
        <v>15</v>
      </c>
      <c r="R16" s="7" t="s">
        <v>16</v>
      </c>
      <c r="S16" s="7" t="s">
        <v>17</v>
      </c>
    </row>
    <row r="17" spans="3:19" x14ac:dyDescent="0.3">
      <c r="C17"/>
      <c r="M17" s="9" t="str">
        <f>M9</f>
        <v>Área 1</v>
      </c>
      <c r="N17" s="13">
        <f>GETPIVOTDATA("Valor Contab.",$M$8,"Descrição CDC","Área 1")</f>
        <v>13609535.737751659</v>
      </c>
      <c r="O17" s="13">
        <f t="shared" ref="O17:O22" si="0">N17+O16</f>
        <v>13609535.737751659</v>
      </c>
      <c r="P17" s="10"/>
      <c r="Q17" s="10">
        <f t="shared" ref="Q17:Q22" si="1">O16</f>
        <v>0</v>
      </c>
      <c r="R17" s="10">
        <f t="shared" ref="R17:R22" si="2">O17</f>
        <v>13609535.737751659</v>
      </c>
      <c r="S17" s="10">
        <f>N17</f>
        <v>13609535.737751659</v>
      </c>
    </row>
    <row r="18" spans="3:19" x14ac:dyDescent="0.3">
      <c r="C18"/>
      <c r="M18" s="11" t="str">
        <f>M10</f>
        <v>Área 2</v>
      </c>
      <c r="N18" s="13">
        <f>GETPIVOTDATA("Valor Contab.",$M$8,"Descrição CDC","Área 2")</f>
        <v>3722565.1600909745</v>
      </c>
      <c r="O18" s="13">
        <f t="shared" si="0"/>
        <v>17332100.897842634</v>
      </c>
      <c r="P18" s="12"/>
      <c r="Q18" s="10">
        <f t="shared" si="1"/>
        <v>13609535.737751659</v>
      </c>
      <c r="R18" s="10">
        <f t="shared" si="2"/>
        <v>17332100.897842634</v>
      </c>
      <c r="S18" s="10">
        <f>R18</f>
        <v>17332100.897842634</v>
      </c>
    </row>
    <row r="19" spans="3:19" x14ac:dyDescent="0.3">
      <c r="C19"/>
      <c r="M19" s="11" t="str">
        <f>IF(AND(GETPIVOTDATA("Valor Contab.",$N$5)&lt;99000,SUM(N17:N18)&lt;2800000),"capex",IF(AND(GETPIVOTDATA("Valor Contab.",$M$3)=100000,GETPIVOTDATA("Valor Contab.",$M$8)&gt;17000000),"capex","x"))</f>
        <v>capex</v>
      </c>
      <c r="N19" s="13">
        <f>IF(M19&lt;&gt;"Capex","Coloque os anos iguais no Capex e Opex",GETPIVOTDATA("Valor Contab.",$M$3))</f>
        <v>100000</v>
      </c>
      <c r="O19" s="13">
        <f t="shared" si="0"/>
        <v>17432100.897842634</v>
      </c>
      <c r="P19" s="12"/>
      <c r="Q19" s="10">
        <f t="shared" si="1"/>
        <v>17332100.897842634</v>
      </c>
      <c r="R19" s="10">
        <f t="shared" si="2"/>
        <v>17432100.897842634</v>
      </c>
      <c r="S19" s="10">
        <f>R19</f>
        <v>17432100.897842634</v>
      </c>
    </row>
    <row r="20" spans="3:19" x14ac:dyDescent="0.3">
      <c r="C20"/>
      <c r="M20" s="11" t="s">
        <v>23</v>
      </c>
      <c r="N20" s="13">
        <f>IF(N19="Coloque os anos iguais no Capex e Opex",0,IF(SUM(N17:N18)=2736909.63544719,0,SUM(E23:E24)))</f>
        <v>322733.26</v>
      </c>
      <c r="O20" s="13">
        <f t="shared" si="0"/>
        <v>17754834.157842636</v>
      </c>
      <c r="P20" s="12"/>
      <c r="Q20" s="10">
        <f t="shared" si="1"/>
        <v>17432100.897842634</v>
      </c>
      <c r="R20" s="10">
        <f t="shared" si="2"/>
        <v>17754834.157842636</v>
      </c>
      <c r="S20" s="10">
        <f>R20</f>
        <v>17754834.157842636</v>
      </c>
    </row>
    <row r="21" spans="3:19" x14ac:dyDescent="0.3">
      <c r="C21"/>
      <c r="M21" s="11" t="s">
        <v>24</v>
      </c>
      <c r="N21" s="13">
        <f>IF(N20=0,0,GETPIVOTDATA("Soma de Soma dos valor a realizar",Dinamico!$B$50)-GETPIVOTDATA("Soma de Soma dos valores realizados",Dinamico!$B$50))</f>
        <v>2559247.295786201</v>
      </c>
      <c r="O21" s="13">
        <f t="shared" si="0"/>
        <v>20314081.453628838</v>
      </c>
      <c r="P21" s="12"/>
      <c r="Q21" s="10">
        <f t="shared" si="1"/>
        <v>17754834.157842636</v>
      </c>
      <c r="R21" s="10">
        <f t="shared" si="2"/>
        <v>20314081.453628838</v>
      </c>
      <c r="S21" s="10">
        <f>R21</f>
        <v>20314081.453628838</v>
      </c>
    </row>
    <row r="22" spans="3:19" x14ac:dyDescent="0.3">
      <c r="C22"/>
      <c r="D22" t="s">
        <v>21</v>
      </c>
      <c r="E22" t="s">
        <v>22</v>
      </c>
      <c r="F22" s="6">
        <v>2736909.6354471901</v>
      </c>
      <c r="M22" s="11" t="s">
        <v>25</v>
      </c>
      <c r="N22" s="3">
        <f>IF(N21=0,0,GETPIVOTDATA("Soma de Soma dos valores realizados",$B$50))</f>
        <v>800000</v>
      </c>
      <c r="O22" s="13">
        <f t="shared" si="0"/>
        <v>21114081.453628838</v>
      </c>
      <c r="Q22" s="10">
        <f t="shared" si="1"/>
        <v>20314081.453628838</v>
      </c>
      <c r="R22" s="10">
        <f t="shared" si="2"/>
        <v>21114081.453628838</v>
      </c>
      <c r="S22" s="10">
        <f>R22</f>
        <v>21114081.453628838</v>
      </c>
    </row>
    <row r="23" spans="3:19" x14ac:dyDescent="0.3">
      <c r="C23"/>
      <c r="D23" t="s">
        <v>20</v>
      </c>
      <c r="E23" s="14">
        <v>202366.63</v>
      </c>
      <c r="M23" t="s">
        <v>19</v>
      </c>
      <c r="N23" s="3">
        <f>IF(N19="Siga as Instruções ao lado",0,SUM(N17:N22))</f>
        <v>21114081.453628838</v>
      </c>
      <c r="O23" s="3"/>
      <c r="P23" s="6">
        <f>O21</f>
        <v>20314081.453628838</v>
      </c>
    </row>
    <row r="24" spans="3:19" x14ac:dyDescent="0.3">
      <c r="C24"/>
      <c r="D24" t="s">
        <v>20</v>
      </c>
      <c r="E24" s="14">
        <v>120366.63</v>
      </c>
    </row>
    <row r="25" spans="3:19" x14ac:dyDescent="0.3">
      <c r="C25"/>
      <c r="D25"/>
      <c r="E25"/>
    </row>
    <row r="26" spans="3:19" x14ac:dyDescent="0.3">
      <c r="C26"/>
      <c r="E26"/>
    </row>
    <row r="27" spans="3:19" x14ac:dyDescent="0.3">
      <c r="C27"/>
      <c r="E27"/>
    </row>
    <row r="28" spans="3:19" x14ac:dyDescent="0.3">
      <c r="E28"/>
    </row>
    <row r="29" spans="3:19" x14ac:dyDescent="0.3">
      <c r="E29"/>
    </row>
    <row r="50" spans="2:4" x14ac:dyDescent="0.3">
      <c r="B50" s="1" t="s">
        <v>4</v>
      </c>
      <c r="C50" t="s">
        <v>59</v>
      </c>
      <c r="D50" t="s">
        <v>60</v>
      </c>
    </row>
    <row r="51" spans="2:4" x14ac:dyDescent="0.3">
      <c r="B51" s="2" t="s">
        <v>32</v>
      </c>
      <c r="C51" s="32">
        <v>51768.335579999977</v>
      </c>
      <c r="D51" s="32"/>
    </row>
    <row r="52" spans="2:4" x14ac:dyDescent="0.3">
      <c r="B52" s="2" t="s">
        <v>41</v>
      </c>
      <c r="C52" s="32">
        <v>51768.335579999977</v>
      </c>
      <c r="D52" s="32"/>
    </row>
    <row r="53" spans="2:4" x14ac:dyDescent="0.3">
      <c r="B53" s="2" t="s">
        <v>40</v>
      </c>
      <c r="C53" s="32">
        <v>103536.67115999995</v>
      </c>
      <c r="D53" s="32"/>
    </row>
    <row r="54" spans="2:4" x14ac:dyDescent="0.3">
      <c r="B54" s="2" t="s">
        <v>50</v>
      </c>
      <c r="C54" s="32">
        <v>155305.00673999992</v>
      </c>
      <c r="D54" s="32"/>
    </row>
    <row r="55" spans="2:4" x14ac:dyDescent="0.3">
      <c r="B55" s="2" t="s">
        <v>33</v>
      </c>
      <c r="C55" s="32">
        <v>51768.335579999977</v>
      </c>
      <c r="D55" s="32"/>
    </row>
    <row r="56" spans="2:4" x14ac:dyDescent="0.3">
      <c r="B56" s="2" t="s">
        <v>42</v>
      </c>
      <c r="C56" s="32">
        <v>51768.335579999977</v>
      </c>
      <c r="D56" s="32"/>
    </row>
    <row r="57" spans="2:4" x14ac:dyDescent="0.3">
      <c r="B57" s="2" t="s">
        <v>34</v>
      </c>
      <c r="C57" s="32">
        <v>51768.335579999977</v>
      </c>
      <c r="D57" s="32"/>
    </row>
    <row r="58" spans="2:4" x14ac:dyDescent="0.3">
      <c r="B58" s="2" t="s">
        <v>43</v>
      </c>
      <c r="C58" s="32">
        <v>51768.335579999977</v>
      </c>
      <c r="D58" s="32"/>
    </row>
    <row r="59" spans="2:4" x14ac:dyDescent="0.3">
      <c r="B59" s="2" t="s">
        <v>35</v>
      </c>
      <c r="C59" s="32">
        <v>51768.335579999977</v>
      </c>
      <c r="D59" s="32"/>
    </row>
    <row r="60" spans="2:4" x14ac:dyDescent="0.3">
      <c r="B60" s="2" t="s">
        <v>44</v>
      </c>
      <c r="C60" s="32">
        <v>367037.49926219991</v>
      </c>
      <c r="D60" s="32"/>
    </row>
    <row r="61" spans="2:4" x14ac:dyDescent="0.3">
      <c r="B61" s="2" t="s">
        <v>31</v>
      </c>
      <c r="C61" s="32">
        <v>1679623.6478931003</v>
      </c>
      <c r="D61" s="32">
        <v>800000</v>
      </c>
    </row>
    <row r="62" spans="2:4" x14ac:dyDescent="0.3">
      <c r="B62" s="2" t="s">
        <v>45</v>
      </c>
      <c r="C62" s="32">
        <v>51768.335579999977</v>
      </c>
      <c r="D62" s="32"/>
    </row>
    <row r="63" spans="2:4" x14ac:dyDescent="0.3">
      <c r="B63" s="2" t="s">
        <v>36</v>
      </c>
      <c r="C63" s="32">
        <v>51768.335579999977</v>
      </c>
      <c r="D63" s="32"/>
    </row>
    <row r="64" spans="2:4" x14ac:dyDescent="0.3">
      <c r="B64" s="2" t="s">
        <v>46</v>
      </c>
      <c r="C64" s="32">
        <v>51768.335579999977</v>
      </c>
      <c r="D64" s="32"/>
    </row>
    <row r="65" spans="2:4" x14ac:dyDescent="0.3">
      <c r="B65" s="2" t="s">
        <v>37</v>
      </c>
      <c r="C65" s="32">
        <v>51768.335579999977</v>
      </c>
      <c r="D65" s="32"/>
    </row>
    <row r="66" spans="2:4" x14ac:dyDescent="0.3">
      <c r="B66" s="2" t="s">
        <v>47</v>
      </c>
      <c r="C66" s="32">
        <v>51768.335579999977</v>
      </c>
      <c r="D66" s="32"/>
    </row>
    <row r="67" spans="2:4" x14ac:dyDescent="0.3">
      <c r="B67" s="2" t="s">
        <v>38</v>
      </c>
      <c r="C67" s="32">
        <v>51768.335579999977</v>
      </c>
      <c r="D67" s="32"/>
    </row>
    <row r="68" spans="2:4" x14ac:dyDescent="0.3">
      <c r="B68" s="2" t="s">
        <v>48</v>
      </c>
      <c r="C68" s="32">
        <v>328987.77261089993</v>
      </c>
      <c r="D68" s="32"/>
    </row>
    <row r="69" spans="2:4" x14ac:dyDescent="0.3">
      <c r="B69" s="2" t="s">
        <v>39</v>
      </c>
      <c r="C69" s="32">
        <v>51768.335579999977</v>
      </c>
      <c r="D69" s="32"/>
    </row>
    <row r="70" spans="2:4" x14ac:dyDescent="0.3">
      <c r="B70" s="2" t="s">
        <v>5</v>
      </c>
      <c r="C70" s="32">
        <v>3359247.295786201</v>
      </c>
      <c r="D70" s="32">
        <v>800000</v>
      </c>
    </row>
    <row r="71" spans="2:4" x14ac:dyDescent="0.3">
      <c r="C71"/>
      <c r="D71"/>
    </row>
    <row r="72" spans="2:4" x14ac:dyDescent="0.3">
      <c r="C72"/>
      <c r="D72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0B7D-918C-4CDD-BC04-ADFA67D79CEA}">
  <dimension ref="A1:Y37"/>
  <sheetViews>
    <sheetView showGridLines="0" showRowColHeaders="0" zoomScale="70" zoomScaleNormal="70" workbookViewId="0">
      <selection activeCell="AA29" sqref="AA29"/>
    </sheetView>
  </sheetViews>
  <sheetFormatPr defaultRowHeight="14.4" x14ac:dyDescent="0.3"/>
  <sheetData>
    <row r="1" spans="1:2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</sheetData>
  <mergeCells count="1">
    <mergeCell ref="A1:Y3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c b b 1 5 5 - c 5 7 8 - 4 a c b - 8 5 5 2 - 9 f 2 2 b b 9 8 a d 5 7 "   x m l n s = " h t t p : / / s c h e m a s . m i c r o s o f t . c o m / D a t a M a s h u p " > A A A A A B o I A A B Q S w M E F A A C A A g A z K s m W c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M y r J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q y Z Z T H f / i B M F A A C E F A A A E w A c A E Z v c m 1 1 b G F z L 1 N l Y 3 R p b 2 4 x L m 0 g o h g A K K A U A A A A A A A A A A A A A A A A A A A A A A A A A A A A z V j N b t t G E L 4 b 8 D s s m I M l Q C A s t 3 G b B j 6 w F O 0 Q t U W b p B I U s i C s x I 2 1 z Y q r c C n H j u G H K X r I t U B v P c Y v 1 l l S l P m z p B Q n A e q L 4 J 3 Z m d n 5 + e a T B J n G l I f I S z + 7 L 3 d 3 d n f E D E c k Q D 6 e M N J F R 4 i R e H c H w d 8 x D 2 M C B 9 b N l D D 9 D Y / e T T h / 1 z q m j O i m l I W x a G n m L 5 c D Q S J x i c O A R I x Q n d E r P O G X P f 4 h Z B w H 4 j L A M U a t F 4 d t / Y a J G 6 3 d Q e G S s Q 6 K o y V p d 1 J n q f t x 8 g E + E 9 9 3 Q z s m 8 y M t l W m d 3 2 g Y r P 7 T R v f D H p g d r a 4 / 0 3 y 6 4 M h g M Y l w w D U w k e j p f o R D 8 Z Z H c 5 O z 5 T z 0 b x d E t P L O O n d 3 2 i C k g a 5 B Q C B F M b m J 7 z v o T j N 7 J p z Z Y X z 4 o y 7 v J Y c 9 I q Y R f f j 0 8 B d H q U L x k k v E g o f i 4 c 9 r w p Q K J y Q i M q / S Z 0 X o c U a n N M Z S w S X v l 1 S k r j J F H N 4 m e k 5 E r 8 g c u W Z Z 0 P / 8 d 3 p a C v u U h j O s l P Q / / 4 s c 3 d T L l t I b j u K G + f B P Q K 8 4 k s V p T l C w V i o + s 6 C D l S / N p W S O U U D Q 3 t h Z k J v x W 5 d g R j 9 C j f e G F w O j 7 9 s 9 o 2 e N s m v h c j 4 h U X L x N W Y 8 Q r J R 8 U S v l R s B h W z r i l f K i 8 l 1 h b C P 4 2 V E P u L q y 2 I d n e L w 4 R O e Q 5 W 5 o h A E w 6 z R O c m r o f 6 x u j D J e a E s S Z s / H q 8 d O 7 q n i N M j 0 X W l s k n 2 d Q R D e 1 0 W m T z Q 0 Z n t N V Z M J U 8 u W l D G x f r h V Q P N G l 4 M S R V I h g y O K i 2 / E k P V a I C V Q 9 H n U D A M Y 8 n n C w k C U f V 1 U F I 5 N + p 2 G v S T X h q f W K 7 R M 0 b V b B 7 z K C R T o r C c V G V T J 4 N 7 S N I 5 v i o m I L P h W h c D 2 7 N 9 2 + m P X 1 k Q i D u 2 e 9 U g 8 m q n d t 9 S K p 0 7 T S Z A 2 r M 9 3 7 V / H S R m V D p 2 / 7 V j m 5 b a x X 1 7 D b s S V k M s 4 O V z f g 2 V E Y / Q m x y R F H d F q 4 z Q n Q x 2 c 8 Y S z B E I N k w M O n l b H m G w s 1 z + Q R q q + u w g g q c z 1 B o C 4 o 7 g 0 g / 7 + 8 8 R T H f u / 5 / b D U F 3 6 6 O u x N R R g n w Z 1 5 u g v A D f T Y i Q Y U B D i r r b 5 q i b J c m H f t R h m q J Y v K H x r D U s z f Y I / P q O 6 1 p a U 8 Y O t s 9 Y N 0 l Z T X f X 9 H O 5 g 9 U 9 q + j S y p T l c l d o w O 4 G j q B 8 s y Q L V Y h P x h h I T m E w j B C W X w g g S / N 0 x A i C 1 E l 5 H m R 5 5 J 2 s S k B u i P 4 7 w R H U p + h w 1 M 7 P Y s 3 r D j a + r h C f f F d 5 X 5 r L C D p 6 e p u N / O 4 O D W t 8 5 X n k s x V d Q 6 2 D t v Y 9 6 e R P / 1 s 6 a c H + I a J K D u Q 0 P 5 m c K e + o Z Z I L o H P 7 z K u K 9 v I L z / H G U m v s 2 d 6 Z c a B Y e I 4 n K d x 5 x P 8 g K i 5 T K / g S f v f 1 b P I i D u r 5 3 f f h f 3 I k r T k V I v e i B A D U H L A o f w I F L J 3 X k s A o g L W S Y 1 B l e w 2 y T I J y K d + W o 5 X l C p L 2 q A I d A 2 V J q 6 4 K Q 4 q b Y s h x y J y Z e p 2 N t k i z G d J o o Z Z 0 r j W q r H E t 2 o o 2 F k f W t U + s s 1 F 1 i q y + 7 z p j c + D 5 z p f S Q e N 8 n O 3 R T Y T z G / D S b 8 Y 8 t y S L J d a Z 4 0 D J h F O g L M M G v F K y o c 2 7 v c o a n 7 b d 8 0 u 3 4 D W / c s 8 Z D i m b 4 a / 5 9 c Y E i r z / 4 v B 5 b s 8 6 J j J M + I 7 d s G b X n s f e j J C 4 v G n X 4 m z Z J l r V Z W v i C Y E E s B k X c t s k d I v n C p q c x e Q V A C f E 2 i p 5 7 a D h S s F g z J t i h i N x J K M c 1 Z C j z c x P H Y / c 7 U 7 1 F x 3 I U 1 J u x f 4 0 0 Q o R M 4 W t o c F R L G + x + j Z f h s w N o C x r 0 Y z q q 5 9 Y I N x 0 K f o A a k y x M i u K x / J 3 k H S u C k N a y x W 1 l / 8 B U E s B A i 0 A F A A C A A g A z K s m W c 2 F Y N q l A A A A 9 g A A A B I A A A A A A A A A A A A A A A A A A A A A A E N v b m Z p Z y 9 Q Y W N r Y W d l L n h t b F B L A Q I t A B Q A A g A I A M y r J l k P y u m r p A A A A O k A A A A T A A A A A A A A A A A A A A A A A P E A A A B b Q 2 9 u d G V u d F 9 U e X B l c 1 0 u e G 1 s U E s B A i 0 A F A A C A A g A z K s m W U x 3 / 4 g T B Q A A h B Q A A B M A A A A A A A A A A A A A A A A A 4 g E A A E Z v c m 1 1 b G F z L 1 N l Y 3 R p b 2 4 x L m 1 Q S w U G A A A A A A M A A w D C A A A A Q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l M A A A A A A A B U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g 2 O T V i Y j A t O D R l Y i 0 0 M j I x L W E y Y T Y t Y j N h Z D Y 0 O T E 1 Z T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d U M D A 6 M z A 6 M D Q u M z g 3 M D U 2 M V o i I C 8 + P E V u d H J 5 I F R 5 c G U 9 I k Z p b G x D b 2 x 1 b W 5 U e X B l c y I g V m F s d W U 9 I n N B d 1 l E Q X d B R E F 3 W U d C U k V E Q X d Z S k J n T U F B Q V l H Q m d Z Q U F B Q U R B Q V l E I i A v P j x F b n R y e S B U e X B l P S J G a W x s Q 2 9 s d W 1 u T m F t Z X M i I F Z h b H V l P S J z W y Z x d W 9 0 O 0 N E Q y Z x d W 9 0 O y w m c X V v d D t E Z X N j c m n D p 8 O j b y B D R E M m c X V v d D s s J n F 1 b 3 Q 7 T s K w I F J D J n F 1 b 3 Q 7 L C Z x d W 9 0 O 0 x p b m h h I F J D J n F 1 b 3 Q 7 L C Z x d W 9 0 O 0 7 C u i B P L k M u J n F 1 b 3 Q 7 L C Z x d W 9 0 O 0 x p b m h h I E 9 D J n F 1 b 3 Q 7 L C Z x d W 9 0 O 0 P D s 2 R p Z 2 8 g S X R l b S Z x d W 9 0 O y w m c X V v d D t E Z X N j c m n D p 8 O j b y B k b y B J d G V t J n F 1 b 3 Q 7 L C Z x d W 9 0 O 0 R l c 2 N y a c O n w 6 N v I G R h I F J l c X V p c 2 n D p 8 O j b y Z x d W 9 0 O y w m c X V v d D t T b 2 1 h I G R l I F x 1 M D A y N 1 9 P c G V 4 X 2 Z S Z W F s a X p h Z G 9 c d T A w M j d b U V V B T l R J R E F E R V 0 m c X V v d D s s J n F 1 b 3 Q 7 V m F s b 3 I g Q 2 9 u d G F i L i Z x d W 9 0 O y w m c X V v d D t W Y W x v c i B B Z G l h b n Q u J n F 1 b 3 Q 7 L C Z x d W 9 0 O 0 N v b n R h I E N v b n Q u J n F 1 b 3 Q 7 L C Z x d W 9 0 O 0 5 h d H V y Z X p h J n F 1 b 3 Q 7 L C Z x d W 9 0 O 0 R 0 L i B M Y W 7 D p 2 F t Z W 5 0 b y Z x d W 9 0 O y w m c X V v d D t U a X B v I E 5 G J n F 1 b 3 Q 7 L C Z x d W 9 0 O 0 8 u U y 4 m c X V v d D s s J n F 1 b 3 Q 7 U 2 V y d i 4 m c X V v d D s s J n F 1 b 3 Q 7 R G V z Y 3 I u I H N l c n Y m c X V v d D s s J n F 1 b 3 Q 7 Q 2 9 k L i B N S V M m c X V v d D s s J n F 1 b 3 Q 7 R G V z Y 3 J p w 6 f D o 2 8 g T U l T J n F 1 b 3 Q 7 L C Z x d W 9 0 O 0 N v Z C 4 g R X F 1 a X B h b W V u d G 8 m c X V v d D s s J n F 1 b 3 Q 7 R G V z Y y 4 g R X F 1 a X B h b W V u d G 8 m c X V v d D s s J n F 1 b 3 Q 7 U 3 R h d H V z I F N l c n Z p w 6 d v J n F 1 b 3 Q 7 L C Z x d W 9 0 O 1 N 0 Y X R 1 c y B W Y W x p Z G H D p 8 O j b y Z x d W 9 0 O y w m c X V v d D t O b 3 R h I G F v I E N v b X B y Y W R v c i Z x d W 9 0 O y w m c X V v d D t D b 2 5 0 Y W d l b S B k Z S B c d T A w M j d f T 3 B l e F 9 m U m V h b G l 6 Y W R v X H U w M D I 3 W 1 V O S U R B R E V f R 0 V S Q U R B X S Z x d W 9 0 O y w m c X V v d D t G b 3 J u Z W N l Z G 9 y J n F 1 b 3 Q 7 L C Z x d W 9 0 O 1 R p c G 8 g Z G E g U m V x d W l z a c O n w 6 N v J n F 1 b 3 Q 7 L C Z x d W 9 0 O 0 F u b y Z x d W 9 0 O 1 0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R E M s M H 0 m c X V v d D s s J n F 1 b 3 Q 7 U 2 V j d G l v b j E v V G F i b G U x L 0 F 1 d G 9 S Z W 1 v d m V k Q 2 9 s d W 1 u c z E u e 0 R l c 2 N y a c O n w 6 N v I E N E Q y w x f S Z x d W 9 0 O y w m c X V v d D t T Z W N 0 a W 9 u M S 9 U Y W J s Z T E v Q X V 0 b 1 J l b W 9 2 Z W R D b 2 x 1 b W 5 z M S 5 7 T s K w I F J D L D J 9 J n F 1 b 3 Q 7 L C Z x d W 9 0 O 1 N l Y 3 R p b 2 4 x L 1 R h Y m x l M S 9 B d X R v U m V t b 3 Z l Z E N v b H V t b n M x L n t M a W 5 o Y S B S Q y w z f S Z x d W 9 0 O y w m c X V v d D t T Z W N 0 a W 9 u M S 9 U Y W J s Z T E v Q X V 0 b 1 J l b W 9 2 Z W R D b 2 x 1 b W 5 z M S 5 7 T s K 6 I E 8 u Q y 4 s N H 0 m c X V v d D s s J n F 1 b 3 Q 7 U 2 V j d G l v b j E v V G F i b G U x L 0 F 1 d G 9 S Z W 1 v d m V k Q 2 9 s d W 1 u c z E u e 0 x p b m h h I E 9 D L D V 9 J n F 1 b 3 Q 7 L C Z x d W 9 0 O 1 N l Y 3 R p b 2 4 x L 1 R h Y m x l M S 9 B d X R v U m V t b 3 Z l Z E N v b H V t b n M x L n t D w 7 N k a W d v I E l 0 Z W 0 s N n 0 m c X V v d D s s J n F 1 b 3 Q 7 U 2 V j d G l v b j E v V G F i b G U x L 0 F 1 d G 9 S Z W 1 v d m V k Q 2 9 s d W 1 u c z E u e 0 R l c 2 N y a c O n w 6 N v I G R v I E l 0 Z W 0 s N 3 0 m c X V v d D s s J n F 1 b 3 Q 7 U 2 V j d G l v b j E v V G F i b G U x L 0 F 1 d G 9 S Z W 1 v d m V k Q 2 9 s d W 1 u c z E u e 0 R l c 2 N y a c O n w 6 N v I G R h I F J l c X V p c 2 n D p 8 O j b y w 4 f S Z x d W 9 0 O y w m c X V v d D t T Z W N 0 a W 9 u M S 9 U Y W J s Z T E v Q X V 0 b 1 J l b W 9 2 Z W R D b 2 x 1 b W 5 z M S 5 7 U 2 9 t Y S B k Z S B c d T A w M j d f T 3 B l e F 9 m U m V h b G l 6 Y W R v X H U w M D I 3 W 1 F V Q U 5 U S U R B R E V d L D l 9 J n F 1 b 3 Q 7 L C Z x d W 9 0 O 1 N l Y 3 R p b 2 4 x L 1 R h Y m x l M S 9 B d X R v U m V t b 3 Z l Z E N v b H V t b n M x L n t W Y W x v c i B D b 2 5 0 Y W I u L D E w f S Z x d W 9 0 O y w m c X V v d D t T Z W N 0 a W 9 u M S 9 U Y W J s Z T E v Q X V 0 b 1 J l b W 9 2 Z W R D b 2 x 1 b W 5 z M S 5 7 V m F s b 3 I g Q W R p Y W 5 0 L i w x M X 0 m c X V v d D s s J n F 1 b 3 Q 7 U 2 V j d G l v b j E v V G F i b G U x L 0 F 1 d G 9 S Z W 1 v d m V k Q 2 9 s d W 1 u c z E u e 0 N v b n R h I E N v b n Q u L D E y f S Z x d W 9 0 O y w m c X V v d D t T Z W N 0 a W 9 u M S 9 U Y W J s Z T E v Q X V 0 b 1 J l b W 9 2 Z W R D b 2 x 1 b W 5 z M S 5 7 T m F 0 d X J l e m E s M T N 9 J n F 1 b 3 Q 7 L C Z x d W 9 0 O 1 N l Y 3 R p b 2 4 x L 1 R h Y m x l M S 9 B d X R v U m V t b 3 Z l Z E N v b H V t b n M x L n t E d C 4 g T G F u w 6 d h b W V u d G 8 s M T R 9 J n F 1 b 3 Q 7 L C Z x d W 9 0 O 1 N l Y 3 R p b 2 4 x L 1 R h Y m x l M S 9 B d X R v U m V t b 3 Z l Z E N v b H V t b n M x L n t U a X B v I E 5 G L D E 1 f S Z x d W 9 0 O y w m c X V v d D t T Z W N 0 a W 9 u M S 9 U Y W J s Z T E v Q X V 0 b 1 J l b W 9 2 Z W R D b 2 x 1 b W 5 z M S 5 7 T y 5 T L i w x N n 0 m c X V v d D s s J n F 1 b 3 Q 7 U 2 V j d G l v b j E v V G F i b G U x L 0 F 1 d G 9 S Z W 1 v d m V k Q 2 9 s d W 1 u c z E u e 1 N l c n Y u L D E 3 f S Z x d W 9 0 O y w m c X V v d D t T Z W N 0 a W 9 u M S 9 U Y W J s Z T E v Q X V 0 b 1 J l b W 9 2 Z W R D b 2 x 1 b W 5 z M S 5 7 R G V z Y 3 I u I H N l c n Y s M T h 9 J n F 1 b 3 Q 7 L C Z x d W 9 0 O 1 N l Y 3 R p b 2 4 x L 1 R h Y m x l M S 9 B d X R v U m V t b 3 Z l Z E N v b H V t b n M x L n t D b 2 Q u I E 1 J U y w x O X 0 m c X V v d D s s J n F 1 b 3 Q 7 U 2 V j d G l v b j E v V G F i b G U x L 0 F 1 d G 9 S Z W 1 v d m V k Q 2 9 s d W 1 u c z E u e 0 R l c 2 N y a c O n w 6 N v I E 1 J U y w y M H 0 m c X V v d D s s J n F 1 b 3 Q 7 U 2 V j d G l v b j E v V G F i b G U x L 0 F 1 d G 9 S Z W 1 v d m V k Q 2 9 s d W 1 u c z E u e 0 N v Z C 4 g R X F 1 a X B h b W V u d G 8 s M j F 9 J n F 1 b 3 Q 7 L C Z x d W 9 0 O 1 N l Y 3 R p b 2 4 x L 1 R h Y m x l M S 9 B d X R v U m V t b 3 Z l Z E N v b H V t b n M x L n t E Z X N j L i B F c X V p c G F t Z W 5 0 b y w y M n 0 m c X V v d D s s J n F 1 b 3 Q 7 U 2 V j d G l v b j E v V G F i b G U x L 0 F 1 d G 9 S Z W 1 v d m V k Q 2 9 s d W 1 u c z E u e 1 N 0 Y X R 1 c y B T Z X J 2 a c O n b y w y M 3 0 m c X V v d D s s J n F 1 b 3 Q 7 U 2 V j d G l v b j E v V G F i b G U x L 0 F 1 d G 9 S Z W 1 v d m V k Q 2 9 s d W 1 u c z E u e 1 N 0 Y X R 1 c y B W Y W x p Z G H D p 8 O j b y w y N H 0 m c X V v d D s s J n F 1 b 3 Q 7 U 2 V j d G l v b j E v V G F i b G U x L 0 F 1 d G 9 S Z W 1 v d m V k Q 2 9 s d W 1 u c z E u e 0 5 v d G E g Y W 8 g Q 2 9 t c H J h Z G 9 y L D I 1 f S Z x d W 9 0 O y w m c X V v d D t T Z W N 0 a W 9 u M S 9 U Y W J s Z T E v Q X V 0 b 1 J l b W 9 2 Z W R D b 2 x 1 b W 5 z M S 5 7 Q 2 9 u d G F n Z W 0 g Z G U g X H U w M D I 3 X 0 9 w Z X h f Z l J l Y W x p e m F k b 1 x 1 M D A y N 1 t V T k l E Q U R F X 0 d F U k F E Q V 0 s M j Z 9 J n F 1 b 3 Q 7 L C Z x d W 9 0 O 1 N l Y 3 R p b 2 4 x L 1 R h Y m x l M S 9 B d X R v U m V t b 3 Z l Z E N v b H V t b n M x L n t G b 3 J u Z W N l Z G 9 y L D I 3 f S Z x d W 9 0 O y w m c X V v d D t T Z W N 0 a W 9 u M S 9 U Y W J s Z T E v Q X V 0 b 1 J l b W 9 2 Z W R D b 2 x 1 b W 5 z M S 5 7 V G l w b y B k Y S B S Z X F 1 a X N p w 6 f D o 2 8 s M j h 9 J n F 1 b 3 Q 7 L C Z x d W 9 0 O 1 N l Y 3 R p b 2 4 x L 1 R h Y m x l M S 9 B d X R v U m V t b 3 Z l Z E N v b H V t b n M x L n t B b m 8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U Y W J s Z T E v Q X V 0 b 1 J l b W 9 2 Z W R D b 2 x 1 b W 5 z M S 5 7 Q 0 R D L D B 9 J n F 1 b 3 Q 7 L C Z x d W 9 0 O 1 N l Y 3 R p b 2 4 x L 1 R h Y m x l M S 9 B d X R v U m V t b 3 Z l Z E N v b H V t b n M x L n t E Z X N j c m n D p 8 O j b y B D R E M s M X 0 m c X V v d D s s J n F 1 b 3 Q 7 U 2 V j d G l v b j E v V G F i b G U x L 0 F 1 d G 9 S Z W 1 v d m V k Q 2 9 s d W 1 u c z E u e 0 7 C s C B S Q y w y f S Z x d W 9 0 O y w m c X V v d D t T Z W N 0 a W 9 u M S 9 U Y W J s Z T E v Q X V 0 b 1 J l b W 9 2 Z W R D b 2 x 1 b W 5 z M S 5 7 T G l u a G E g U k M s M 3 0 m c X V v d D s s J n F 1 b 3 Q 7 U 2 V j d G l v b j E v V G F i b G U x L 0 F 1 d G 9 S Z W 1 v d m V k Q 2 9 s d W 1 u c z E u e 0 7 C u i B P L k M u L D R 9 J n F 1 b 3 Q 7 L C Z x d W 9 0 O 1 N l Y 3 R p b 2 4 x L 1 R h Y m x l M S 9 B d X R v U m V t b 3 Z l Z E N v b H V t b n M x L n t M a W 5 o Y S B P Q y w 1 f S Z x d W 9 0 O y w m c X V v d D t T Z W N 0 a W 9 u M S 9 U Y W J s Z T E v Q X V 0 b 1 J l b W 9 2 Z W R D b 2 x 1 b W 5 z M S 5 7 Q 8 O z Z G l n b y B J d G V t L D Z 9 J n F 1 b 3 Q 7 L C Z x d W 9 0 O 1 N l Y 3 R p b 2 4 x L 1 R h Y m x l M S 9 B d X R v U m V t b 3 Z l Z E N v b H V t b n M x L n t E Z X N j c m n D p 8 O j b y B k b y B J d G V t L D d 9 J n F 1 b 3 Q 7 L C Z x d W 9 0 O 1 N l Y 3 R p b 2 4 x L 1 R h Y m x l M S 9 B d X R v U m V t b 3 Z l Z E N v b H V t b n M x L n t E Z X N j c m n D p 8 O j b y B k Y S B S Z X F 1 a X N p w 6 f D o 2 8 s O H 0 m c X V v d D s s J n F 1 b 3 Q 7 U 2 V j d G l v b j E v V G F i b G U x L 0 F 1 d G 9 S Z W 1 v d m V k Q 2 9 s d W 1 u c z E u e 1 N v b W E g Z G U g X H U w M D I 3 X 0 9 w Z X h f Z l J l Y W x p e m F k b 1 x 1 M D A y N 1 t R V U F O V E l E Q U R F X S w 5 f S Z x d W 9 0 O y w m c X V v d D t T Z W N 0 a W 9 u M S 9 U Y W J s Z T E v Q X V 0 b 1 J l b W 9 2 Z W R D b 2 x 1 b W 5 z M S 5 7 V m F s b 3 I g Q 2 9 u d G F i L i w x M H 0 m c X V v d D s s J n F 1 b 3 Q 7 U 2 V j d G l v b j E v V G F i b G U x L 0 F 1 d G 9 S Z W 1 v d m V k Q 2 9 s d W 1 u c z E u e 1 Z h b G 9 y I E F k a W F u d C 4 s M T F 9 J n F 1 b 3 Q 7 L C Z x d W 9 0 O 1 N l Y 3 R p b 2 4 x L 1 R h Y m x l M S 9 B d X R v U m V t b 3 Z l Z E N v b H V t b n M x L n t D b 2 5 0 Y S B D b 2 5 0 L i w x M n 0 m c X V v d D s s J n F 1 b 3 Q 7 U 2 V j d G l v b j E v V G F i b G U x L 0 F 1 d G 9 S Z W 1 v d m V k Q 2 9 s d W 1 u c z E u e 0 5 h d H V y Z X p h L D E z f S Z x d W 9 0 O y w m c X V v d D t T Z W N 0 a W 9 u M S 9 U Y W J s Z T E v Q X V 0 b 1 J l b W 9 2 Z W R D b 2 x 1 b W 5 z M S 5 7 R H Q u I E x h b s O n Y W 1 l b n R v L D E 0 f S Z x d W 9 0 O y w m c X V v d D t T Z W N 0 a W 9 u M S 9 U Y W J s Z T E v Q X V 0 b 1 J l b W 9 2 Z W R D b 2 x 1 b W 5 z M S 5 7 V G l w b y B O R i w x N X 0 m c X V v d D s s J n F 1 b 3 Q 7 U 2 V j d G l v b j E v V G F i b G U x L 0 F 1 d G 9 S Z W 1 v d m V k Q 2 9 s d W 1 u c z E u e 0 8 u U y 4 s M T Z 9 J n F 1 b 3 Q 7 L C Z x d W 9 0 O 1 N l Y 3 R p b 2 4 x L 1 R h Y m x l M S 9 B d X R v U m V t b 3 Z l Z E N v b H V t b n M x L n t T Z X J 2 L i w x N 3 0 m c X V v d D s s J n F 1 b 3 Q 7 U 2 V j d G l v b j E v V G F i b G U x L 0 F 1 d G 9 S Z W 1 v d m V k Q 2 9 s d W 1 u c z E u e 0 R l c 2 N y L i B z Z X J 2 L D E 4 f S Z x d W 9 0 O y w m c X V v d D t T Z W N 0 a W 9 u M S 9 U Y W J s Z T E v Q X V 0 b 1 J l b W 9 2 Z W R D b 2 x 1 b W 5 z M S 5 7 Q 2 9 k L i B N S V M s M T l 9 J n F 1 b 3 Q 7 L C Z x d W 9 0 O 1 N l Y 3 R p b 2 4 x L 1 R h Y m x l M S 9 B d X R v U m V t b 3 Z l Z E N v b H V t b n M x L n t E Z X N j c m n D p 8 O j b y B N S V M s M j B 9 J n F 1 b 3 Q 7 L C Z x d W 9 0 O 1 N l Y 3 R p b 2 4 x L 1 R h Y m x l M S 9 B d X R v U m V t b 3 Z l Z E N v b H V t b n M x L n t D b 2 Q u I E V x d W l w Y W 1 l b n R v L D I x f S Z x d W 9 0 O y w m c X V v d D t T Z W N 0 a W 9 u M S 9 U Y W J s Z T E v Q X V 0 b 1 J l b W 9 2 Z W R D b 2 x 1 b W 5 z M S 5 7 R G V z Y y 4 g R X F 1 a X B h b W V u d G 8 s M j J 9 J n F 1 b 3 Q 7 L C Z x d W 9 0 O 1 N l Y 3 R p b 2 4 x L 1 R h Y m x l M S 9 B d X R v U m V t b 3 Z l Z E N v b H V t b n M x L n t T d G F 0 d X M g U 2 V y d m n D p 2 8 s M j N 9 J n F 1 b 3 Q 7 L C Z x d W 9 0 O 1 N l Y 3 R p b 2 4 x L 1 R h Y m x l M S 9 B d X R v U m V t b 3 Z l Z E N v b H V t b n M x L n t T d G F 0 d X M g V m F s a W R h w 6 f D o 2 8 s M j R 9 J n F 1 b 3 Q 7 L C Z x d W 9 0 O 1 N l Y 3 R p b 2 4 x L 1 R h Y m x l M S 9 B d X R v U m V t b 3 Z l Z E N v b H V t b n M x L n t O b 3 R h I G F v I E N v b X B y Y W R v c i w y N X 0 m c X V v d D s s J n F 1 b 3 Q 7 U 2 V j d G l v b j E v V G F i b G U x L 0 F 1 d G 9 S Z W 1 v d m V k Q 2 9 s d W 1 u c z E u e 0 N v b n R h Z 2 V t I G R l I F x 1 M D A y N 1 9 P c G V 4 X 2 Z S Z W F s a X p h Z G 9 c d T A w M j d b V U 5 J R E F E R V 9 H R V J B R E F d L D I 2 f S Z x d W 9 0 O y w m c X V v d D t T Z W N 0 a W 9 u M S 9 U Y W J s Z T E v Q X V 0 b 1 J l b W 9 2 Z W R D b 2 x 1 b W 5 z M S 5 7 R m 9 y b m V j Z W R v c i w y N 3 0 m c X V v d D s s J n F 1 b 3 Q 7 U 2 V j d G l v b j E v V G F i b G U x L 0 F 1 d G 9 S Z W 1 v d m V k Q 2 9 s d W 1 u c z E u e 1 R p c G 8 g Z G E g U m V x d W l z a c O n w 6 N v L D I 4 f S Z x d W 9 0 O y w m c X V v d D t T Z W N 0 a W 9 u M S 9 U Y W J s Z T E v Q X V 0 b 1 J l b W 9 2 Z W R D b 2 x 1 b W 5 z M S 5 7 Q W 5 v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D A x Z j R i O C 0 3 M 2 V i L T Q 0 O G I t Y T I 4 Y S 1 m O D c 1 M z M 2 O W Y x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V t c H J l c 2 E m c X V v d D s s J n F 1 b 3 Q 7 T s K 6 I F J D J n F 1 b 3 Q 7 L C Z x d W 9 0 O 0 x p b m h h I F J D J n F 1 b 3 Q 7 L C Z x d W 9 0 O 0 7 C u i B P L k M u J n F 1 b 3 Q 7 L C Z x d W 9 0 O 0 x p b m h h I E 8 u Q y 4 m c X V v d D s s J n F 1 b 3 Q 7 T y 5 T L i B Q S U 1 T J n F 1 b 3 Q 7 L C Z x d W 9 0 O 1 x 1 M D A y N 2 Z S Z W F s a X p h Z G 9 c d T A w M j d b T 1 N f U E l N U 1 9 T S V N N Q T J d J n F 1 b 3 Q 7 L C Z x d W 9 0 O 0 9 T I G R v I F B y b 2 p l d G 8 m c X V v d D s s J n F 1 b 3 Q 7 U H J v a m V 0 b y Z x d W 9 0 O y w m c X V v d D t E Z X N j c m n D p 8 O j b y B k Y S B S Z X F 1 a X N p w 6 f D o 2 8 m c X V v d D s s J n F 1 b 3 Q 7 Q 8 O z Z G l n b y B J d G V t J n F 1 b 3 Q 7 L C Z x d W 9 0 O 0 R l c 2 N y a c O n w 6 N v I G R v I E l 0 Z W 0 m c X V v d D s s J n F 1 b 3 Q 7 U X R k L i Z x d W 9 0 O y w m c X V v d D t W Y W x v c i B D b 2 5 0 Y W I u J n F 1 b 3 Q 7 L C Z x d W 9 0 O 1 Z h b G 9 y I E F k a W F u d C 4 m c X V v d D s s J n F 1 b 3 Q 7 Q 2 9 u d G E g Q 2 9 u d C 4 m c X V v d D s s J n F 1 b 3 Q 7 R H Q u I E V t a X N z w 6 N v J n F 1 b 3 Q 7 L C Z x d W 9 0 O 0 R 0 L i B M Y W 7 D p 2 F t Z W 5 0 b y Z x d W 9 0 O y w m c X V v d D t M Z W F k I F R p b W U g T G F u w 6 d h b W V u d G 8 g T k Y m c X V v d D s s J n F 1 b 3 Q 7 T s K 6 I E 5 G J n F 1 b 3 Q 7 L C Z x d W 9 0 O 1 R p c G 8 g T k Y m c X V v d D s s J n F 1 b 3 Q 7 T 3 J k Z W 0 g U 2 V y d m n D p 2 8 m c X V v d D s s J n F 1 b 3 Q 7 T i B T Z X J 2 a c O n b y Z x d W 9 0 O y w m c X V v d D t T Z X J 2 a c O n b y B E Z X N j c m n D p 8 O j b y Z x d W 9 0 O y w m c X V v d D t T d G F 0 d X M g U 2 V y d m n D p 2 8 m c X V v d D s s J n F 1 b 3 Q 7 U 3 R h d H V z I F Z h b G l k Y c O n w 6 N v J n F 1 b 3 Q 7 L C Z x d W 9 0 O 1 N l d G 9 y I E P D s 2 R p Z 2 8 m c X V v d D s s J n F 1 b 3 Q 7 U 2 V 0 b 3 I g R G V z Y 3 J p w 6 f D o 2 8 m c X V v d D s s J n F 1 b 3 Q 7 R X F 1 a X B h b W V u d G 8 g Q 8 O z Z G l n b y Z x d W 9 0 O y w m c X V v d D t F c X V p c G F t Z W 5 0 b y B E Z X N j c m n D p 8 O j b y Z x d W 9 0 O y w m c X V v d D t F c X V p c G U g Q 8 O z Z G l n b y Z x d W 9 0 O y w m c X V v d D t F c X V p c G U g R G V z Y 3 J p w 6 f D o 2 8 m c X V v d D s s J n F 1 b 3 Q 7 T m 9 0 Y S B h b y B D b 2 1 w c m F k b 3 I m c X V v d D s s J n F 1 b 3 Q 7 R m 9 y b m V j Z W R v c i Z x d W 9 0 O y w m c X V v d D t U a X B v I G R h I F J l c X V p c 2 n D p 8 O j b y Z x d W 9 0 O y w m c X V v d D t c d T A w M j d m U m V h b G l 6 Y W R v X H U w M D I 3 W 0 9 S S U d F T V 0 m c X V v d D s s J n F 1 b 3 Q 7 Q 0 V O V F J P X 0 N V U 1 R P J n F 1 b 3 Q 7 L C Z x d W 9 0 O 1 B P X 0 h F Q U R F U l 9 J R C Z x d W 9 0 O y w m c X V v d D t B U F 9 J T l Z P S U N F X 0 l E J n F 1 b 3 Q 7 L C Z x d W 9 0 O 1 J F U V V J U 0 l U S U 9 O X 0 h F Q U R F U l 9 J R C Z x d W 9 0 O y w m c X V v d D t S R V F V S V N J V E l P T l 9 M S U 5 F X 0 l E J n F 1 b 3 Q 7 L C Z x d W 9 0 O 1 B P X 0 R J U 1 R S S U J V V E l P T l 9 J R C Z x d W 9 0 O y w m c X V v d D t J T l Z P S U N F X 0 x J T k V f S U Q m c X V v d D s s J n F 1 b 3 Q 7 Q W 5 v J n F 1 b 3 Q 7 X S I g L z 4 8 R W 5 0 c n k g V H l w Z T 0 i R m l s b E N v b H V t b l R 5 c G V z I i B W Y W x 1 Z T 0 i c 0 J n T U R B d 0 1 E Q X d N R E J n T U d C U V V E Q X d r S k F 3 T U d B d 0 1 H Q m d Z R E J n W U d C Z 1 l H Q m d Z R 0 F 3 T U R B d 0 1 E Q X d N P S I g L z 4 8 R W 5 0 c n k g V H l w Z T 0 i R m l s b E x h c 3 R V c G R h d G V k I i B W Y W x 1 Z T 0 i Z D I w M j Q t M D k t M D d U M D A 6 M z A 6 M D Q u N T E w M z Q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R W 1 w c m V z Y S w w f S Z x d W 9 0 O y w m c X V v d D t T Z W N 0 a W 9 u M S 9 U Y W J s Z T E g K D I p L 0 F 1 d G 9 S Z W 1 v d m V k Q 2 9 s d W 1 u c z E u e 0 7 C u i B S Q y w x f S Z x d W 9 0 O y w m c X V v d D t T Z W N 0 a W 9 u M S 9 U Y W J s Z T E g K D I p L 0 F 1 d G 9 S Z W 1 v d m V k Q 2 9 s d W 1 u c z E u e 0 x p b m h h I F J D L D J 9 J n F 1 b 3 Q 7 L C Z x d W 9 0 O 1 N l Y 3 R p b 2 4 x L 1 R h Y m x l M S A o M i k v Q X V 0 b 1 J l b W 9 2 Z W R D b 2 x 1 b W 5 z M S 5 7 T s K 6 I E 8 u Q y 4 s M 3 0 m c X V v d D s s J n F 1 b 3 Q 7 U 2 V j d G l v b j E v V G F i b G U x I C g y K S 9 B d X R v U m V t b 3 Z l Z E N v b H V t b n M x L n t M a W 5 o Y S B P L k M u L D R 9 J n F 1 b 3 Q 7 L C Z x d W 9 0 O 1 N l Y 3 R p b 2 4 x L 1 R h Y m x l M S A o M i k v Q X V 0 b 1 J l b W 9 2 Z W R D b 2 x 1 b W 5 z M S 5 7 T y 5 T L i B Q S U 1 T L D V 9 J n F 1 b 3 Q 7 L C Z x d W 9 0 O 1 N l Y 3 R p b 2 4 x L 1 R h Y m x l M S A o M i k v Q X V 0 b 1 J l b W 9 2 Z W R D b 2 x 1 b W 5 z M S 5 7 X H U w M D I 3 Z l J l Y W x p e m F k b 1 x 1 M D A y N 1 t P U 1 9 Q S U 1 T X 1 N J U 0 1 B M l 0 s N n 0 m c X V v d D s s J n F 1 b 3 Q 7 U 2 V j d G l v b j E v V G F i b G U x I C g y K S 9 B d X R v U m V t b 3 Z l Z E N v b H V t b n M x L n t P U y B k b y B Q c m 9 q Z X R v L D d 9 J n F 1 b 3 Q 7 L C Z x d W 9 0 O 1 N l Y 3 R p b 2 4 x L 1 R h Y m x l M S A o M i k v Q X V 0 b 1 J l b W 9 2 Z W R D b 2 x 1 b W 5 z M S 5 7 U H J v a m V 0 b y w 4 f S Z x d W 9 0 O y w m c X V v d D t T Z W N 0 a W 9 u M S 9 U Y W J s Z T E g K D I p L 0 F 1 d G 9 S Z W 1 v d m V k Q 2 9 s d W 1 u c z E u e 0 R l c 2 N y a c O n w 6 N v I G R h I F J l c X V p c 2 n D p 8 O j b y w 5 f S Z x d W 9 0 O y w m c X V v d D t T Z W N 0 a W 9 u M S 9 U Y W J s Z T E g K D I p L 0 F 1 d G 9 S Z W 1 v d m V k Q 2 9 s d W 1 u c z E u e 0 P D s 2 R p Z 2 8 g S X R l b S w x M H 0 m c X V v d D s s J n F 1 b 3 Q 7 U 2 V j d G l v b j E v V G F i b G U x I C g y K S 9 B d X R v U m V t b 3 Z l Z E N v b H V t b n M x L n t E Z X N j c m n D p 8 O j b y B k b y B J d G V t L D E x f S Z x d W 9 0 O y w m c X V v d D t T Z W N 0 a W 9 u M S 9 U Y W J s Z T E g K D I p L 0 F 1 d G 9 S Z W 1 v d m V k Q 2 9 s d W 1 u c z E u e 1 F 0 Z C 4 s M T J 9 J n F 1 b 3 Q 7 L C Z x d W 9 0 O 1 N l Y 3 R p b 2 4 x L 1 R h Y m x l M S A o M i k v Q X V 0 b 1 J l b W 9 2 Z W R D b 2 x 1 b W 5 z M S 5 7 V m F s b 3 I g Q 2 9 u d G F i L i w x M 3 0 m c X V v d D s s J n F 1 b 3 Q 7 U 2 V j d G l v b j E v V G F i b G U x I C g y K S 9 B d X R v U m V t b 3 Z l Z E N v b H V t b n M x L n t W Y W x v c i B B Z G l h b n Q u L D E 0 f S Z x d W 9 0 O y w m c X V v d D t T Z W N 0 a W 9 u M S 9 U Y W J s Z T E g K D I p L 0 F 1 d G 9 S Z W 1 v d m V k Q 2 9 s d W 1 u c z E u e 0 N v b n R h I E N v b n Q u L D E 1 f S Z x d W 9 0 O y w m c X V v d D t T Z W N 0 a W 9 u M S 9 U Y W J s Z T E g K D I p L 0 F 1 d G 9 S Z W 1 v d m V k Q 2 9 s d W 1 u c z E u e 0 R 0 L i B F b W l z c 8 O j b y w x N n 0 m c X V v d D s s J n F 1 b 3 Q 7 U 2 V j d G l v b j E v V G F i b G U x I C g y K S 9 B d X R v U m V t b 3 Z l Z E N v b H V t b n M x L n t E d C 4 g T G F u w 6 d h b W V u d G 8 s M T d 9 J n F 1 b 3 Q 7 L C Z x d W 9 0 O 1 N l Y 3 R p b 2 4 x L 1 R h Y m x l M S A o M i k v Q X V 0 b 1 J l b W 9 2 Z W R D b 2 x 1 b W 5 z M S 5 7 T G V h Z C B U a W 1 l I E x h b s O n Y W 1 l b n R v I E 5 G L D E 4 f S Z x d W 9 0 O y w m c X V v d D t T Z W N 0 a W 9 u M S 9 U Y W J s Z T E g K D I p L 0 F 1 d G 9 S Z W 1 v d m V k Q 2 9 s d W 1 u c z E u e 0 7 C u i B O R i w x O X 0 m c X V v d D s s J n F 1 b 3 Q 7 U 2 V j d G l v b j E v V G F i b G U x I C g y K S 9 B d X R v U m V t b 3 Z l Z E N v b H V t b n M x L n t U a X B v I E 5 G L D I w f S Z x d W 9 0 O y w m c X V v d D t T Z W N 0 a W 9 u M S 9 U Y W J s Z T E g K D I p L 0 F 1 d G 9 S Z W 1 v d m V k Q 2 9 s d W 1 u c z E u e 0 9 y Z G V t I F N l c n Z p w 6 d v L D I x f S Z x d W 9 0 O y w m c X V v d D t T Z W N 0 a W 9 u M S 9 U Y W J s Z T E g K D I p L 0 F 1 d G 9 S Z W 1 v d m V k Q 2 9 s d W 1 u c z E u e 0 4 g U 2 V y d m n D p 2 8 s M j J 9 J n F 1 b 3 Q 7 L C Z x d W 9 0 O 1 N l Y 3 R p b 2 4 x L 1 R h Y m x l M S A o M i k v Q X V 0 b 1 J l b W 9 2 Z W R D b 2 x 1 b W 5 z M S 5 7 U 2 V y d m n D p 2 8 g R G V z Y 3 J p w 6 f D o 2 8 s M j N 9 J n F 1 b 3 Q 7 L C Z x d W 9 0 O 1 N l Y 3 R p b 2 4 x L 1 R h Y m x l M S A o M i k v Q X V 0 b 1 J l b W 9 2 Z W R D b 2 x 1 b W 5 z M S 5 7 U 3 R h d H V z I F N l c n Z p w 6 d v L D I 0 f S Z x d W 9 0 O y w m c X V v d D t T Z W N 0 a W 9 u M S 9 U Y W J s Z T E g K D I p L 0 F 1 d G 9 S Z W 1 v d m V k Q 2 9 s d W 1 u c z E u e 1 N 0 Y X R 1 c y B W Y W x p Z G H D p 8 O j b y w y N X 0 m c X V v d D s s J n F 1 b 3 Q 7 U 2 V j d G l v b j E v V G F i b G U x I C g y K S 9 B d X R v U m V t b 3 Z l Z E N v b H V t b n M x L n t T Z X R v c i B D w 7 N k a W d v L D I 2 f S Z x d W 9 0 O y w m c X V v d D t T Z W N 0 a W 9 u M S 9 U Y W J s Z T E g K D I p L 0 F 1 d G 9 S Z W 1 v d m V k Q 2 9 s d W 1 u c z E u e 1 N l d G 9 y I E R l c 2 N y a c O n w 6 N v L D I 3 f S Z x d W 9 0 O y w m c X V v d D t T Z W N 0 a W 9 u M S 9 U Y W J s Z T E g K D I p L 0 F 1 d G 9 S Z W 1 v d m V k Q 2 9 s d W 1 u c z E u e 0 V x d W l w Y W 1 l b n R v I E P D s 2 R p Z 2 8 s M j h 9 J n F 1 b 3 Q 7 L C Z x d W 9 0 O 1 N l Y 3 R p b 2 4 x L 1 R h Y m x l M S A o M i k v Q X V 0 b 1 J l b W 9 2 Z W R D b 2 x 1 b W 5 z M S 5 7 R X F 1 a X B h b W V u d G 8 g R G V z Y 3 J p w 6 f D o 2 8 s M j l 9 J n F 1 b 3 Q 7 L C Z x d W 9 0 O 1 N l Y 3 R p b 2 4 x L 1 R h Y m x l M S A o M i k v Q X V 0 b 1 J l b W 9 2 Z W R D b 2 x 1 b W 5 z M S 5 7 R X F 1 a X B l I E P D s 2 R p Z 2 8 s M z B 9 J n F 1 b 3 Q 7 L C Z x d W 9 0 O 1 N l Y 3 R p b 2 4 x L 1 R h Y m x l M S A o M i k v Q X V 0 b 1 J l b W 9 2 Z W R D b 2 x 1 b W 5 z M S 5 7 R X F 1 a X B l I E R l c 2 N y a c O n w 6 N v L D M x f S Z x d W 9 0 O y w m c X V v d D t T Z W N 0 a W 9 u M S 9 U Y W J s Z T E g K D I p L 0 F 1 d G 9 S Z W 1 v d m V k Q 2 9 s d W 1 u c z E u e 0 5 v d G E g Y W 8 g Q 2 9 t c H J h Z G 9 y L D M y f S Z x d W 9 0 O y w m c X V v d D t T Z W N 0 a W 9 u M S 9 U Y W J s Z T E g K D I p L 0 F 1 d G 9 S Z W 1 v d m V k Q 2 9 s d W 1 u c z E u e 0 Z v c m 5 l Y 2 V k b 3 I s M z N 9 J n F 1 b 3 Q 7 L C Z x d W 9 0 O 1 N l Y 3 R p b 2 4 x L 1 R h Y m x l M S A o M i k v Q X V 0 b 1 J l b W 9 2 Z W R D b 2 x 1 b W 5 z M S 5 7 V G l w b y B k Y S B S Z X F 1 a X N p w 6 f D o 2 8 s M z R 9 J n F 1 b 3 Q 7 L C Z x d W 9 0 O 1 N l Y 3 R p b 2 4 x L 1 R h Y m x l M S A o M i k v Q X V 0 b 1 J l b W 9 2 Z W R D b 2 x 1 b W 5 z M S 5 7 X H U w M D I 3 Z l J l Y W x p e m F k b 1 x 1 M D A y N 1 t P U k l H R U 1 d L D M 1 f S Z x d W 9 0 O y w m c X V v d D t T Z W N 0 a W 9 u M S 9 U Y W J s Z T E g K D I p L 0 F 1 d G 9 S Z W 1 v d m V k Q 2 9 s d W 1 u c z E u e 0 N F T l R S T 1 9 D V V N U T y w z N n 0 m c X V v d D s s J n F 1 b 3 Q 7 U 2 V j d G l v b j E v V G F i b G U x I C g y K S 9 B d X R v U m V t b 3 Z l Z E N v b H V t b n M x L n t Q T 1 9 I R U F E R V J f S U Q s M z d 9 J n F 1 b 3 Q 7 L C Z x d W 9 0 O 1 N l Y 3 R p b 2 4 x L 1 R h Y m x l M S A o M i k v Q X V 0 b 1 J l b W 9 2 Z W R D b 2 x 1 b W 5 z M S 5 7 Q V B f S U 5 W T 0 l D R V 9 J R C w z O H 0 m c X V v d D s s J n F 1 b 3 Q 7 U 2 V j d G l v b j E v V G F i b G U x I C g y K S 9 B d X R v U m V t b 3 Z l Z E N v b H V t b n M x L n t S R V F V S V N J V E l P T l 9 I R U F E R V J f S U Q s M z l 9 J n F 1 b 3 Q 7 L C Z x d W 9 0 O 1 N l Y 3 R p b 2 4 x L 1 R h Y m x l M S A o M i k v Q X V 0 b 1 J l b W 9 2 Z W R D b 2 x 1 b W 5 z M S 5 7 U k V R V U l T S V R J T 0 5 f T E l O R V 9 J R C w 0 M H 0 m c X V v d D s s J n F 1 b 3 Q 7 U 2 V j d G l v b j E v V G F i b G U x I C g y K S 9 B d X R v U m V t b 3 Z l Z E N v b H V t b n M x L n t Q T 1 9 E S V N U U k l C V V R J T 0 5 f S U Q s N D F 9 J n F 1 b 3 Q 7 L C Z x d W 9 0 O 1 N l Y 3 R p b 2 4 x L 1 R h Y m x l M S A o M i k v Q X V 0 b 1 J l b W 9 2 Z W R D b 2 x 1 b W 5 z M S 5 7 S U 5 W T 0 l D R V 9 M S U 5 F X 0 l E L D Q y f S Z x d W 9 0 O y w m c X V v d D t T Z W N 0 a W 9 u M S 9 U Y W J s Z T E g K D I p L 0 F 1 d G 9 S Z W 1 v d m V k Q 2 9 s d W 1 u c z E u e 0 F u b y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R W 1 w c m V z Y S w w f S Z x d W 9 0 O y w m c X V v d D t T Z W N 0 a W 9 u M S 9 U Y W J s Z T E g K D I p L 0 F 1 d G 9 S Z W 1 v d m V k Q 2 9 s d W 1 u c z E u e 0 7 C u i B S Q y w x f S Z x d W 9 0 O y w m c X V v d D t T Z W N 0 a W 9 u M S 9 U Y W J s Z T E g K D I p L 0 F 1 d G 9 S Z W 1 v d m V k Q 2 9 s d W 1 u c z E u e 0 x p b m h h I F J D L D J 9 J n F 1 b 3 Q 7 L C Z x d W 9 0 O 1 N l Y 3 R p b 2 4 x L 1 R h Y m x l M S A o M i k v Q X V 0 b 1 J l b W 9 2 Z W R D b 2 x 1 b W 5 z M S 5 7 T s K 6 I E 8 u Q y 4 s M 3 0 m c X V v d D s s J n F 1 b 3 Q 7 U 2 V j d G l v b j E v V G F i b G U x I C g y K S 9 B d X R v U m V t b 3 Z l Z E N v b H V t b n M x L n t M a W 5 o Y S B P L k M u L D R 9 J n F 1 b 3 Q 7 L C Z x d W 9 0 O 1 N l Y 3 R p b 2 4 x L 1 R h Y m x l M S A o M i k v Q X V 0 b 1 J l b W 9 2 Z W R D b 2 x 1 b W 5 z M S 5 7 T y 5 T L i B Q S U 1 T L D V 9 J n F 1 b 3 Q 7 L C Z x d W 9 0 O 1 N l Y 3 R p b 2 4 x L 1 R h Y m x l M S A o M i k v Q X V 0 b 1 J l b W 9 2 Z W R D b 2 x 1 b W 5 z M S 5 7 X H U w M D I 3 Z l J l Y W x p e m F k b 1 x 1 M D A y N 1 t P U 1 9 Q S U 1 T X 1 N J U 0 1 B M l 0 s N n 0 m c X V v d D s s J n F 1 b 3 Q 7 U 2 V j d G l v b j E v V G F i b G U x I C g y K S 9 B d X R v U m V t b 3 Z l Z E N v b H V t b n M x L n t P U y B k b y B Q c m 9 q Z X R v L D d 9 J n F 1 b 3 Q 7 L C Z x d W 9 0 O 1 N l Y 3 R p b 2 4 x L 1 R h Y m x l M S A o M i k v Q X V 0 b 1 J l b W 9 2 Z W R D b 2 x 1 b W 5 z M S 5 7 U H J v a m V 0 b y w 4 f S Z x d W 9 0 O y w m c X V v d D t T Z W N 0 a W 9 u M S 9 U Y W J s Z T E g K D I p L 0 F 1 d G 9 S Z W 1 v d m V k Q 2 9 s d W 1 u c z E u e 0 R l c 2 N y a c O n w 6 N v I G R h I F J l c X V p c 2 n D p 8 O j b y w 5 f S Z x d W 9 0 O y w m c X V v d D t T Z W N 0 a W 9 u M S 9 U Y W J s Z T E g K D I p L 0 F 1 d G 9 S Z W 1 v d m V k Q 2 9 s d W 1 u c z E u e 0 P D s 2 R p Z 2 8 g S X R l b S w x M H 0 m c X V v d D s s J n F 1 b 3 Q 7 U 2 V j d G l v b j E v V G F i b G U x I C g y K S 9 B d X R v U m V t b 3 Z l Z E N v b H V t b n M x L n t E Z X N j c m n D p 8 O j b y B k b y B J d G V t L D E x f S Z x d W 9 0 O y w m c X V v d D t T Z W N 0 a W 9 u M S 9 U Y W J s Z T E g K D I p L 0 F 1 d G 9 S Z W 1 v d m V k Q 2 9 s d W 1 u c z E u e 1 F 0 Z C 4 s M T J 9 J n F 1 b 3 Q 7 L C Z x d W 9 0 O 1 N l Y 3 R p b 2 4 x L 1 R h Y m x l M S A o M i k v Q X V 0 b 1 J l b W 9 2 Z W R D b 2 x 1 b W 5 z M S 5 7 V m F s b 3 I g Q 2 9 u d G F i L i w x M 3 0 m c X V v d D s s J n F 1 b 3 Q 7 U 2 V j d G l v b j E v V G F i b G U x I C g y K S 9 B d X R v U m V t b 3 Z l Z E N v b H V t b n M x L n t W Y W x v c i B B Z G l h b n Q u L D E 0 f S Z x d W 9 0 O y w m c X V v d D t T Z W N 0 a W 9 u M S 9 U Y W J s Z T E g K D I p L 0 F 1 d G 9 S Z W 1 v d m V k Q 2 9 s d W 1 u c z E u e 0 N v b n R h I E N v b n Q u L D E 1 f S Z x d W 9 0 O y w m c X V v d D t T Z W N 0 a W 9 u M S 9 U Y W J s Z T E g K D I p L 0 F 1 d G 9 S Z W 1 v d m V k Q 2 9 s d W 1 u c z E u e 0 R 0 L i B F b W l z c 8 O j b y w x N n 0 m c X V v d D s s J n F 1 b 3 Q 7 U 2 V j d G l v b j E v V G F i b G U x I C g y K S 9 B d X R v U m V t b 3 Z l Z E N v b H V t b n M x L n t E d C 4 g T G F u w 6 d h b W V u d G 8 s M T d 9 J n F 1 b 3 Q 7 L C Z x d W 9 0 O 1 N l Y 3 R p b 2 4 x L 1 R h Y m x l M S A o M i k v Q X V 0 b 1 J l b W 9 2 Z W R D b 2 x 1 b W 5 z M S 5 7 T G V h Z C B U a W 1 l I E x h b s O n Y W 1 l b n R v I E 5 G L D E 4 f S Z x d W 9 0 O y w m c X V v d D t T Z W N 0 a W 9 u M S 9 U Y W J s Z T E g K D I p L 0 F 1 d G 9 S Z W 1 v d m V k Q 2 9 s d W 1 u c z E u e 0 7 C u i B O R i w x O X 0 m c X V v d D s s J n F 1 b 3 Q 7 U 2 V j d G l v b j E v V G F i b G U x I C g y K S 9 B d X R v U m V t b 3 Z l Z E N v b H V t b n M x L n t U a X B v I E 5 G L D I w f S Z x d W 9 0 O y w m c X V v d D t T Z W N 0 a W 9 u M S 9 U Y W J s Z T E g K D I p L 0 F 1 d G 9 S Z W 1 v d m V k Q 2 9 s d W 1 u c z E u e 0 9 y Z G V t I F N l c n Z p w 6 d v L D I x f S Z x d W 9 0 O y w m c X V v d D t T Z W N 0 a W 9 u M S 9 U Y W J s Z T E g K D I p L 0 F 1 d G 9 S Z W 1 v d m V k Q 2 9 s d W 1 u c z E u e 0 4 g U 2 V y d m n D p 2 8 s M j J 9 J n F 1 b 3 Q 7 L C Z x d W 9 0 O 1 N l Y 3 R p b 2 4 x L 1 R h Y m x l M S A o M i k v Q X V 0 b 1 J l b W 9 2 Z W R D b 2 x 1 b W 5 z M S 5 7 U 2 V y d m n D p 2 8 g R G V z Y 3 J p w 6 f D o 2 8 s M j N 9 J n F 1 b 3 Q 7 L C Z x d W 9 0 O 1 N l Y 3 R p b 2 4 x L 1 R h Y m x l M S A o M i k v Q X V 0 b 1 J l b W 9 2 Z W R D b 2 x 1 b W 5 z M S 5 7 U 3 R h d H V z I F N l c n Z p w 6 d v L D I 0 f S Z x d W 9 0 O y w m c X V v d D t T Z W N 0 a W 9 u M S 9 U Y W J s Z T E g K D I p L 0 F 1 d G 9 S Z W 1 v d m V k Q 2 9 s d W 1 u c z E u e 1 N 0 Y X R 1 c y B W Y W x p Z G H D p 8 O j b y w y N X 0 m c X V v d D s s J n F 1 b 3 Q 7 U 2 V j d G l v b j E v V G F i b G U x I C g y K S 9 B d X R v U m V t b 3 Z l Z E N v b H V t b n M x L n t T Z X R v c i B D w 7 N k a W d v L D I 2 f S Z x d W 9 0 O y w m c X V v d D t T Z W N 0 a W 9 u M S 9 U Y W J s Z T E g K D I p L 0 F 1 d G 9 S Z W 1 v d m V k Q 2 9 s d W 1 u c z E u e 1 N l d G 9 y I E R l c 2 N y a c O n w 6 N v L D I 3 f S Z x d W 9 0 O y w m c X V v d D t T Z W N 0 a W 9 u M S 9 U Y W J s Z T E g K D I p L 0 F 1 d G 9 S Z W 1 v d m V k Q 2 9 s d W 1 u c z E u e 0 V x d W l w Y W 1 l b n R v I E P D s 2 R p Z 2 8 s M j h 9 J n F 1 b 3 Q 7 L C Z x d W 9 0 O 1 N l Y 3 R p b 2 4 x L 1 R h Y m x l M S A o M i k v Q X V 0 b 1 J l b W 9 2 Z W R D b 2 x 1 b W 5 z M S 5 7 R X F 1 a X B h b W V u d G 8 g R G V z Y 3 J p w 6 f D o 2 8 s M j l 9 J n F 1 b 3 Q 7 L C Z x d W 9 0 O 1 N l Y 3 R p b 2 4 x L 1 R h Y m x l M S A o M i k v Q X V 0 b 1 J l b W 9 2 Z W R D b 2 x 1 b W 5 z M S 5 7 R X F 1 a X B l I E P D s 2 R p Z 2 8 s M z B 9 J n F 1 b 3 Q 7 L C Z x d W 9 0 O 1 N l Y 3 R p b 2 4 x L 1 R h Y m x l M S A o M i k v Q X V 0 b 1 J l b W 9 2 Z W R D b 2 x 1 b W 5 z M S 5 7 R X F 1 a X B l I E R l c 2 N y a c O n w 6 N v L D M x f S Z x d W 9 0 O y w m c X V v d D t T Z W N 0 a W 9 u M S 9 U Y W J s Z T E g K D I p L 0 F 1 d G 9 S Z W 1 v d m V k Q 2 9 s d W 1 u c z E u e 0 5 v d G E g Y W 8 g Q 2 9 t c H J h Z G 9 y L D M y f S Z x d W 9 0 O y w m c X V v d D t T Z W N 0 a W 9 u M S 9 U Y W J s Z T E g K D I p L 0 F 1 d G 9 S Z W 1 v d m V k Q 2 9 s d W 1 u c z E u e 0 Z v c m 5 l Y 2 V k b 3 I s M z N 9 J n F 1 b 3 Q 7 L C Z x d W 9 0 O 1 N l Y 3 R p b 2 4 x L 1 R h Y m x l M S A o M i k v Q X V 0 b 1 J l b W 9 2 Z W R D b 2 x 1 b W 5 z M S 5 7 V G l w b y B k Y S B S Z X F 1 a X N p w 6 f D o 2 8 s M z R 9 J n F 1 b 3 Q 7 L C Z x d W 9 0 O 1 N l Y 3 R p b 2 4 x L 1 R h Y m x l M S A o M i k v Q X V 0 b 1 J l b W 9 2 Z W R D b 2 x 1 b W 5 z M S 5 7 X H U w M D I 3 Z l J l Y W x p e m F k b 1 x 1 M D A y N 1 t P U k l H R U 1 d L D M 1 f S Z x d W 9 0 O y w m c X V v d D t T Z W N 0 a W 9 u M S 9 U Y W J s Z T E g K D I p L 0 F 1 d G 9 S Z W 1 v d m V k Q 2 9 s d W 1 u c z E u e 0 N F T l R S T 1 9 D V V N U T y w z N n 0 m c X V v d D s s J n F 1 b 3 Q 7 U 2 V j d G l v b j E v V G F i b G U x I C g y K S 9 B d X R v U m V t b 3 Z l Z E N v b H V t b n M x L n t Q T 1 9 I R U F E R V J f S U Q s M z d 9 J n F 1 b 3 Q 7 L C Z x d W 9 0 O 1 N l Y 3 R p b 2 4 x L 1 R h Y m x l M S A o M i k v Q X V 0 b 1 J l b W 9 2 Z W R D b 2 x 1 b W 5 z M S 5 7 Q V B f S U 5 W T 0 l D R V 9 J R C w z O H 0 m c X V v d D s s J n F 1 b 3 Q 7 U 2 V j d G l v b j E v V G F i b G U x I C g y K S 9 B d X R v U m V t b 3 Z l Z E N v b H V t b n M x L n t S R V F V S V N J V E l P T l 9 I R U F E R V J f S U Q s M z l 9 J n F 1 b 3 Q 7 L C Z x d W 9 0 O 1 N l Y 3 R p b 2 4 x L 1 R h Y m x l M S A o M i k v Q X V 0 b 1 J l b W 9 2 Z W R D b 2 x 1 b W 5 z M S 5 7 U k V R V U l T S V R J T 0 5 f T E l O R V 9 J R C w 0 M H 0 m c X V v d D s s J n F 1 b 3 Q 7 U 2 V j d G l v b j E v V G F i b G U x I C g y K S 9 B d X R v U m V t b 3 Z l Z E N v b H V t b n M x L n t Q T 1 9 E S V N U U k l C V V R J T 0 5 f S U Q s N D F 9 J n F 1 b 3 Q 7 L C Z x d W 9 0 O 1 N l Y 3 R p b 2 4 x L 1 R h Y m x l M S A o M i k v Q X V 0 b 1 J l b W 9 2 Z W R D b 2 x 1 b W 5 z M S 5 7 S U 5 W T 0 l D R V 9 M S U 5 F X 0 l E L D Q y f S Z x d W 9 0 O y w m c X V v d D t T Z W N 0 a W 9 u M S 9 U Y W J s Z T E g K D I p L 0 F 1 d G 9 S Z W 1 v d m V k Q 2 9 s d W 1 u c z E u e 0 F u b y w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B b m 8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M j V h M z Y 5 L T F l O W M t N D c 0 N i 0 5 M j Z k L T I 0 Y T g x Y m M 0 N j V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d U M D A 6 M z A 6 M D Q u N T U 4 M z I 1 M V o i I C 8 + P E V u d H J 5 I F R 5 c G U 9 I k Z p b G x D b 2 x 1 b W 5 U e X B l c y I g V m F s d W U 9 I n N C Z 0 1 H Q m d N R E J n W U Z B d z 0 9 I i A v P j x F b n R y e S B U e X B l P S J G a W x s Q 2 9 s d W 1 u T m F t Z X M i I F Z h b H V l P S J z W y Z x d W 9 0 O 0 9 D J n F 1 b 3 Q 7 L C Z x d W 9 0 O 0 9 D I E x p b m h h J n F 1 b 3 Q 7 L C Z x d W 9 0 O 0 9 D I F N 0 Y X R 1 c y B M a W 5 o Y S Z x d W 9 0 O y w m c X V v d D t G b 3 J u Z W N l Z G 9 y J n F 1 b 3 Q 7 L C Z x d W 9 0 O 0 9 T J n F 1 b 3 Q 7 L C Z x d W 9 0 O 3 N l c n Y u J n F 1 b 3 Q 7 L C Z x d W 9 0 O 1 N 0 Y X R 1 c y B T Z X J 2 a c O n b y Z x d W 9 0 O y w m c X V v d D t J d G V t I E R l c 2 N y a c O n w 6 N v J n F 1 b 3 Q 7 L C Z x d W 9 0 O 1 N v b W E g Z G U g T 0 M g V m F s b 3 I g V G 9 0 Y W w m c X V v d D s s J n F 1 b 3 Q 7 U 2 9 t Y S B k Z S B P Q y B W Y W x v c i B G Y X R 1 c m F k b y Z x d W 9 0 O 1 0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x L 0 F 1 d G 9 S Z W 1 v d m V k Q 2 9 s d W 1 u c z E u e 0 9 D L D B 9 J n F 1 b 3 Q 7 L C Z x d W 9 0 O 1 N l Y 3 R p b 2 4 x L 1 B s Y W 5 p b G h h M S 9 B d X R v U m V t b 3 Z l Z E N v b H V t b n M x L n t P Q y B M a W 5 o Y S w x f S Z x d W 9 0 O y w m c X V v d D t T Z W N 0 a W 9 u M S 9 Q b G F u a W x o Y T E v Q X V 0 b 1 J l b W 9 2 Z W R D b 2 x 1 b W 5 z M S 5 7 T 0 M g U 3 R h d H V z I E x p b m h h L D J 9 J n F 1 b 3 Q 7 L C Z x d W 9 0 O 1 N l Y 3 R p b 2 4 x L 1 B s Y W 5 p b G h h M S 9 B d X R v U m V t b 3 Z l Z E N v b H V t b n M x L n t G b 3 J u Z W N l Z G 9 y L D N 9 J n F 1 b 3 Q 7 L C Z x d W 9 0 O 1 N l Y 3 R p b 2 4 x L 1 B s Y W 5 p b G h h M S 9 B d X R v U m V t b 3 Z l Z E N v b H V t b n M x L n t P U y w 0 f S Z x d W 9 0 O y w m c X V v d D t T Z W N 0 a W 9 u M S 9 Q b G F u a W x o Y T E v Q X V 0 b 1 J l b W 9 2 Z W R D b 2 x 1 b W 5 z M S 5 7 c 2 V y d i 4 s N X 0 m c X V v d D s s J n F 1 b 3 Q 7 U 2 V j d G l v b j E v U G x h b m l s a G E x L 0 F 1 d G 9 S Z W 1 v d m V k Q 2 9 s d W 1 u c z E u e 1 N 0 Y X R 1 c y B T Z X J 2 a c O n b y w 2 f S Z x d W 9 0 O y w m c X V v d D t T Z W N 0 a W 9 u M S 9 Q b G F u a W x o Y T E v Q X V 0 b 1 J l b W 9 2 Z W R D b 2 x 1 b W 5 z M S 5 7 S X R l b S B E Z X N j c m n D p 8 O j b y w 3 f S Z x d W 9 0 O y w m c X V v d D t T Z W N 0 a W 9 u M S 9 Q b G F u a W x o Y T E v Q X V 0 b 1 J l b W 9 2 Z W R D b 2 x 1 b W 5 z M S 5 7 U 2 9 t Y S B k Z S B P Q y B W Y W x v c i B U b 3 R h b C w 4 f S Z x d W 9 0 O y w m c X V v d D t T Z W N 0 a W 9 u M S 9 Q b G F u a W x o Y T E v Q X V 0 b 1 J l b W 9 2 Z W R D b 2 x 1 b W 5 z M S 5 7 U 2 9 t Y S B k Z S B P Q y B W Y W x v c i B G Y X R 1 c m F k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x h b m l s a G E x L 0 F 1 d G 9 S Z W 1 v d m V k Q 2 9 s d W 1 u c z E u e 0 9 D L D B 9 J n F 1 b 3 Q 7 L C Z x d W 9 0 O 1 N l Y 3 R p b 2 4 x L 1 B s Y W 5 p b G h h M S 9 B d X R v U m V t b 3 Z l Z E N v b H V t b n M x L n t P Q y B M a W 5 o Y S w x f S Z x d W 9 0 O y w m c X V v d D t T Z W N 0 a W 9 u M S 9 Q b G F u a W x o Y T E v Q X V 0 b 1 J l b W 9 2 Z W R D b 2 x 1 b W 5 z M S 5 7 T 0 M g U 3 R h d H V z I E x p b m h h L D J 9 J n F 1 b 3 Q 7 L C Z x d W 9 0 O 1 N l Y 3 R p b 2 4 x L 1 B s Y W 5 p b G h h M S 9 B d X R v U m V t b 3 Z l Z E N v b H V t b n M x L n t G b 3 J u Z W N l Z G 9 y L D N 9 J n F 1 b 3 Q 7 L C Z x d W 9 0 O 1 N l Y 3 R p b 2 4 x L 1 B s Y W 5 p b G h h M S 9 B d X R v U m V t b 3 Z l Z E N v b H V t b n M x L n t P U y w 0 f S Z x d W 9 0 O y w m c X V v d D t T Z W N 0 a W 9 u M S 9 Q b G F u a W x o Y T E v Q X V 0 b 1 J l b W 9 2 Z W R D b 2 x 1 b W 5 z M S 5 7 c 2 V y d i 4 s N X 0 m c X V v d D s s J n F 1 b 3 Q 7 U 2 V j d G l v b j E v U G x h b m l s a G E x L 0 F 1 d G 9 S Z W 1 v d m V k Q 2 9 s d W 1 u c z E u e 1 N 0 Y X R 1 c y B T Z X J 2 a c O n b y w 2 f S Z x d W 9 0 O y w m c X V v d D t T Z W N 0 a W 9 u M S 9 Q b G F u a W x o Y T E v Q X V 0 b 1 J l b W 9 2 Z W R D b 2 x 1 b W 5 z M S 5 7 S X R l b S B E Z X N j c m n D p 8 O j b y w 3 f S Z x d W 9 0 O y w m c X V v d D t T Z W N 0 a W 9 u M S 9 Q b G F u a W x o Y T E v Q X V 0 b 1 J l b W 9 2 Z W R D b 2 x 1 b W 5 z M S 5 7 U 2 9 t Y S B k Z S B P Q y B W Y W x v c i B U b 3 R h b C w 4 f S Z x d W 9 0 O y w m c X V v d D t T Z W N 0 a W 9 u M S 9 Q b G F u a W x o Y T E v Q X V 0 b 1 J l b W 9 2 Z W R D b 2 x 1 b W 5 z M S 5 7 U 2 9 t Y S B k Z S B P Q y B W Y W x v c i B G Y X R 1 c m F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l s a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U L Z j y S Y s R r D 0 V H s n i q c 6 A A A A A A I A A A A A A B B m A A A A A Q A A I A A A A G K J z p d h 6 1 6 + V 4 h F F q j C m k z n N h i M Q G u u k I c 5 B U k s 8 z / e A A A A A A 6 A A A A A A g A A I A A A A E g S N y R 4 x K M + e R D f w w T 4 S V v + h n 3 + G 1 j U g n A b C T l S T b Y G U A A A A O a G u g p E j w c R f 6 a T y Q c K k P j l C l k I T 3 L M m O Y / E I g O k O 7 I a 4 1 4 N h l 9 w z g Z P x t e 7 1 Z E g F X 2 m X P F X X C V Y v y W / E C e 1 a Y S M P 5 w 4 G 1 q X A 9 7 l E s 4 R R 8 w Q A A A A N t z o + e x Q G B W X K F O t x s U T t Z 3 7 L b P i K J b G w A m D X 2 q D D 6 Q h g e L N a T i 9 r F R t D c U Y t e Y n X p C 5 e b r x V L o O 2 b v + 0 4 x 6 0 I = < / D a t a M a s h u p > 
</file>

<file path=customXml/itemProps1.xml><?xml version="1.0" encoding="utf-8"?>
<ds:datastoreItem xmlns:ds="http://schemas.openxmlformats.org/officeDocument/2006/customXml" ds:itemID="{4FED8F61-6A08-46B2-B9D2-61260938E5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Opex</vt:lpstr>
      <vt:lpstr>Capex</vt:lpstr>
      <vt:lpstr>OPEX_a_realizar</vt:lpstr>
      <vt:lpstr>Capex_A_FATURAR</vt:lpstr>
      <vt:lpstr>Dinamico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Anderlei Antonio Ligabo</dc:creator>
  <cp:lastModifiedBy>EDEN OLIVEIRA SOUZA</cp:lastModifiedBy>
  <dcterms:created xsi:type="dcterms:W3CDTF">2024-08-05T14:10:03Z</dcterms:created>
  <dcterms:modified xsi:type="dcterms:W3CDTF">2024-09-08T14:11:49Z</dcterms:modified>
</cp:coreProperties>
</file>