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53600\OneDrive\Escritorio\"/>
    </mc:Choice>
  </mc:AlternateContent>
  <xr:revisionPtr revIDLastSave="0" documentId="13_ncr:1_{A1E5A8B3-3930-409E-A8E5-4C05BD0BA240}" xr6:coauthVersionLast="47" xr6:coauthVersionMax="47" xr10:uidLastSave="{00000000-0000-0000-0000-000000000000}"/>
  <bookViews>
    <workbookView xWindow="-120" yWindow="-120" windowWidth="29040" windowHeight="15840" activeTab="3" xr2:uid="{1A4CF4EA-5676-4721-A07A-6169D05C1E5B}"/>
  </bookViews>
  <sheets>
    <sheet name="Sheet1" sheetId="1" r:id="rId1"/>
    <sheet name="Sheet2" sheetId="2" r:id="rId2"/>
    <sheet name="Hoja1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9" i="4" s="1"/>
  <c r="E10" i="4" s="1"/>
  <c r="E11" i="4" s="1"/>
  <c r="D8" i="4"/>
  <c r="D9" i="4"/>
  <c r="D10" i="4"/>
  <c r="D11" i="4"/>
  <c r="G6" i="4"/>
  <c r="D6" i="4"/>
  <c r="E5" i="4"/>
  <c r="E6" i="4"/>
  <c r="E7" i="4" s="1"/>
  <c r="E4" i="4"/>
  <c r="D5" i="4"/>
  <c r="D7" i="4"/>
  <c r="D4" i="4"/>
  <c r="O10" i="3"/>
  <c r="O24" i="3"/>
  <c r="O23" i="3"/>
  <c r="M20" i="3"/>
  <c r="P20" i="3"/>
  <c r="Q20" i="3"/>
  <c r="P19" i="3"/>
  <c r="Q19" i="3"/>
  <c r="P18" i="3"/>
  <c r="Q18" i="3"/>
  <c r="Q16" i="3"/>
  <c r="P16" i="3"/>
  <c r="Q15" i="3"/>
  <c r="P15" i="3"/>
  <c r="Q5" i="3"/>
  <c r="P7" i="3"/>
  <c r="M7" i="3"/>
  <c r="M5" i="3"/>
  <c r="Q6" i="3"/>
  <c r="P6" i="3"/>
  <c r="Q3" i="3"/>
  <c r="Q4" i="3"/>
  <c r="P5" i="3"/>
  <c r="P4" i="3"/>
  <c r="P3" i="3"/>
  <c r="I3" i="3"/>
  <c r="I2" i="3"/>
  <c r="G6" i="3"/>
  <c r="F6" i="3"/>
  <c r="C6" i="3"/>
  <c r="G11" i="3"/>
  <c r="G12" i="3"/>
  <c r="F11" i="3"/>
  <c r="F12" i="3"/>
  <c r="G4" i="3"/>
  <c r="G5" i="3"/>
  <c r="F4" i="3"/>
  <c r="F5" i="3"/>
  <c r="G3" i="3"/>
  <c r="F3" i="3"/>
  <c r="G10" i="3"/>
  <c r="F10" i="3"/>
  <c r="P17" i="3" l="1"/>
  <c r="Q17" i="3"/>
  <c r="O9" i="3"/>
  <c r="Q7" i="3"/>
</calcChain>
</file>

<file path=xl/sharedStrings.xml><?xml version="1.0" encoding="utf-8"?>
<sst xmlns="http://schemas.openxmlformats.org/spreadsheetml/2006/main" count="84" uniqueCount="65">
  <si>
    <t>Taller de Creatividad</t>
  </si>
  <si>
    <t>Comprensión y Producción de Lenguaje II</t>
  </si>
  <si>
    <t>Cálculo I</t>
  </si>
  <si>
    <t xml:space="preserve">Fundamentos  de Ingeniería Industrial </t>
  </si>
  <si>
    <t xml:space="preserve">Administración para Ingenieros </t>
  </si>
  <si>
    <t>Dibujo Asistido por el Computador</t>
  </si>
  <si>
    <t>Ética y Ciudadanía</t>
  </si>
  <si>
    <t>Algoritmos</t>
  </si>
  <si>
    <t>Costeo de Operaciones</t>
  </si>
  <si>
    <t>Estadística Aplicada I</t>
  </si>
  <si>
    <t>Ecuaciones Diferenciales y Álgebra Lineal</t>
  </si>
  <si>
    <t>Estadística Aplicada 2</t>
  </si>
  <si>
    <t>Estática</t>
  </si>
  <si>
    <t>Física 2</t>
  </si>
  <si>
    <t>Modelamiento y Diseño Orientada a Objetos</t>
  </si>
  <si>
    <t>Ingeniería Económica</t>
  </si>
  <si>
    <t>Ingeniería de Procesos</t>
  </si>
  <si>
    <t>Investigación de Operaciones 1</t>
  </si>
  <si>
    <t>Software para Ingenieros</t>
  </si>
  <si>
    <t>Electivo</t>
  </si>
  <si>
    <t>7 A 8</t>
  </si>
  <si>
    <t>8 A 9</t>
  </si>
  <si>
    <t>10 A 11</t>
  </si>
  <si>
    <t>11 A 12</t>
  </si>
  <si>
    <t>12 A 1</t>
  </si>
  <si>
    <t>1 A 2</t>
  </si>
  <si>
    <t>2 A 3</t>
  </si>
  <si>
    <t>3 A 4</t>
  </si>
  <si>
    <t>9 A 10</t>
  </si>
  <si>
    <r>
      <t xml:space="preserve">Administración para Ingenieros </t>
    </r>
    <r>
      <rPr>
        <sz val="11"/>
        <color rgb="FFFF0000"/>
        <rFont val="Calibri"/>
        <family val="2"/>
        <scheme val="minor"/>
      </rPr>
      <t>(UB-45)</t>
    </r>
  </si>
  <si>
    <r>
      <t>Comprensión y Producción de Lenguaje II</t>
    </r>
    <r>
      <rPr>
        <sz val="11"/>
        <rFont val="Calibri"/>
        <family val="2"/>
        <scheme val="minor"/>
      </rPr>
      <t>(UC-21)</t>
    </r>
  </si>
  <si>
    <r>
      <t>Ética y Ciudadanía</t>
    </r>
    <r>
      <rPr>
        <sz val="11"/>
        <rFont val="Calibri"/>
        <family val="2"/>
        <scheme val="minor"/>
      </rPr>
      <t>(UD-26)</t>
    </r>
  </si>
  <si>
    <r>
      <t>Taller de Creatividad</t>
    </r>
    <r>
      <rPr>
        <sz val="11"/>
        <rFont val="Calibri"/>
        <family val="2"/>
        <scheme val="minor"/>
      </rPr>
      <t>(UB-10)</t>
    </r>
  </si>
  <si>
    <r>
      <t xml:space="preserve">Fundamentos  de Ingeniería Industrial </t>
    </r>
    <r>
      <rPr>
        <sz val="11"/>
        <color rgb="FFFF0000"/>
        <rFont val="Calibri"/>
        <family val="2"/>
        <scheme val="minor"/>
      </rPr>
      <t>(UB-10)</t>
    </r>
  </si>
  <si>
    <t>4 A 5</t>
  </si>
  <si>
    <t>5 A 6</t>
  </si>
  <si>
    <t>6 A 7</t>
  </si>
  <si>
    <t>COMPONENTE</t>
  </si>
  <si>
    <t>AREA</t>
  </si>
  <si>
    <t>X</t>
  </si>
  <si>
    <t>Y</t>
  </si>
  <si>
    <t>XA</t>
  </si>
  <si>
    <t>YA</t>
  </si>
  <si>
    <t>SEGMENTO</t>
  </si>
  <si>
    <t>LONGITUD</t>
  </si>
  <si>
    <t>XL</t>
  </si>
  <si>
    <t>YL</t>
  </si>
  <si>
    <t>X=</t>
  </si>
  <si>
    <t>Y=</t>
  </si>
  <si>
    <t>Rectangulo</t>
  </si>
  <si>
    <t>Cuarto circulo 1</t>
  </si>
  <si>
    <t>Cuarto circulo 2</t>
  </si>
  <si>
    <t>Triangulo 1</t>
  </si>
  <si>
    <t>Triangulo 2</t>
  </si>
  <si>
    <t>X(mm)</t>
  </si>
  <si>
    <t>Y(mm)</t>
  </si>
  <si>
    <t>YA(mm^3)</t>
  </si>
  <si>
    <t>XA(mm^3)</t>
  </si>
  <si>
    <t>AREA(mm^2)</t>
  </si>
  <si>
    <t>CENTROIDE</t>
  </si>
  <si>
    <t>(mm)</t>
  </si>
  <si>
    <t>año</t>
  </si>
  <si>
    <t>flujo</t>
  </si>
  <si>
    <t>en t=0</t>
  </si>
  <si>
    <t>PRD=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</si>
</sst>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6" fillId="6" borderId="2" xfId="5"/>
    <xf numFmtId="0" fontId="5" fillId="5" borderId="1" xfId="4" applyAlignment="1">
      <alignment vertical="center" wrapText="1"/>
    </xf>
    <xf numFmtId="0" fontId="4" fillId="4" borderId="0" xfId="3" applyAlignment="1">
      <alignment vertical="center" wrapText="1"/>
    </xf>
    <xf numFmtId="0" fontId="3" fillId="3" borderId="0" xfId="2" applyAlignment="1">
      <alignment vertical="center" wrapText="1"/>
    </xf>
    <xf numFmtId="0" fontId="2" fillId="2" borderId="0" xfId="1" applyAlignment="1">
      <alignment vertical="center" wrapText="1"/>
    </xf>
    <xf numFmtId="0" fontId="2" fillId="2" borderId="0" xfId="1" applyFont="1" applyAlignment="1">
      <alignment vertical="center" wrapText="1"/>
    </xf>
    <xf numFmtId="0" fontId="1" fillId="7" borderId="0" xfId="6" applyAlignment="1">
      <alignment vertical="center" wrapText="1"/>
    </xf>
    <xf numFmtId="0" fontId="6" fillId="6" borderId="2" xfId="5" applyAlignment="1">
      <alignment vertical="center" wrapText="1"/>
    </xf>
    <xf numFmtId="0" fontId="0" fillId="0" borderId="3" xfId="0" applyBorder="1"/>
    <xf numFmtId="0" fontId="0" fillId="0" borderId="4" xfId="0" applyFill="1" applyBorder="1"/>
    <xf numFmtId="2" fontId="0" fillId="0" borderId="3" xfId="0" applyNumberFormat="1" applyBorder="1"/>
    <xf numFmtId="2" fontId="0" fillId="0" borderId="0" xfId="0" applyNumberFormat="1"/>
    <xf numFmtId="2" fontId="0" fillId="0" borderId="4" xfId="0" applyNumberFormat="1" applyFill="1" applyBorder="1"/>
    <xf numFmtId="0" fontId="0" fillId="0" borderId="3" xfId="0" applyFill="1" applyBorder="1"/>
    <xf numFmtId="2" fontId="0" fillId="0" borderId="3" xfId="0" applyNumberFormat="1" applyFill="1" applyBorder="1"/>
    <xf numFmtId="44" fontId="0" fillId="0" borderId="0" xfId="7" applyFont="1"/>
    <xf numFmtId="2" fontId="0" fillId="0" borderId="0" xfId="8" applyNumberFormat="1" applyFont="1"/>
  </cellXfs>
  <cellStyles count="9">
    <cellStyle name="40% - Énfasis5" xfId="6" builtinId="47"/>
    <cellStyle name="Bueno" xfId="1" builtinId="26"/>
    <cellStyle name="Celda de comprobación" xfId="5" builtinId="23"/>
    <cellStyle name="Entrada" xfId="4" builtinId="20"/>
    <cellStyle name="Incorrecto" xfId="2" builtinId="27"/>
    <cellStyle name="Moneda" xfId="7" builtinId="4"/>
    <cellStyle name="Neutral" xfId="3" builtinId="28"/>
    <cellStyle name="Normal" xfId="0" builtinId="0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4137-209C-464B-B77E-85E8AB21E3A0}">
  <dimension ref="A1:J7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8.42578125" customWidth="1"/>
    <col min="2" max="3" width="18.28515625" customWidth="1"/>
    <col min="4" max="5" width="18.42578125" customWidth="1"/>
    <col min="6" max="6" width="18.5703125" customWidth="1"/>
    <col min="7" max="7" width="18.28515625" customWidth="1"/>
    <col min="8" max="9" width="18.140625" customWidth="1"/>
    <col min="10" max="10" width="18.28515625" customWidth="1"/>
  </cols>
  <sheetData>
    <row r="1" spans="1:10" ht="16.5" thickTop="1" thickBo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ht="46.5" customHeight="1" thickTop="1" x14ac:dyDescent="0.25">
      <c r="A2" s="6" t="s">
        <v>3</v>
      </c>
      <c r="C2" s="2" t="s">
        <v>7</v>
      </c>
      <c r="D2" s="7" t="s">
        <v>10</v>
      </c>
      <c r="E2" s="5" t="s">
        <v>15</v>
      </c>
    </row>
    <row r="3" spans="1:10" ht="44.25" customHeight="1" x14ac:dyDescent="0.25">
      <c r="A3" s="4" t="s">
        <v>0</v>
      </c>
      <c r="C3" s="5" t="s">
        <v>8</v>
      </c>
      <c r="D3" s="7" t="s">
        <v>11</v>
      </c>
      <c r="E3" s="7" t="s">
        <v>16</v>
      </c>
    </row>
    <row r="4" spans="1:10" ht="45.75" customHeight="1" x14ac:dyDescent="0.25">
      <c r="A4" s="5" t="s">
        <v>4</v>
      </c>
      <c r="B4" s="3" t="s">
        <v>2</v>
      </c>
      <c r="C4" s="3" t="s">
        <v>9</v>
      </c>
      <c r="D4" s="7" t="s">
        <v>12</v>
      </c>
      <c r="E4" s="5" t="s">
        <v>17</v>
      </c>
    </row>
    <row r="5" spans="1:10" ht="45" customHeight="1" thickBot="1" x14ac:dyDescent="0.3">
      <c r="A5" s="4" t="s">
        <v>1</v>
      </c>
      <c r="B5" s="2" t="s">
        <v>5</v>
      </c>
      <c r="D5" s="7" t="s">
        <v>13</v>
      </c>
      <c r="E5" s="2" t="s">
        <v>18</v>
      </c>
    </row>
    <row r="6" spans="1:10" ht="45" customHeight="1" thickTop="1" thickBot="1" x14ac:dyDescent="0.3">
      <c r="A6" s="4" t="s">
        <v>6</v>
      </c>
      <c r="D6" s="2" t="s">
        <v>14</v>
      </c>
      <c r="E6" s="8" t="s">
        <v>19</v>
      </c>
    </row>
    <row r="7" spans="1:1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A522-C757-4B74-B469-1529827CB3A3}">
  <dimension ref="A1:F1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.140625" customWidth="1"/>
    <col min="2" max="6" width="18.28515625" customWidth="1"/>
    <col min="7" max="7" width="18.140625" customWidth="1"/>
  </cols>
  <sheetData>
    <row r="1" spans="1:6" ht="44.25" customHeight="1" x14ac:dyDescent="0.25">
      <c r="A1" t="s">
        <v>20</v>
      </c>
      <c r="D1" s="4" t="s">
        <v>30</v>
      </c>
      <c r="F1" s="4" t="s">
        <v>32</v>
      </c>
    </row>
    <row r="2" spans="1:6" ht="45" customHeight="1" x14ac:dyDescent="0.25">
      <c r="A2" t="s">
        <v>21</v>
      </c>
      <c r="D2" s="4" t="s">
        <v>30</v>
      </c>
      <c r="F2" s="4" t="s">
        <v>32</v>
      </c>
    </row>
    <row r="3" spans="1:6" ht="44.25" customHeight="1" x14ac:dyDescent="0.25">
      <c r="A3" t="s">
        <v>28</v>
      </c>
      <c r="B3" s="5" t="s">
        <v>29</v>
      </c>
      <c r="D3" s="4" t="s">
        <v>30</v>
      </c>
    </row>
    <row r="4" spans="1:6" ht="46.5" customHeight="1" x14ac:dyDescent="0.25">
      <c r="A4" t="s">
        <v>22</v>
      </c>
      <c r="B4" s="5" t="s">
        <v>29</v>
      </c>
    </row>
    <row r="5" spans="1:6" ht="45" customHeight="1" x14ac:dyDescent="0.25">
      <c r="A5" t="s">
        <v>23</v>
      </c>
      <c r="D5" s="4" t="s">
        <v>31</v>
      </c>
      <c r="F5" s="6" t="s">
        <v>33</v>
      </c>
    </row>
    <row r="6" spans="1:6" ht="45.75" customHeight="1" x14ac:dyDescent="0.25">
      <c r="A6" t="s">
        <v>24</v>
      </c>
      <c r="D6" s="4" t="s">
        <v>31</v>
      </c>
      <c r="F6" s="6" t="s">
        <v>33</v>
      </c>
    </row>
    <row r="7" spans="1:6" ht="45" customHeight="1" x14ac:dyDescent="0.25">
      <c r="A7" t="s">
        <v>25</v>
      </c>
    </row>
    <row r="8" spans="1:6" ht="44.25" customHeight="1" x14ac:dyDescent="0.25">
      <c r="A8" t="s">
        <v>26</v>
      </c>
    </row>
    <row r="9" spans="1:6" ht="44.25" customHeight="1" x14ac:dyDescent="0.25">
      <c r="A9" t="s">
        <v>27</v>
      </c>
    </row>
    <row r="10" spans="1:6" ht="45" customHeight="1" x14ac:dyDescent="0.25">
      <c r="A10" t="s">
        <v>34</v>
      </c>
    </row>
    <row r="11" spans="1:6" ht="45" customHeight="1" x14ac:dyDescent="0.25">
      <c r="A11" t="s">
        <v>35</v>
      </c>
    </row>
    <row r="12" spans="1:6" ht="45.75" customHeight="1" x14ac:dyDescent="0.25">
      <c r="A12" t="s">
        <v>36</v>
      </c>
    </row>
    <row r="13" spans="1:6" ht="45.75" customHeight="1" x14ac:dyDescent="0.25"/>
    <row r="14" spans="1:6" ht="44.2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AC90-75D5-4B99-81D8-789198940954}">
  <dimension ref="B2:Q24"/>
  <sheetViews>
    <sheetView topLeftCell="B1" workbookViewId="0">
      <selection activeCell="M32" sqref="M32"/>
    </sheetView>
  </sheetViews>
  <sheetFormatPr baseColWidth="10" defaultRowHeight="15" x14ac:dyDescent="0.25"/>
  <cols>
    <col min="2" max="2" width="16.28515625" customWidth="1"/>
    <col min="12" max="12" width="17.5703125" customWidth="1"/>
    <col min="13" max="13" width="14.5703125" customWidth="1"/>
  </cols>
  <sheetData>
    <row r="2" spans="2:17" x14ac:dyDescent="0.25"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G2" s="9" t="s">
        <v>42</v>
      </c>
      <c r="H2" s="10" t="s">
        <v>47</v>
      </c>
      <c r="I2" s="12">
        <f>F6/C6</f>
        <v>92.003224697484214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</row>
    <row r="3" spans="2:17" x14ac:dyDescent="0.25">
      <c r="B3" s="9"/>
      <c r="C3" s="9">
        <v>4500</v>
      </c>
      <c r="D3" s="9">
        <v>80</v>
      </c>
      <c r="E3" s="9">
        <v>25</v>
      </c>
      <c r="F3" s="9">
        <f>C3*D3</f>
        <v>360000</v>
      </c>
      <c r="G3" s="9">
        <f>C3*E3</f>
        <v>112500</v>
      </c>
      <c r="H3" t="s">
        <v>48</v>
      </c>
      <c r="I3" s="12">
        <f>G6/C6</f>
        <v>23.254814810921058</v>
      </c>
      <c r="L3" s="9"/>
      <c r="M3" s="9">
        <v>7200</v>
      </c>
      <c r="N3" s="9">
        <v>-30</v>
      </c>
      <c r="O3" s="9">
        <v>60</v>
      </c>
      <c r="P3" s="9">
        <f>M3*N3</f>
        <v>-216000</v>
      </c>
      <c r="Q3" s="9">
        <f>M3*O3</f>
        <v>432000</v>
      </c>
    </row>
    <row r="4" spans="2:17" x14ac:dyDescent="0.25">
      <c r="B4" s="9"/>
      <c r="C4" s="9">
        <v>5625</v>
      </c>
      <c r="D4" s="9">
        <v>157.5</v>
      </c>
      <c r="E4" s="9">
        <v>37.5</v>
      </c>
      <c r="F4" s="9">
        <f t="shared" ref="F4:F5" si="0">C4*D4</f>
        <v>885937.5</v>
      </c>
      <c r="G4" s="9">
        <f t="shared" ref="G4:G5" si="1">C4*E4</f>
        <v>210937.5</v>
      </c>
      <c r="L4" s="9"/>
      <c r="M4" s="9">
        <v>-2827.43</v>
      </c>
      <c r="N4" s="9">
        <v>-25.46</v>
      </c>
      <c r="O4" s="9">
        <v>25.46</v>
      </c>
      <c r="P4" s="11">
        <f t="shared" ref="P4:P5" si="2">M4*N4</f>
        <v>71986.367799999993</v>
      </c>
      <c r="Q4" s="11">
        <f>M4*O4</f>
        <v>-71986.367799999993</v>
      </c>
    </row>
    <row r="5" spans="2:17" x14ac:dyDescent="0.25">
      <c r="B5" s="9"/>
      <c r="C5" s="9">
        <v>-4417.8599999999997</v>
      </c>
      <c r="D5" s="9">
        <v>163.16999999999999</v>
      </c>
      <c r="E5" s="9">
        <v>43.17</v>
      </c>
      <c r="F5" s="11">
        <f t="shared" si="0"/>
        <v>-720862.21619999991</v>
      </c>
      <c r="G5" s="11">
        <f t="shared" si="1"/>
        <v>-190719.01619999998</v>
      </c>
      <c r="L5" s="9"/>
      <c r="M5" s="9">
        <f>--2827.43</f>
        <v>2827.43</v>
      </c>
      <c r="N5" s="9">
        <v>25.46</v>
      </c>
      <c r="O5" s="9">
        <v>94.54</v>
      </c>
      <c r="P5" s="11">
        <f t="shared" si="2"/>
        <v>71986.367799999993</v>
      </c>
      <c r="Q5" s="11">
        <f>M5*O5</f>
        <v>267305.23220000003</v>
      </c>
    </row>
    <row r="6" spans="2:17" x14ac:dyDescent="0.25">
      <c r="C6">
        <f>SUM(C3:C5)</f>
        <v>5707.14</v>
      </c>
      <c r="F6" s="12">
        <f>SUM(F3:F5)</f>
        <v>525075.28380000009</v>
      </c>
      <c r="G6" s="12">
        <f>SUM(G3:G5)</f>
        <v>132718.48380000002</v>
      </c>
      <c r="L6" s="9"/>
      <c r="M6" s="9"/>
      <c r="N6" s="9"/>
      <c r="O6" s="9"/>
      <c r="P6" s="9">
        <f>M6*N6</f>
        <v>0</v>
      </c>
      <c r="Q6" s="9">
        <f>M6*O6</f>
        <v>0</v>
      </c>
    </row>
    <row r="7" spans="2:17" x14ac:dyDescent="0.25">
      <c r="M7">
        <f>SUM(M3:M6)</f>
        <v>7200</v>
      </c>
      <c r="P7" s="13">
        <f>SUM(P3:P6)</f>
        <v>-72027.2644</v>
      </c>
      <c r="Q7" s="13">
        <f>SUM(Q3:Q6)</f>
        <v>627318.86440000008</v>
      </c>
    </row>
    <row r="9" spans="2:17" x14ac:dyDescent="0.25">
      <c r="B9" s="9" t="s">
        <v>43</v>
      </c>
      <c r="C9" s="9" t="s">
        <v>44</v>
      </c>
      <c r="D9" s="9" t="s">
        <v>39</v>
      </c>
      <c r="E9" s="9" t="s">
        <v>40</v>
      </c>
      <c r="F9" s="9" t="s">
        <v>45</v>
      </c>
      <c r="G9" s="9" t="s">
        <v>46</v>
      </c>
      <c r="N9" t="s">
        <v>47</v>
      </c>
      <c r="O9" s="12">
        <f>P7/M7</f>
        <v>-10.003786722222221</v>
      </c>
    </row>
    <row r="10" spans="2:17" x14ac:dyDescent="0.25">
      <c r="B10" s="9"/>
      <c r="C10" s="9"/>
      <c r="D10" s="9"/>
      <c r="E10" s="9"/>
      <c r="F10" s="9">
        <f>C10*D10</f>
        <v>0</v>
      </c>
      <c r="G10" s="9">
        <f>C10*E10</f>
        <v>0</v>
      </c>
      <c r="N10" t="s">
        <v>48</v>
      </c>
      <c r="O10" s="12">
        <f>Q7/M7</f>
        <v>87.127620055555568</v>
      </c>
    </row>
    <row r="11" spans="2:17" x14ac:dyDescent="0.25">
      <c r="B11" s="9"/>
      <c r="C11" s="9"/>
      <c r="D11" s="9"/>
      <c r="E11" s="9"/>
      <c r="F11" s="9">
        <f t="shared" ref="F11:F12" si="3">C11*D11</f>
        <v>0</v>
      </c>
      <c r="G11" s="9">
        <f t="shared" ref="G11:G12" si="4">C11*E11</f>
        <v>0</v>
      </c>
    </row>
    <row r="12" spans="2:17" x14ac:dyDescent="0.25">
      <c r="B12" s="9"/>
      <c r="C12" s="9"/>
      <c r="D12" s="9"/>
      <c r="E12" s="9"/>
      <c r="F12" s="9">
        <f t="shared" si="3"/>
        <v>0</v>
      </c>
      <c r="G12" s="9">
        <f t="shared" si="4"/>
        <v>0</v>
      </c>
    </row>
    <row r="14" spans="2:17" x14ac:dyDescent="0.25">
      <c r="L14" s="9" t="s">
        <v>37</v>
      </c>
      <c r="M14" s="9" t="s">
        <v>58</v>
      </c>
      <c r="N14" s="9" t="s">
        <v>54</v>
      </c>
      <c r="O14" s="9" t="s">
        <v>55</v>
      </c>
      <c r="P14" s="9" t="s">
        <v>57</v>
      </c>
      <c r="Q14" s="9" t="s">
        <v>56</v>
      </c>
    </row>
    <row r="15" spans="2:17" x14ac:dyDescent="0.25">
      <c r="L15" s="9" t="s">
        <v>49</v>
      </c>
      <c r="M15" s="9">
        <v>14000</v>
      </c>
      <c r="N15" s="9">
        <v>70</v>
      </c>
      <c r="O15" s="9">
        <v>50</v>
      </c>
      <c r="P15" s="9">
        <f>M15*N15</f>
        <v>980000</v>
      </c>
      <c r="Q15" s="9">
        <f>M15*O15</f>
        <v>700000</v>
      </c>
    </row>
    <row r="16" spans="2:17" x14ac:dyDescent="0.25">
      <c r="L16" s="9" t="s">
        <v>50</v>
      </c>
      <c r="M16" s="9">
        <v>-3848.45</v>
      </c>
      <c r="N16" s="9">
        <v>29.71</v>
      </c>
      <c r="O16" s="9">
        <v>29.71</v>
      </c>
      <c r="P16" s="11">
        <f t="shared" ref="P16:P17" si="5">M16*N16</f>
        <v>-114337.4495</v>
      </c>
      <c r="Q16" s="11">
        <f>M16*O16</f>
        <v>-114337.4495</v>
      </c>
    </row>
    <row r="17" spans="12:17" x14ac:dyDescent="0.25">
      <c r="L17" s="9" t="s">
        <v>51</v>
      </c>
      <c r="M17" s="9">
        <v>-3848.45</v>
      </c>
      <c r="N17" s="9">
        <v>110.29</v>
      </c>
      <c r="O17" s="9">
        <v>29.71</v>
      </c>
      <c r="P17" s="11">
        <f t="shared" si="5"/>
        <v>-424445.55050000001</v>
      </c>
      <c r="Q17" s="11">
        <f>M17*O17</f>
        <v>-114337.4495</v>
      </c>
    </row>
    <row r="18" spans="12:17" x14ac:dyDescent="0.25">
      <c r="L18" s="9" t="s">
        <v>52</v>
      </c>
      <c r="M18" s="11">
        <v>2333.5</v>
      </c>
      <c r="N18" s="9">
        <v>15.56</v>
      </c>
      <c r="O18" s="9">
        <v>133.33000000000001</v>
      </c>
      <c r="P18" s="9">
        <f>M18*N18</f>
        <v>36309.26</v>
      </c>
      <c r="Q18" s="9">
        <f>M18*O18</f>
        <v>311125.55500000005</v>
      </c>
    </row>
    <row r="19" spans="12:17" x14ac:dyDescent="0.25">
      <c r="L19" s="14" t="s">
        <v>53</v>
      </c>
      <c r="M19" s="11">
        <v>4666.5</v>
      </c>
      <c r="N19" s="9">
        <v>108.89</v>
      </c>
      <c r="O19" s="9">
        <v>133.33000000000001</v>
      </c>
      <c r="P19" s="15">
        <f>M19*N19</f>
        <v>508135.185</v>
      </c>
      <c r="Q19" s="15">
        <f>M19*O19</f>
        <v>622184.44500000007</v>
      </c>
    </row>
    <row r="20" spans="12:17" x14ac:dyDescent="0.25">
      <c r="M20" s="9">
        <f>SUM(M15:M19)</f>
        <v>13303.099999999999</v>
      </c>
      <c r="P20" s="15">
        <f>SUM(P15:P19)</f>
        <v>985661.44500000007</v>
      </c>
      <c r="Q20" s="15">
        <f>SUM(Q15:Q19)</f>
        <v>1404635.1010000003</v>
      </c>
    </row>
    <row r="22" spans="12:17" x14ac:dyDescent="0.25">
      <c r="N22" s="9" t="s">
        <v>59</v>
      </c>
      <c r="O22" s="9" t="s">
        <v>60</v>
      </c>
    </row>
    <row r="23" spans="12:17" x14ac:dyDescent="0.25">
      <c r="N23" s="9" t="s">
        <v>39</v>
      </c>
      <c r="O23" s="11">
        <f>P20/M20</f>
        <v>74.0926133758297</v>
      </c>
    </row>
    <row r="24" spans="12:17" x14ac:dyDescent="0.25">
      <c r="N24" s="9" t="s">
        <v>40</v>
      </c>
      <c r="O24" s="11">
        <f>Q20/M20</f>
        <v>105.58705121362694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54E7-639C-4645-9365-B0B7981B724C}">
  <dimension ref="B2:G11"/>
  <sheetViews>
    <sheetView tabSelected="1" workbookViewId="0">
      <selection activeCell="G12" sqref="G12"/>
    </sheetView>
  </sheetViews>
  <sheetFormatPr baseColWidth="10" defaultRowHeight="15" x14ac:dyDescent="0.25"/>
  <cols>
    <col min="3" max="5" width="13.85546875" bestFit="1" customWidth="1"/>
  </cols>
  <sheetData>
    <row r="2" spans="2:7" x14ac:dyDescent="0.25">
      <c r="B2" t="s">
        <v>61</v>
      </c>
      <c r="C2" t="s">
        <v>62</v>
      </c>
      <c r="D2" t="s">
        <v>63</v>
      </c>
    </row>
    <row r="3" spans="2:7" x14ac:dyDescent="0.25">
      <c r="B3">
        <v>0</v>
      </c>
      <c r="C3" s="16">
        <v>-500000</v>
      </c>
      <c r="D3" s="16"/>
      <c r="E3" s="16">
        <v>-500000</v>
      </c>
    </row>
    <row r="4" spans="2:7" x14ac:dyDescent="0.25">
      <c r="B4">
        <v>1</v>
      </c>
      <c r="C4" s="16">
        <v>250000</v>
      </c>
      <c r="D4" s="16">
        <f>C4/1.15^B4</f>
        <v>217391.30434782611</v>
      </c>
      <c r="E4" s="16">
        <f>D4+E3</f>
        <v>-282608.69565217389</v>
      </c>
    </row>
    <row r="5" spans="2:7" x14ac:dyDescent="0.25">
      <c r="B5">
        <v>2</v>
      </c>
      <c r="C5" s="16">
        <v>275000</v>
      </c>
      <c r="D5" s="16">
        <f t="shared" ref="D5:D11" si="0">C5/1.15^B5</f>
        <v>207939.50850661629</v>
      </c>
      <c r="E5" s="16">
        <f t="shared" ref="E5:E11" si="1">D5+E4</f>
        <v>-74669.187145557604</v>
      </c>
    </row>
    <row r="6" spans="2:7" x14ac:dyDescent="0.25">
      <c r="B6">
        <v>3</v>
      </c>
      <c r="C6" s="16">
        <v>300000</v>
      </c>
      <c r="D6" s="16">
        <f>C6/1.15^B6</f>
        <v>197254.86972959651</v>
      </c>
      <c r="E6" s="16">
        <f t="shared" si="1"/>
        <v>122585.68258403891</v>
      </c>
      <c r="F6" t="s">
        <v>64</v>
      </c>
      <c r="G6" s="17">
        <f>B5+(-E5/D6)</f>
        <v>2.3785416666666661</v>
      </c>
    </row>
    <row r="7" spans="2:7" x14ac:dyDescent="0.25">
      <c r="B7">
        <v>4</v>
      </c>
      <c r="C7" s="16">
        <v>350000</v>
      </c>
      <c r="D7" s="16">
        <f t="shared" si="0"/>
        <v>200113.63595756167</v>
      </c>
      <c r="E7" s="16">
        <f t="shared" si="1"/>
        <v>322699.3185416006</v>
      </c>
    </row>
    <row r="8" spans="2:7" x14ac:dyDescent="0.25">
      <c r="B8">
        <v>5</v>
      </c>
      <c r="C8" s="16">
        <v>350000</v>
      </c>
      <c r="D8" s="16">
        <f t="shared" si="0"/>
        <v>174011.85735440147</v>
      </c>
      <c r="E8" s="16">
        <f t="shared" si="1"/>
        <v>496711.1758960021</v>
      </c>
    </row>
    <row r="9" spans="2:7" x14ac:dyDescent="0.25">
      <c r="B9">
        <v>6</v>
      </c>
      <c r="C9" s="16">
        <v>375000</v>
      </c>
      <c r="D9" s="16">
        <f t="shared" si="0"/>
        <v>162122.84846683368</v>
      </c>
      <c r="E9" s="16">
        <f t="shared" si="1"/>
        <v>658834.0243628358</v>
      </c>
    </row>
    <row r="10" spans="2:7" x14ac:dyDescent="0.25">
      <c r="B10">
        <v>7</v>
      </c>
      <c r="C10" s="16">
        <v>400000</v>
      </c>
      <c r="D10" s="16">
        <f t="shared" si="0"/>
        <v>150374.81596923707</v>
      </c>
      <c r="E10" s="16">
        <f t="shared" si="1"/>
        <v>809208.84033207293</v>
      </c>
    </row>
    <row r="11" spans="2:7" x14ac:dyDescent="0.25">
      <c r="B11">
        <v>8</v>
      </c>
      <c r="C11" s="16">
        <v>200000</v>
      </c>
      <c r="D11" s="16">
        <f t="shared" si="0"/>
        <v>65380.354769233512</v>
      </c>
      <c r="E11" s="16">
        <f t="shared" si="1"/>
        <v>874589.19510130642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R53600</dc:creator>
  <cp:lastModifiedBy>R53600</cp:lastModifiedBy>
  <dcterms:created xsi:type="dcterms:W3CDTF">2021-03-09T03:18:30Z</dcterms:created>
  <dcterms:modified xsi:type="dcterms:W3CDTF">2022-10-19T22:06:36Z</dcterms:modified>
</cp:coreProperties>
</file>