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ach\Documents\Entropy-Calculations_PP\scripts_remote\"/>
    </mc:Choice>
  </mc:AlternateContent>
  <xr:revisionPtr revIDLastSave="0" documentId="13_ncr:1_{91C9A079-EC65-4D51-89E1-61E390EFC583}" xr6:coauthVersionLast="47" xr6:coauthVersionMax="47" xr10:uidLastSave="{00000000-0000-0000-0000-000000000000}"/>
  <bookViews>
    <workbookView xWindow="-120" yWindow="-120" windowWidth="29040" windowHeight="15840" xr2:uid="{15FF19AB-8011-411A-9C8A-0E6256BCF8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23" i="1" s="1"/>
  <c r="G29" i="1" s="1"/>
  <c r="H7" i="1"/>
  <c r="H21" i="1" s="1"/>
  <c r="H27" i="1" s="1"/>
  <c r="R15" i="1"/>
  <c r="R16" i="1"/>
  <c r="R17" i="1"/>
  <c r="R14" i="1"/>
  <c r="H33" i="1"/>
  <c r="I33" i="1"/>
  <c r="J33" i="1"/>
  <c r="G33" i="1"/>
  <c r="O15" i="1"/>
  <c r="K10" i="1"/>
  <c r="N7" i="1"/>
  <c r="K7" i="1"/>
  <c r="H24" i="1"/>
  <c r="I15" i="1"/>
  <c r="H15" i="1"/>
  <c r="G15" i="1"/>
  <c r="L15" i="1" s="1"/>
  <c r="J7" i="1"/>
  <c r="J21" i="1" s="1"/>
  <c r="J27" i="1" s="1"/>
  <c r="I7" i="1"/>
  <c r="I21" i="1" s="1"/>
  <c r="I27" i="1" s="1"/>
  <c r="K6" i="1"/>
  <c r="H17" i="1" s="1"/>
  <c r="K5" i="1"/>
  <c r="H16" i="1" s="1"/>
  <c r="M16" i="1" s="1"/>
  <c r="K4" i="1"/>
  <c r="J15" i="1" s="1"/>
  <c r="K3" i="1"/>
  <c r="H14" i="1" s="1"/>
  <c r="M14" i="1" s="1"/>
  <c r="P15" i="1" l="1"/>
  <c r="L3" i="1"/>
  <c r="M3" i="1" s="1"/>
  <c r="L4" i="1"/>
  <c r="M4" i="1" s="1"/>
  <c r="J17" i="1"/>
  <c r="J23" i="1"/>
  <c r="J29" i="1" s="1"/>
  <c r="G14" i="1"/>
  <c r="H23" i="1"/>
  <c r="H29" i="1" s="1"/>
  <c r="H31" i="1" s="1"/>
  <c r="H34" i="1" s="1"/>
  <c r="H36" i="1" s="1"/>
  <c r="J14" i="1"/>
  <c r="O14" i="1" s="1"/>
  <c r="I22" i="1"/>
  <c r="G17" i="1"/>
  <c r="L17" i="1" s="1"/>
  <c r="J8" i="1"/>
  <c r="J9" i="1" s="1"/>
  <c r="L6" i="1"/>
  <c r="M6" i="1" s="1"/>
  <c r="I17" i="1"/>
  <c r="N17" i="1" s="1"/>
  <c r="L5" i="1"/>
  <c r="M5" i="1" s="1"/>
  <c r="I16" i="1"/>
  <c r="N16" i="1" s="1"/>
  <c r="I24" i="1"/>
  <c r="I30" i="1" s="1"/>
  <c r="S15" i="1"/>
  <c r="U15" i="1" s="1"/>
  <c r="G8" i="1"/>
  <c r="G9" i="1" s="1"/>
  <c r="I8" i="1"/>
  <c r="I9" i="1" s="1"/>
  <c r="H8" i="1"/>
  <c r="H9" i="1" s="1"/>
  <c r="J24" i="1"/>
  <c r="I23" i="1"/>
  <c r="I14" i="1"/>
  <c r="N14" i="1" s="1"/>
  <c r="J16" i="1"/>
  <c r="O16" i="1" s="1"/>
  <c r="K15" i="1"/>
  <c r="J22" i="1"/>
  <c r="J28" i="1" s="1"/>
  <c r="G21" i="1"/>
  <c r="G16" i="1"/>
  <c r="L16" i="1" s="1"/>
  <c r="G24" i="1"/>
  <c r="G30" i="1" s="1"/>
  <c r="H22" i="1"/>
  <c r="G22" i="1"/>
  <c r="G28" i="1" s="1"/>
  <c r="G31" i="1" s="1"/>
  <c r="G34" i="1" s="1"/>
  <c r="G36" i="1" s="1"/>
  <c r="P14" i="1" l="1"/>
  <c r="S14" i="1" s="1"/>
  <c r="U14" i="1" s="1"/>
  <c r="J31" i="1"/>
  <c r="J34" i="1" s="1"/>
  <c r="J36" i="1" s="1"/>
  <c r="M7" i="1"/>
  <c r="O7" i="1" s="1"/>
  <c r="I25" i="1"/>
  <c r="I29" i="1"/>
  <c r="I31" i="1" s="1"/>
  <c r="I34" i="1" s="1"/>
  <c r="I36" i="1" s="1"/>
  <c r="K36" i="1" s="1"/>
  <c r="J25" i="1"/>
  <c r="K14" i="1"/>
  <c r="K17" i="1"/>
  <c r="P17" i="1"/>
  <c r="S17" i="1" s="1"/>
  <c r="U17" i="1" s="1"/>
  <c r="K16" i="1"/>
  <c r="H25" i="1"/>
  <c r="K9" i="1"/>
  <c r="K11" i="1" s="1"/>
  <c r="P16" i="1"/>
  <c r="S16" i="1" s="1"/>
  <c r="U16" i="1" s="1"/>
  <c r="G25" i="1"/>
  <c r="U18" i="1" l="1"/>
  <c r="N31" i="1" s="1"/>
  <c r="N30" i="1"/>
</calcChain>
</file>

<file path=xl/sharedStrings.xml><?xml version="1.0" encoding="utf-8"?>
<sst xmlns="http://schemas.openxmlformats.org/spreadsheetml/2006/main" count="49" uniqueCount="27">
  <si>
    <t>silicate</t>
  </si>
  <si>
    <t>cassiterite</t>
  </si>
  <si>
    <t>magnetite</t>
  </si>
  <si>
    <t>Rest</t>
  </si>
  <si>
    <t>p00k</t>
  </si>
  <si>
    <t>c0jk</t>
  </si>
  <si>
    <t>c0j0</t>
  </si>
  <si>
    <t>p0jk</t>
  </si>
  <si>
    <t>Entropy</t>
  </si>
  <si>
    <t>logK</t>
  </si>
  <si>
    <t>logJ</t>
  </si>
  <si>
    <t>Ent.c0jk</t>
  </si>
  <si>
    <t>sum.Ent.c0jk</t>
  </si>
  <si>
    <t>Ent-logN</t>
  </si>
  <si>
    <t>Ent.p0jk</t>
  </si>
  <si>
    <t>sum.Ent.p0jk</t>
  </si>
  <si>
    <t>Ent-logK</t>
  </si>
  <si>
    <t>c0j0.p0jk</t>
  </si>
  <si>
    <t>p00k.c0jk</t>
  </si>
  <si>
    <t>p00k*Ent</t>
  </si>
  <si>
    <t>Ent.c0j0</t>
  </si>
  <si>
    <t>Ent.p00k</t>
  </si>
  <si>
    <t>K</t>
  </si>
  <si>
    <t>J</t>
  </si>
  <si>
    <t>Sum</t>
  </si>
  <si>
    <t>Total Entropy</t>
  </si>
  <si>
    <t>Beispiel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</si>
</sst>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0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0" xfId="0" applyFill="1" applyBorder="1"/>
    <xf numFmtId="0" fontId="1" fillId="0" borderId="0" xfId="0" applyFont="1"/>
    <xf numFmtId="0" fontId="0" fillId="2" borderId="20" xfId="0" applyFont="1" applyFill="1" applyBorder="1"/>
    <xf numFmtId="0" fontId="0" fillId="2" borderId="21" xfId="0" applyFont="1" applyFill="1" applyBorder="1"/>
    <xf numFmtId="0" fontId="0" fillId="0" borderId="22" xfId="0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21" xfId="0" applyBorder="1"/>
    <xf numFmtId="0" fontId="0" fillId="3" borderId="7" xfId="0" applyFill="1" applyBorder="1"/>
    <xf numFmtId="0" fontId="0" fillId="3" borderId="16" xfId="0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1" fillId="2" borderId="26" xfId="0" applyFont="1" applyFill="1" applyBorder="1"/>
    <xf numFmtId="0" fontId="1" fillId="2" borderId="25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4" borderId="15" xfId="0" applyFont="1" applyFill="1" applyBorder="1"/>
    <xf numFmtId="0" fontId="1" fillId="4" borderId="18" xfId="0" applyFont="1" applyFill="1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4" borderId="8" xfId="0" applyFill="1" applyBorder="1"/>
    <xf numFmtId="0" fontId="0" fillId="5" borderId="21" xfId="0" applyFill="1" applyBorder="1"/>
    <xf numFmtId="0" fontId="0" fillId="5" borderId="16" xfId="0" applyFill="1" applyBorder="1"/>
    <xf numFmtId="0" fontId="1" fillId="0" borderId="20" xfId="0" applyFont="1" applyBorder="1"/>
    <xf numFmtId="0" fontId="1" fillId="0" borderId="22" xfId="0" applyFont="1" applyBorder="1"/>
    <xf numFmtId="0" fontId="1" fillId="0" borderId="15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739-5E37-4850-9633-ACE732743F93}">
  <dimension ref="F1:U36"/>
  <sheetViews>
    <sheetView tabSelected="1" topLeftCell="D1" workbookViewId="0">
      <selection activeCell="U26" sqref="U26"/>
    </sheetView>
  </sheetViews>
  <sheetFormatPr baseColWidth="10" defaultRowHeight="14.25"/>
  <sheetData>
    <row r="1" spans="6:21" ht="15" thickBot="1">
      <c r="G1" s="67" t="s">
        <v>26</v>
      </c>
      <c r="H1" s="67"/>
    </row>
    <row r="2" spans="6:21">
      <c r="G2" s="5" t="s">
        <v>0</v>
      </c>
      <c r="H2" s="6" t="s">
        <v>1</v>
      </c>
      <c r="I2" s="6" t="s">
        <v>2</v>
      </c>
      <c r="J2" s="15" t="s">
        <v>3</v>
      </c>
      <c r="K2" s="7"/>
      <c r="L2" s="41" t="s">
        <v>4</v>
      </c>
      <c r="M2" s="42" t="s">
        <v>8</v>
      </c>
      <c r="N2" s="43"/>
      <c r="O2" s="37"/>
    </row>
    <row r="3" spans="6:21">
      <c r="G3" s="8">
        <v>0</v>
      </c>
      <c r="H3" s="4">
        <v>230</v>
      </c>
      <c r="I3" s="4">
        <v>160</v>
      </c>
      <c r="J3" s="2">
        <v>84</v>
      </c>
      <c r="K3" s="9">
        <f>SUM(G3:J3)</f>
        <v>474</v>
      </c>
      <c r="L3" s="44">
        <f>K3/K$7</f>
        <v>0.35800604229607252</v>
      </c>
      <c r="M3" s="21">
        <f>L3*LOG(L3)</f>
        <v>-0.15970994787434178</v>
      </c>
      <c r="N3" s="4"/>
      <c r="O3" s="9"/>
    </row>
    <row r="4" spans="6:21">
      <c r="G4" s="8">
        <v>45</v>
      </c>
      <c r="H4" s="4">
        <v>0</v>
      </c>
      <c r="I4" s="4">
        <v>0</v>
      </c>
      <c r="J4" s="2">
        <v>129</v>
      </c>
      <c r="K4" s="9">
        <f>SUM(G4:J4)</f>
        <v>174</v>
      </c>
      <c r="L4" s="44">
        <f>K4/K$7</f>
        <v>0.13141993957703926</v>
      </c>
      <c r="M4" s="21">
        <f t="shared" ref="M4:M6" si="0">L4*LOG(L4)</f>
        <v>-0.11582548353993063</v>
      </c>
      <c r="N4" s="4"/>
      <c r="O4" s="9"/>
    </row>
    <row r="5" spans="6:21" ht="15" thickBot="1">
      <c r="G5" s="8">
        <v>10</v>
      </c>
      <c r="H5" s="4">
        <v>42</v>
      </c>
      <c r="I5" s="4">
        <v>320</v>
      </c>
      <c r="J5" s="2">
        <v>43</v>
      </c>
      <c r="K5" s="9">
        <f>SUM(G5:J5)</f>
        <v>415</v>
      </c>
      <c r="L5" s="44">
        <f>K5/K$7</f>
        <v>0.31344410876132933</v>
      </c>
      <c r="M5" s="21">
        <f t="shared" si="0"/>
        <v>-0.15792564477530904</v>
      </c>
      <c r="N5" s="4"/>
      <c r="O5" s="9"/>
    </row>
    <row r="6" spans="6:21" ht="15">
      <c r="G6" s="10">
        <v>5</v>
      </c>
      <c r="H6" s="1">
        <v>0</v>
      </c>
      <c r="I6" s="1">
        <v>256</v>
      </c>
      <c r="J6" s="3">
        <v>0</v>
      </c>
      <c r="K6" s="11">
        <f>SUM(G6:J6)</f>
        <v>261</v>
      </c>
      <c r="L6" s="44">
        <f>K6/K$7</f>
        <v>0.19712990936555891</v>
      </c>
      <c r="M6" s="21">
        <f t="shared" si="0"/>
        <v>-0.13902537137218235</v>
      </c>
      <c r="N6" s="4" t="s">
        <v>9</v>
      </c>
      <c r="O6" s="50" t="s">
        <v>21</v>
      </c>
    </row>
    <row r="7" spans="6:21" ht="15.75" thickBot="1">
      <c r="G7" s="16">
        <f>SUM(G3:G6)</f>
        <v>60</v>
      </c>
      <c r="H7" s="17">
        <f>SUM(H3:H6)</f>
        <v>272</v>
      </c>
      <c r="I7" s="17">
        <f>SUM(I3:I6)</f>
        <v>736</v>
      </c>
      <c r="J7" s="18">
        <f>SUM(J3:J6)</f>
        <v>256</v>
      </c>
      <c r="K7" s="19">
        <f>SUM(G3:J6)</f>
        <v>1324</v>
      </c>
      <c r="L7" s="16"/>
      <c r="M7" s="45">
        <f>-SUM(M3:M6)</f>
        <v>0.5724864475617637</v>
      </c>
      <c r="N7" s="45">
        <f>LOG(4)</f>
        <v>0.6020599913279624</v>
      </c>
      <c r="O7" s="51">
        <f>M7-N7</f>
        <v>-2.9573543766198696E-2</v>
      </c>
    </row>
    <row r="8" spans="6:21">
      <c r="F8" s="35" t="s">
        <v>6</v>
      </c>
      <c r="G8" s="36">
        <f>G7/$K7</f>
        <v>4.5317220543806644E-2</v>
      </c>
      <c r="H8" s="36">
        <f t="shared" ref="H8:I8" si="1">H7/$K7</f>
        <v>0.20543806646525681</v>
      </c>
      <c r="I8" s="36">
        <f t="shared" si="1"/>
        <v>0.5558912386706949</v>
      </c>
      <c r="J8" s="36">
        <f>J7/$K7</f>
        <v>0.19335347432024169</v>
      </c>
      <c r="K8" s="37"/>
    </row>
    <row r="9" spans="6:21">
      <c r="F9" s="38" t="s">
        <v>8</v>
      </c>
      <c r="G9" s="39">
        <f>G8*LOG(G8)</f>
        <v>-6.0894413960122545E-2</v>
      </c>
      <c r="H9" s="39">
        <f t="shared" ref="H9:J9" si="2">H8*LOG(H8)</f>
        <v>-0.14120150305959156</v>
      </c>
      <c r="I9" s="39">
        <f t="shared" si="2"/>
        <v>-0.14175791970083848</v>
      </c>
      <c r="J9" s="39">
        <f t="shared" si="2"/>
        <v>-0.13798632406851125</v>
      </c>
      <c r="K9" s="40">
        <f>-SUM(G9:J9)</f>
        <v>0.48184016078906383</v>
      </c>
    </row>
    <row r="10" spans="6:21" ht="15" thickBot="1">
      <c r="F10" s="8"/>
      <c r="G10" s="4"/>
      <c r="H10" s="4"/>
      <c r="I10" s="4"/>
      <c r="J10" s="39" t="s">
        <v>10</v>
      </c>
      <c r="K10" s="40">
        <f>LOG(4)</f>
        <v>0.6020599913279624</v>
      </c>
    </row>
    <row r="11" spans="6:21" ht="15.75" thickBot="1">
      <c r="F11" s="16"/>
      <c r="G11" s="17"/>
      <c r="H11" s="17"/>
      <c r="I11" s="17"/>
      <c r="J11" s="49" t="s">
        <v>20</v>
      </c>
      <c r="K11" s="48">
        <f>K9-K10</f>
        <v>-0.12021983053889856</v>
      </c>
    </row>
    <row r="12" spans="6:21" ht="15.75" thickBot="1">
      <c r="G12" s="34" t="s">
        <v>5</v>
      </c>
      <c r="L12" s="34" t="s">
        <v>11</v>
      </c>
    </row>
    <row r="13" spans="6:21" ht="15" thickBot="1">
      <c r="G13" s="54" t="s">
        <v>0</v>
      </c>
      <c r="H13" s="55" t="s">
        <v>1</v>
      </c>
      <c r="I13" s="55" t="s">
        <v>2</v>
      </c>
      <c r="J13" s="57" t="s">
        <v>3</v>
      </c>
      <c r="K13" s="56" t="s">
        <v>24</v>
      </c>
      <c r="L13" s="54" t="s">
        <v>0</v>
      </c>
      <c r="M13" s="55" t="s">
        <v>1</v>
      </c>
      <c r="N13" s="55" t="s">
        <v>2</v>
      </c>
      <c r="O13" s="55" t="s">
        <v>3</v>
      </c>
      <c r="P13" s="55" t="s">
        <v>12</v>
      </c>
      <c r="Q13" s="55" t="s">
        <v>23</v>
      </c>
      <c r="R13" s="55" t="s">
        <v>10</v>
      </c>
      <c r="S13" s="55" t="s">
        <v>13</v>
      </c>
      <c r="T13" s="55" t="s">
        <v>4</v>
      </c>
      <c r="U13" s="56" t="s">
        <v>19</v>
      </c>
    </row>
    <row r="14" spans="6:21">
      <c r="G14" s="22">
        <f>G3/$K3</f>
        <v>0</v>
      </c>
      <c r="H14" s="23">
        <f>H3/$K3</f>
        <v>0.48523206751054854</v>
      </c>
      <c r="I14" s="23">
        <f>I3/$K3</f>
        <v>0.33755274261603374</v>
      </c>
      <c r="J14" s="24">
        <f>J3/$K3</f>
        <v>0.17721518987341772</v>
      </c>
      <c r="K14" s="4">
        <f>SUM(G14:J14)</f>
        <v>1</v>
      </c>
      <c r="L14" s="22">
        <v>0</v>
      </c>
      <c r="M14" s="23">
        <f t="shared" ref="M14:O14" si="3">H14*LOG(H14)</f>
        <v>-0.15238737616243292</v>
      </c>
      <c r="N14" s="23">
        <f t="shared" si="3"/>
        <v>-0.1592095726643579</v>
      </c>
      <c r="O14" s="23">
        <f t="shared" si="3"/>
        <v>-0.13317704783001075</v>
      </c>
      <c r="P14" s="23">
        <f>-SUM(L14:O14)</f>
        <v>0.44477399665680151</v>
      </c>
      <c r="Q14" s="23">
        <v>4</v>
      </c>
      <c r="R14" s="23">
        <f>LOG(Q14)</f>
        <v>0.6020599913279624</v>
      </c>
      <c r="S14" s="23">
        <f>P14-R14</f>
        <v>-0.15728599467116089</v>
      </c>
      <c r="T14" s="21">
        <v>0.35800604229607252</v>
      </c>
      <c r="U14" s="58">
        <f>S14*T14</f>
        <v>-5.6309336460823464E-2</v>
      </c>
    </row>
    <row r="15" spans="6:21">
      <c r="G15" s="22">
        <f>G4/$K4</f>
        <v>0.25862068965517243</v>
      </c>
      <c r="H15" s="23">
        <f>H4/$K4</f>
        <v>0</v>
      </c>
      <c r="I15" s="23">
        <f>I4/$K4</f>
        <v>0</v>
      </c>
      <c r="J15" s="24">
        <f>J4/$K4</f>
        <v>0.74137931034482762</v>
      </c>
      <c r="K15" s="4">
        <f>SUM(G15:J15)</f>
        <v>1</v>
      </c>
      <c r="L15" s="22">
        <f>G15*LOG(G15)</f>
        <v>-0.15189743133808345</v>
      </c>
      <c r="M15" s="23">
        <v>0</v>
      </c>
      <c r="N15" s="23">
        <v>0</v>
      </c>
      <c r="O15" s="23">
        <f t="shared" ref="O15:O16" si="4">J15*LOG(J15)</f>
        <v>-9.6349312642828991E-2</v>
      </c>
      <c r="P15" s="23">
        <f t="shared" ref="P15:P17" si="5">-SUM(L15:O15)</f>
        <v>0.24824674398091245</v>
      </c>
      <c r="Q15" s="23">
        <v>4</v>
      </c>
      <c r="R15" s="23">
        <f t="shared" ref="R15:R17" si="6">LOG(Q15)</f>
        <v>0.6020599913279624</v>
      </c>
      <c r="S15" s="23">
        <f>P15-R15</f>
        <v>-0.35381324734704994</v>
      </c>
      <c r="T15" s="21">
        <v>0.13141993957703926</v>
      </c>
      <c r="U15" s="58">
        <f t="shared" ref="U15:U17" si="7">S15*T15</f>
        <v>-4.6498115587905349E-2</v>
      </c>
    </row>
    <row r="16" spans="6:21">
      <c r="G16" s="22">
        <f>G5/$K5</f>
        <v>2.4096385542168676E-2</v>
      </c>
      <c r="H16" s="23">
        <f>H5/$K5</f>
        <v>0.10120481927710843</v>
      </c>
      <c r="I16" s="23">
        <f>I5/$K5</f>
        <v>0.77108433734939763</v>
      </c>
      <c r="J16" s="24">
        <f>J5/$K5</f>
        <v>0.10361445783132531</v>
      </c>
      <c r="K16" s="4">
        <f>SUM(G16:J16)</f>
        <v>1</v>
      </c>
      <c r="L16" s="22">
        <f t="shared" ref="L16:L17" si="8">G16*LOG(G16)</f>
        <v>-3.8989110764146816E-2</v>
      </c>
      <c r="M16" s="23">
        <f t="shared" ref="M16" si="9">H16*LOG(H16)</f>
        <v>-0.10067843341011103</v>
      </c>
      <c r="N16" s="23">
        <f t="shared" ref="N16:N17" si="10">I16*LOG(I16)</f>
        <v>-8.705397080843312E-2</v>
      </c>
      <c r="O16" s="23">
        <f t="shared" si="4"/>
        <v>-0.10201668570770546</v>
      </c>
      <c r="P16" s="23">
        <f t="shared" si="5"/>
        <v>0.32873820069039639</v>
      </c>
      <c r="Q16" s="23">
        <v>4</v>
      </c>
      <c r="R16" s="23">
        <f t="shared" si="6"/>
        <v>0.6020599913279624</v>
      </c>
      <c r="S16" s="23">
        <f>P16-R16</f>
        <v>-0.27332179063756601</v>
      </c>
      <c r="T16" s="21">
        <v>0.31344410876132933</v>
      </c>
      <c r="U16" s="58">
        <f t="shared" si="7"/>
        <v>-8.567110507144253E-2</v>
      </c>
    </row>
    <row r="17" spans="6:21" ht="15" thickBot="1">
      <c r="G17" s="25">
        <f>G6/$K6</f>
        <v>1.9157088122605363E-2</v>
      </c>
      <c r="H17" s="26">
        <f>H6/$K6</f>
        <v>0</v>
      </c>
      <c r="I17" s="26">
        <f>I6/$K6</f>
        <v>0.98084291187739459</v>
      </c>
      <c r="J17" s="27">
        <f>J6/$K6</f>
        <v>0</v>
      </c>
      <c r="K17" s="17">
        <f>SUM(G17:J17)</f>
        <v>1</v>
      </c>
      <c r="L17" s="22">
        <f t="shared" si="8"/>
        <v>-3.2905565191614215E-2</v>
      </c>
      <c r="M17" s="23">
        <v>0</v>
      </c>
      <c r="N17" s="23">
        <f t="shared" si="10"/>
        <v>-8.2396121025534261E-3</v>
      </c>
      <c r="O17" s="23">
        <v>0</v>
      </c>
      <c r="P17" s="23">
        <f t="shared" si="5"/>
        <v>4.114517729416764E-2</v>
      </c>
      <c r="Q17" s="23">
        <v>4</v>
      </c>
      <c r="R17" s="23">
        <f t="shared" si="6"/>
        <v>0.6020599913279624</v>
      </c>
      <c r="S17" s="23">
        <f>P17-R17</f>
        <v>-0.56091481403379473</v>
      </c>
      <c r="T17" s="21">
        <v>0.19712990936555891</v>
      </c>
      <c r="U17" s="58">
        <f t="shared" si="7"/>
        <v>-0.11057308645228128</v>
      </c>
    </row>
    <row r="18" spans="6:21" ht="15.75" thickBot="1">
      <c r="J18" s="20"/>
      <c r="L18" s="16"/>
      <c r="M18" s="17"/>
      <c r="N18" s="17"/>
      <c r="O18" s="17"/>
      <c r="P18" s="17"/>
      <c r="Q18" s="17"/>
      <c r="R18" s="17"/>
      <c r="S18" s="17"/>
      <c r="T18" s="52" t="s">
        <v>11</v>
      </c>
      <c r="U18" s="53">
        <f>SUM(U14:U17)</f>
        <v>-0.29905164357245262</v>
      </c>
    </row>
    <row r="19" spans="6:21" ht="15" thickBot="1">
      <c r="G19" s="4" t="s">
        <v>7</v>
      </c>
      <c r="H19" s="4"/>
      <c r="I19" s="4"/>
      <c r="J19" s="4"/>
      <c r="K19" s="4"/>
    </row>
    <row r="20" spans="6:21">
      <c r="G20" s="5" t="s">
        <v>0</v>
      </c>
      <c r="H20" s="6" t="s">
        <v>1</v>
      </c>
      <c r="I20" s="6" t="s">
        <v>2</v>
      </c>
      <c r="J20" s="7" t="s">
        <v>3</v>
      </c>
      <c r="K20" s="4"/>
    </row>
    <row r="21" spans="6:21">
      <c r="G21" s="28">
        <f>G3/G$7</f>
        <v>0</v>
      </c>
      <c r="H21" s="29">
        <f>H3/H$7</f>
        <v>0.84558823529411764</v>
      </c>
      <c r="I21" s="29">
        <f>I3/I$7</f>
        <v>0.21739130434782608</v>
      </c>
      <c r="J21" s="30">
        <f>J3/J$7</f>
        <v>0.328125</v>
      </c>
      <c r="K21" s="4"/>
    </row>
    <row r="22" spans="6:21">
      <c r="G22" s="28">
        <f>G4/G$7</f>
        <v>0.75</v>
      </c>
      <c r="H22" s="29">
        <f>H4/H$7</f>
        <v>0</v>
      </c>
      <c r="I22" s="29">
        <f>I4/I$7</f>
        <v>0</v>
      </c>
      <c r="J22" s="30">
        <f>J4/J$7</f>
        <v>0.50390625</v>
      </c>
      <c r="K22" s="4"/>
    </row>
    <row r="23" spans="6:21">
      <c r="G23" s="28">
        <f>G5/G$7</f>
        <v>0.16666666666666666</v>
      </c>
      <c r="H23" s="29">
        <f>H5/H$7</f>
        <v>0.15441176470588236</v>
      </c>
      <c r="I23" s="29">
        <f>I5/I$7</f>
        <v>0.43478260869565216</v>
      </c>
      <c r="J23" s="30">
        <f>J5/J$7</f>
        <v>0.16796875</v>
      </c>
      <c r="K23" s="4"/>
    </row>
    <row r="24" spans="6:21">
      <c r="G24" s="31">
        <f>G6/G$7</f>
        <v>8.3333333333333329E-2</v>
      </c>
      <c r="H24" s="32">
        <f>H6/H$7</f>
        <v>0</v>
      </c>
      <c r="I24" s="32">
        <f>I6/I$7</f>
        <v>0.34782608695652173</v>
      </c>
      <c r="J24" s="33">
        <f>J6/J$7</f>
        <v>0</v>
      </c>
      <c r="K24" s="4"/>
    </row>
    <row r="25" spans="6:21" ht="15" thickBot="1">
      <c r="F25" t="s">
        <v>24</v>
      </c>
      <c r="G25" s="12">
        <f>SUM(G21:G24)</f>
        <v>1</v>
      </c>
      <c r="H25" s="13">
        <f t="shared" ref="H25:J25" si="11">SUM(H21:H24)</f>
        <v>1</v>
      </c>
      <c r="I25" s="13">
        <f t="shared" si="11"/>
        <v>1</v>
      </c>
      <c r="J25" s="14">
        <f t="shared" si="11"/>
        <v>1</v>
      </c>
      <c r="K25" s="4"/>
    </row>
    <row r="26" spans="6:21" ht="15" thickBot="1">
      <c r="G26" t="s">
        <v>14</v>
      </c>
    </row>
    <row r="27" spans="6:21">
      <c r="F27" s="65" t="s">
        <v>7</v>
      </c>
      <c r="G27" s="59">
        <v>0</v>
      </c>
      <c r="H27" s="59">
        <f>H21*LOG(H21)</f>
        <v>-6.1593550161100526E-2</v>
      </c>
      <c r="I27" s="59">
        <f t="shared" ref="I27:J27" si="12">I21*LOG(I21)</f>
        <v>-0.14407778949599437</v>
      </c>
      <c r="J27" s="59">
        <f t="shared" si="12"/>
        <v>-0.15879959787889572</v>
      </c>
      <c r="K27" s="37"/>
    </row>
    <row r="28" spans="6:21">
      <c r="F28" s="66"/>
      <c r="G28" s="29">
        <f>G22*LOG(G22)</f>
        <v>-9.3704052456224957E-2</v>
      </c>
      <c r="H28" s="29">
        <v>0</v>
      </c>
      <c r="I28" s="29">
        <v>0</v>
      </c>
      <c r="J28" s="29">
        <f t="shared" ref="G28:J30" si="13">J22*LOG(J22)</f>
        <v>-0.14998782381494327</v>
      </c>
      <c r="K28" s="9"/>
    </row>
    <row r="29" spans="6:21" ht="15" thickBot="1">
      <c r="F29" s="66"/>
      <c r="G29" s="29">
        <f t="shared" si="13"/>
        <v>-0.12969187506394059</v>
      </c>
      <c r="H29" s="29">
        <f t="shared" si="13"/>
        <v>-0.12527729328207546</v>
      </c>
      <c r="I29" s="29">
        <f t="shared" si="13"/>
        <v>-0.15727297218156214</v>
      </c>
      <c r="J29" s="29">
        <f t="shared" si="13"/>
        <v>-0.13013740202534105</v>
      </c>
      <c r="K29" s="9"/>
      <c r="M29" s="67" t="s">
        <v>25</v>
      </c>
      <c r="N29" s="67"/>
    </row>
    <row r="30" spans="6:21" ht="15">
      <c r="F30" s="66"/>
      <c r="G30" s="29">
        <f t="shared" si="13"/>
        <v>-8.9931770503968736E-2</v>
      </c>
      <c r="H30" s="29">
        <v>0</v>
      </c>
      <c r="I30" s="29">
        <f t="shared" si="13"/>
        <v>-0.15952620835674758</v>
      </c>
      <c r="J30" s="29">
        <v>0</v>
      </c>
      <c r="K30" s="9"/>
      <c r="M30" s="61" t="s">
        <v>17</v>
      </c>
      <c r="N30" s="62">
        <f>K11+K36</f>
        <v>-0.32862518733865115</v>
      </c>
    </row>
    <row r="31" spans="6:21" ht="15.75" thickBot="1">
      <c r="F31" s="8" t="s">
        <v>15</v>
      </c>
      <c r="G31" s="29">
        <f>-SUM(G27:G30)</f>
        <v>0.31332769802413429</v>
      </c>
      <c r="H31" s="29">
        <f t="shared" ref="H31:J31" si="14">-SUM(H27:H30)</f>
        <v>0.18687084344317598</v>
      </c>
      <c r="I31" s="29">
        <f t="shared" si="14"/>
        <v>0.46087697003430406</v>
      </c>
      <c r="J31" s="29">
        <f t="shared" si="14"/>
        <v>0.43892482371918007</v>
      </c>
      <c r="K31" s="9"/>
      <c r="M31" s="63" t="s">
        <v>18</v>
      </c>
      <c r="N31" s="64">
        <f>O7+U18</f>
        <v>-0.32862518733865131</v>
      </c>
    </row>
    <row r="32" spans="6:21">
      <c r="F32" s="8" t="s">
        <v>22</v>
      </c>
      <c r="G32" s="29">
        <v>4</v>
      </c>
      <c r="H32" s="29">
        <v>4</v>
      </c>
      <c r="I32" s="29">
        <v>4</v>
      </c>
      <c r="J32" s="29">
        <v>4</v>
      </c>
      <c r="K32" s="9"/>
    </row>
    <row r="33" spans="6:11">
      <c r="F33" s="8" t="s">
        <v>9</v>
      </c>
      <c r="G33" s="29">
        <f>LOG(G32)</f>
        <v>0.6020599913279624</v>
      </c>
      <c r="H33" s="29">
        <f t="shared" ref="H33:J33" si="15">LOG(H32)</f>
        <v>0.6020599913279624</v>
      </c>
      <c r="I33" s="29">
        <f t="shared" si="15"/>
        <v>0.6020599913279624</v>
      </c>
      <c r="J33" s="29">
        <f t="shared" si="15"/>
        <v>0.6020599913279624</v>
      </c>
      <c r="K33" s="9"/>
    </row>
    <row r="34" spans="6:11" ht="15" thickBot="1">
      <c r="F34" s="8" t="s">
        <v>16</v>
      </c>
      <c r="G34" s="29">
        <f>G31-G33</f>
        <v>-0.2887322933038281</v>
      </c>
      <c r="H34" s="29">
        <f>H31-H33</f>
        <v>-0.41518914788478645</v>
      </c>
      <c r="I34" s="29">
        <f>I31-I33</f>
        <v>-0.14118302129365834</v>
      </c>
      <c r="J34" s="29">
        <f>J31-J33</f>
        <v>-0.16313516760878233</v>
      </c>
      <c r="K34" s="9"/>
    </row>
    <row r="35" spans="6:11" ht="15">
      <c r="F35" s="8" t="s">
        <v>6</v>
      </c>
      <c r="G35" s="36">
        <v>4.5317220543806644E-2</v>
      </c>
      <c r="H35" s="36">
        <v>0.20543806646525681</v>
      </c>
      <c r="I35" s="36">
        <v>0.5558912386706949</v>
      </c>
      <c r="J35" s="36">
        <v>0.19335347432024169</v>
      </c>
      <c r="K35" s="46" t="s">
        <v>14</v>
      </c>
    </row>
    <row r="36" spans="6:11" ht="15.75" thickBot="1">
      <c r="F36" s="16" t="s">
        <v>19</v>
      </c>
      <c r="G36" s="60">
        <f>G35*G34</f>
        <v>-1.3084545013768644E-2</v>
      </c>
      <c r="H36" s="60">
        <f t="shared" ref="H36:J36" si="16">H35*H34</f>
        <v>-8.5295655758808098E-2</v>
      </c>
      <c r="I36" s="60">
        <f t="shared" si="16"/>
        <v>-7.8482404586202828E-2</v>
      </c>
      <c r="J36" s="60">
        <f t="shared" si="16"/>
        <v>-3.1542751440973016E-2</v>
      </c>
      <c r="K36" s="47">
        <f>SUM(G36:J36)</f>
        <v>-0.20840535679975258</v>
      </c>
    </row>
  </sheetData>
  <mergeCells count="3">
    <mergeCell ref="F27:F30"/>
    <mergeCell ref="M29:N29"/>
    <mergeCell ref="G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Schach</dc:creator>
  <cp:lastModifiedBy>Edgar Schach</cp:lastModifiedBy>
  <dcterms:created xsi:type="dcterms:W3CDTF">2024-04-20T07:16:01Z</dcterms:created>
  <dcterms:modified xsi:type="dcterms:W3CDTF">2024-04-24T10:42:34Z</dcterms:modified>
</cp:coreProperties>
</file>