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CF775EBC-1E83-6D47-B0EE-741B45561E2E}" xr6:coauthVersionLast="47" xr6:coauthVersionMax="47" xr10:uidLastSave="{00000000-0000-0000-0000-000000000000}"/>
  <bookViews>
    <workbookView xWindow="0" yWindow="760" windowWidth="30240" windowHeight="18880" xr2:uid="{00000000-000D-0000-FFFF-FFFF00000000}"/>
  </bookViews>
  <sheets>
    <sheet name="DAC" sheetId="1" r:id="rId1"/>
  </sheets>
  <definedNames>
    <definedName name="_xlnm._FilterDatabase" localSheetId="0" hidden="1">DAC!$A$1:$T$343</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6" i="1" l="1"/>
  <c r="B75" i="1"/>
  <c r="B74" i="1"/>
  <c r="B172" i="1"/>
  <c r="B171" i="1"/>
  <c r="B170" i="1"/>
  <c r="B300" i="1"/>
  <c r="B296" i="1"/>
  <c r="B297" i="1" s="1"/>
  <c r="B278" i="1"/>
  <c r="B215" i="1"/>
  <c r="B214" i="1"/>
  <c r="B132" i="1"/>
  <c r="B131" i="1"/>
  <c r="B113" i="1"/>
  <c r="B112" i="1"/>
  <c r="B15" i="1"/>
  <c r="B14" i="1"/>
  <c r="B35" i="1"/>
  <c r="B36" i="1"/>
</calcChain>
</file>

<file path=xl/sharedStrings.xml><?xml version="1.0" encoding="utf-8"?>
<sst xmlns="http://schemas.openxmlformats.org/spreadsheetml/2006/main" count="1250" uniqueCount="227">
  <si>
    <t>Activity</t>
  </si>
  <si>
    <t>production amount</t>
  </si>
  <si>
    <t>reference product</t>
  </si>
  <si>
    <t>type</t>
  </si>
  <si>
    <t>process</t>
  </si>
  <si>
    <t>unit</t>
  </si>
  <si>
    <t>kilogram</t>
  </si>
  <si>
    <t>location</t>
  </si>
  <si>
    <t>RER</t>
  </si>
  <si>
    <t>comment</t>
  </si>
  <si>
    <t>Exchanges</t>
  </si>
  <si>
    <t>name</t>
  </si>
  <si>
    <t>amount</t>
  </si>
  <si>
    <t>categories</t>
  </si>
  <si>
    <t>database</t>
  </si>
  <si>
    <t>production</t>
  </si>
  <si>
    <t>technosphere</t>
  </si>
  <si>
    <t>carbon dioxide, captured from atmosphere</t>
  </si>
  <si>
    <t>GLO</t>
  </si>
  <si>
    <t>source</t>
  </si>
  <si>
    <t>direct air capture</t>
  </si>
  <si>
    <t>biosphere</t>
  </si>
  <si>
    <t>air::urban air close to ground</t>
  </si>
  <si>
    <t>CH</t>
  </si>
  <si>
    <t>megajoule</t>
  </si>
  <si>
    <t>kilowatt hour</t>
  </si>
  <si>
    <t>electricity, low voltage</t>
  </si>
  <si>
    <t>treatment of spent anion exchange resin from potable water production, municipal incineration</t>
  </si>
  <si>
    <t>RoW</t>
  </si>
  <si>
    <t>spent anion exchange resin from potable water production</t>
  </si>
  <si>
    <t>ton kilometer</t>
  </si>
  <si>
    <t>polyvinylchloride, bulk polymerised</t>
  </si>
  <si>
    <t>steel, low-alloyed</t>
  </si>
  <si>
    <t>market for tap water</t>
  </si>
  <si>
    <t>tap water</t>
  </si>
  <si>
    <t>reinforcing steel</t>
  </si>
  <si>
    <t>market group for electricity, low voltage</t>
  </si>
  <si>
    <t>market for transport, freight, lorry, unspecified</t>
  </si>
  <si>
    <t>transport, freight, lorry, unspecified</t>
  </si>
  <si>
    <t>natural resource::in air</t>
  </si>
  <si>
    <t>Carbon dioxide, non-fossil</t>
  </si>
  <si>
    <t>Carbon dioxide, in air</t>
  </si>
  <si>
    <t>Qiu, Y., Lamers, P., Daioglou, V. et al. Environmental trade-offs of direct air capture technologies in climate change mitigation toward 2100. Nat Commun 13, 3635 (2022). https://doi.org/10.1038/s41467-022-31146-1</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</si>
  <si>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t>
  </si>
  <si>
    <t>market for steel, low-alloyed</t>
  </si>
  <si>
    <t>steel production, chromium steel 18/8, hot rolled</t>
  </si>
  <si>
    <t>market for polyurethane, flexible foam</t>
  </si>
  <si>
    <t>market for glass fibre</t>
  </si>
  <si>
    <t>market for polypropylene, granulate</t>
  </si>
  <si>
    <t>market for polyvinylchloride, bulk polymerised</t>
  </si>
  <si>
    <t>Air contact module</t>
  </si>
  <si>
    <t>cubic meter</t>
  </si>
  <si>
    <t>steel, chromium steel 18/8, hot rolled</t>
  </si>
  <si>
    <t>polyurethane, flexible foam</t>
  </si>
  <si>
    <t>glass fibre</t>
  </si>
  <si>
    <t>polypropylene, granulate</t>
  </si>
  <si>
    <t>Pellet reactor</t>
  </si>
  <si>
    <t>market for refractory, basic, packed</t>
  </si>
  <si>
    <t>Calciner slaker</t>
  </si>
  <si>
    <t>refractory, basic, packed</t>
  </si>
  <si>
    <t>market for aluminium, wrought alloy</t>
  </si>
  <si>
    <t>market for steel, unalloyed</t>
  </si>
  <si>
    <t>aluminium, wrought alloy</t>
  </si>
  <si>
    <t>Other equipment</t>
  </si>
  <si>
    <t>direct air capture system, solvent-based, 1MtCO2</t>
  </si>
  <si>
    <t>direct air capture system</t>
  </si>
  <si>
    <t>treatment of direct air capture system, solvent-based, 1MtCO2</t>
  </si>
  <si>
    <t>treatment of waste concrete, inert material landfill</t>
  </si>
  <si>
    <t>treatment of waste reinforcement steel, recycling</t>
  </si>
  <si>
    <t>treatment of waste plastic, mixture, municipal incineration</t>
  </si>
  <si>
    <t>treatment of waste polyvinylchloride, municipal incineration</t>
  </si>
  <si>
    <t>treatment of waste polypropylene, municipal incineration</t>
  </si>
  <si>
    <t>treatment of waste polyurethane, municipal incineration</t>
  </si>
  <si>
    <t>treatment of waste brick, collection for final disposal</t>
  </si>
  <si>
    <t>treatment of aluminium scrap, post-consumer, prepared for recycling, at remelter</t>
  </si>
  <si>
    <t>treatment of spent solvent mixture, hazardous waste incineration</t>
  </si>
  <si>
    <t>treatment of limestone residue, inert material landfill</t>
  </si>
  <si>
    <t>carbon dioxide, captured from atmosphere, with a solvent-based direct air capture system, 1MtCO2</t>
  </si>
  <si>
    <t>System</t>
  </si>
  <si>
    <t>EoL</t>
  </si>
  <si>
    <t>market group for electricity, medium voltage</t>
  </si>
  <si>
    <t>electricity, medium voltage</t>
  </si>
  <si>
    <t>heat production, natural gas, at industrial furnace &gt;100kW</t>
  </si>
  <si>
    <t>amine-based silica production, for sorbent-based direct air capture system</t>
  </si>
  <si>
    <t>amine-based silica</t>
  </si>
  <si>
    <t>market for sodium silicate, solid</t>
  </si>
  <si>
    <t>market for sulfuric acid</t>
  </si>
  <si>
    <t>market for heat, central or small-scale, natural gas</t>
  </si>
  <si>
    <t>market for water, deionised</t>
  </si>
  <si>
    <t>air</t>
  </si>
  <si>
    <t>Emissions to air</t>
  </si>
  <si>
    <t>sodium silicate, solid</t>
  </si>
  <si>
    <t>sulfuric acid</t>
  </si>
  <si>
    <t>heat, central or small-scale, natural gas</t>
  </si>
  <si>
    <t>water, deionised</t>
  </si>
  <si>
    <t>market for monoethanolamine</t>
  </si>
  <si>
    <t>market for sodium hydroxide, without water, in 50% solution state</t>
  </si>
  <si>
    <t>market for hydrochloric acid, without water, in 30% solution state</t>
  </si>
  <si>
    <t>market for ethanol, without water, in 99.7% solution state, from fermentation</t>
  </si>
  <si>
    <t>market for diethyl ether, without water, in 99.95% solution state</t>
  </si>
  <si>
    <t>market for sodium sulfate, anhydrite</t>
  </si>
  <si>
    <t>64% silica gel</t>
  </si>
  <si>
    <t>36% PEI</t>
  </si>
  <si>
    <t>carbon dioxide compression, transport and storage</t>
  </si>
  <si>
    <t>carbon dioxide, stored</t>
  </si>
  <si>
    <t>The CO2 flow is compressed through a compressor to 11 MPa and then transported through a pipeline to the storage site. The length of the transport pipeline is assumed to be 50 km. At the storage site, the CO2 will be further compressed to 15 MPa and injected into a geological reservoir through wells with the depth of 3 km each. Original LCI from Koornneef, J., van Keulen, T., Faaij, A. &amp; Turkenburg, W. Life cycle assessment of a pulverized coal
power plant with post-combustion capture, transport and storage of CO2. International Journal of Greenhouse Gas Control 2, 448–467 (2008).</t>
  </si>
  <si>
    <t>market for polyethylene, low density, granulate</t>
  </si>
  <si>
    <t>compression facility</t>
  </si>
  <si>
    <t>market for sand</t>
  </si>
  <si>
    <t>market for reinforcing steel</t>
  </si>
  <si>
    <t>market for drawing of pipe, steel</t>
  </si>
  <si>
    <t>market for bitumen seal</t>
  </si>
  <si>
    <t>market for onshore well, oil/gas</t>
  </si>
  <si>
    <t>pipeline transport</t>
  </si>
  <si>
    <t>geological storage</t>
  </si>
  <si>
    <t>operation</t>
  </si>
  <si>
    <t>treatment of scrap copper, municipal incineration</t>
  </si>
  <si>
    <t>treatment of waste polyethylene, municipal incineration</t>
  </si>
  <si>
    <t>treatment of waste bitumen, sanitary landfill</t>
  </si>
  <si>
    <t>For the sorbent system, the LCI data are collected from the work of Deutz and Bardow based on the Climeworks system. The LCI data represent a plant with an annual capacity of 100 kt CO2/year and a lifetime of 20 years.</t>
  </si>
  <si>
    <t>carbon dioxide, captured from atmosphere, with a sorbent-based direct air capture system, 100ktCO2</t>
  </si>
  <si>
    <t>direct air capture system, sorbent-based, 100ktCO2</t>
  </si>
  <si>
    <t>market for stone wool</t>
  </si>
  <si>
    <t>market for polyurethane, rigid foam</t>
  </si>
  <si>
    <t>market for alkyd paint, white, without solvent, in 60% solution state</t>
  </si>
  <si>
    <t>civil engineering</t>
  </si>
  <si>
    <t>hall</t>
  </si>
  <si>
    <t>collector containers</t>
  </si>
  <si>
    <t>market for polystyrene foam slab for perimeter insulation</t>
  </si>
  <si>
    <t>process unit</t>
  </si>
  <si>
    <t>spare parts</t>
  </si>
  <si>
    <t>stone wool</t>
  </si>
  <si>
    <t>polyurethane, rigid foam</t>
  </si>
  <si>
    <t>alkyd paint, white, without solvent, in 60% solution state</t>
  </si>
  <si>
    <t>polystyrene foam slab for perimeter insulation</t>
  </si>
  <si>
    <t>steel, unalloyed</t>
  </si>
  <si>
    <t>treatment of direct air capture system, sorbent-based, 100ktCO2</t>
  </si>
  <si>
    <t>treatment of waste mineral wool, inert material landfill</t>
  </si>
  <si>
    <t>Europe without Switzerland</t>
  </si>
  <si>
    <t>sand</t>
  </si>
  <si>
    <t>onshore well, oil/gas</t>
  </si>
  <si>
    <t>polyethylene, low density, granulate</t>
  </si>
  <si>
    <t>drawing of pipe, steel</t>
  </si>
  <si>
    <t>bitumen seal</t>
  </si>
  <si>
    <t>waste bitumen</t>
  </si>
  <si>
    <t>waste polyethylene</t>
  </si>
  <si>
    <t>meter</t>
  </si>
  <si>
    <t>spent solvent mixture</t>
  </si>
  <si>
    <t>sodium sulfate, anhydrite</t>
  </si>
  <si>
    <t>monoethanolamine</t>
  </si>
  <si>
    <t>sodium hydroxide, without water, in 50% solution state</t>
  </si>
  <si>
    <t>hydrochloric acid, without water, in 30% solution state</t>
  </si>
  <si>
    <t>ethanol, without water, in 99.7% solution state, from fermentation</t>
  </si>
  <si>
    <t>diethyl ether, without water, in 99.95% solution state</t>
  </si>
  <si>
    <t>market for diesel, burned in diesel-electric generating set, 10MW</t>
  </si>
  <si>
    <t>diesel, burned in diesel-electric generating set, 10MW</t>
  </si>
  <si>
    <t>Particulates, &lt; 2.5 um</t>
  </si>
  <si>
    <t>wastewater, average</t>
  </si>
  <si>
    <t>waste mineral wool, for final disposal</t>
  </si>
  <si>
    <t>scrap copper</t>
  </si>
  <si>
    <t>market for copper, cathode</t>
  </si>
  <si>
    <t>copper, cathode</t>
  </si>
  <si>
    <t>limestone residue</t>
  </si>
  <si>
    <t>waste brick</t>
  </si>
  <si>
    <t>waste polyurethane</t>
  </si>
  <si>
    <t>waste polypropylene</t>
  </si>
  <si>
    <t>waste polyvinylchloride</t>
  </si>
  <si>
    <t>waste plastic, mixture</t>
  </si>
  <si>
    <t>waste reinforcement steel</t>
  </si>
  <si>
    <t>waste concrete</t>
  </si>
  <si>
    <t>heat, district or industrial, natural gas</t>
  </si>
  <si>
    <t>carbon dioxide, captured from atmosphere and stored, with a solvent-based direct air capture system, 1MtCO2</t>
  </si>
  <si>
    <t>storage</t>
  </si>
  <si>
    <t>carbon dioxide, captured from atmosphere and stored, with a sorbent-based direct air capture system, 100ktCO2</t>
  </si>
  <si>
    <t>market for potassium hydroxide</t>
  </si>
  <si>
    <t>potassium hydroxide</t>
  </si>
  <si>
    <t>market for limestone, crushed, for mill</t>
  </si>
  <si>
    <t>limestone, crushed, for mill</t>
  </si>
  <si>
    <t>CO2 uptake</t>
  </si>
  <si>
    <t>leak</t>
  </si>
  <si>
    <t>operational</t>
  </si>
  <si>
    <t>Synthesized by impregnate amines polyethylenimine (PEI) on solid silica gel. The LCI of amine-based silica is collected from literature and based on the composition that 1 kg amine-based silica requires of 0.64kg silica
gel and 0.36 kg PEI. Inputs of ethanol and diethyl ether are reduced by 95% to account for recovery.</t>
  </si>
  <si>
    <t>carbon dioxide, captured at municipal solid waste incineration plant, for subsequent reuse</t>
  </si>
  <si>
    <t>carbon dioxide, captured and reused</t>
  </si>
  <si>
    <t>share biogenic CO2</t>
  </si>
  <si>
    <t>uncertainty type</t>
  </si>
  <si>
    <t>loc</t>
  </si>
  <si>
    <t>u1</t>
  </si>
  <si>
    <t>u2</t>
  </si>
  <si>
    <t>u3</t>
  </si>
  <si>
    <t>u4</t>
  </si>
  <si>
    <t>u5</t>
  </si>
  <si>
    <t>u6</t>
  </si>
  <si>
    <t>ub</t>
  </si>
  <si>
    <t>scale</t>
  </si>
  <si>
    <t>negative</t>
  </si>
  <si>
    <t>simapro category</t>
  </si>
  <si>
    <t/>
  </si>
  <si>
    <t>Material/Chemicals/Gases/Transformation</t>
  </si>
  <si>
    <t>Carbon dioxide, fossil</t>
  </si>
  <si>
    <t>CO2 keakage.</t>
  </si>
  <si>
    <t>Ammonia</t>
  </si>
  <si>
    <t>market for heat, from steam, in chemical industry</t>
  </si>
  <si>
    <t>heat, from steam, in chemical industry</t>
  </si>
  <si>
    <t>market for activated carbon, granular</t>
  </si>
  <si>
    <t>activated carbon, granular</t>
  </si>
  <si>
    <t>carbon dioxide, captured at cement production plant, for subsequent reuse</t>
  </si>
  <si>
    <t>Alternative production of methanol from industrial CO2. Meunier et al. 2020. Renewable Energy 146, pp. 1192-1203</t>
  </si>
  <si>
    <t>credit allocation to fuel producer</t>
  </si>
  <si>
    <t>CO2 leakage.</t>
  </si>
  <si>
    <t>market for concrete, normal strength</t>
  </si>
  <si>
    <t>treatment of wastewater, average, wastewater treatment</t>
  </si>
  <si>
    <t>concrete, normal strength</t>
  </si>
  <si>
    <t>market for spent anion exchange resin from potable water production</t>
  </si>
  <si>
    <t>Originally 3.7 MJ, without heat recovery. 0.4 MJ using heat from teh MSWI plant. However, when doing so, 40% of teh heat is lost and cannot be redistributed to the heating district system. Hence, we add this loss to the amount of external heat needed.</t>
  </si>
  <si>
    <t>The MEA technology considered for this study is modelled after Tang and You, 2018, Reiter and Lindorfer, 2015. After flue gas condensation, the cooled flue gas is fed into a reactor containing a 30% MEA solution, which absorbs around 85–90% of the CO2, typically at 25 °C–50 °C at 1 bar. The process is exothermic. The CO2-rich solution is heated afterwards to 100–140 °C, and in a stripper at 1–2 bars the CO2 desorbs from the MEA and leaves saturated with water vapour. The water is then condensed from the CO2 stream, and the CO2 is compressed to around 150 bar for transporting in pipes or a lower pressure for local tank storage and shipment by truck. The recovered MEA is reused in the plant (Pour et al., 2018). About 4 kg of MEA is used per tonne of CO2, due to degradation (releasing around 0.1 kg NH3 per tonne CO2 captured), the formation of heat-stable salts and losses as vapour and aerosols during stripping (the latter is around 0.01 kg per tonne of CO2 captured). NaOH is added in the stripping step at an amount of 0.1 kg per tonne CO2 captured. Around 4 kg of solid waste is generated per tonne of CO2 captured; this waste is disregarded. The MEA CC process also reduces the content of other pollutants in the flue gas, the extent of which depends on whether flue gas condensation is already in place or is introduced as part of the CO2 capture system. SOx, HCl, particulate matter and heavy metals are reduced to very low levels by flue gas condensation and subsequent CC. The level of NH3 increases in the flue gas after CC because of degradation of MEA. This is not included here. In the publication, a scenario where 90% of the needed heat comes from recovered heat from the MSWI plant. It is assumed here. However, 40% of the 90% is lost and cannot be redistructed to the district heating system afterwards. We also include this penalty here. Source: Valentina Bisinella, Tore Hulgaard, Christian Riber, Anders Damgaard, Thomas H. Christensen, Environmental assessment of carbon capture and storage (CCS) as a post-treatment technology in waste incineration, Waste Management, 2021, https://doi.org/10.1016/j.wasman.2021.04.046.</t>
  </si>
  <si>
    <t>Capture of CO2 from a cement plant for subsequent reuse. It is a facility integrated in a synthetic fuel production chain, so a certain amount of the needed steam heat (used to regenerate the sorbent) can come from excess heat generated by the synfuel conversion process, the rest being complemented by a dedicated source. In Meunier et al. 2020, 26% comes from excess heat generated by the methanol production process. In Davilà, Sacchi and Pizool, 2023, close to 30% of the heat need comes from the cement kiln. We use the latter. To be changed according to needs. Also, there is no need for water, as it is provided by the methanol production process as well. CO2 chemical absorption-regeneration process using amines as scrubbing solvent. The amine solution used for this absorption was an aqueous solution of monoethanolamine (MEA) in a mass concentration of 30 wt.%, widely studied and considered as a benchmark for industrial CO2 capture applications. The CO2 is pre-compressed at 2 bar before storage. 10% of the CO2 is released back into the atmosphere (because the CO2 absoprtion rate is only 90%). The original publication considers the MEA makeup to be 1 kg per ton captured CO2 to compensate the losses due to the thermal degradation of the amine only, as the evaporation of the amine in the absorber is prevented by a flash tank. We correct this value to 4 kg, to algin with other point source capture and DAC datasets. The rate of fossil vs. biogenic CO2 received from the cement plant need to be reflected in this dataset in two places: at the leakage level, but also at the storage level. At the storage level, we only indicate biogenic CO2. By default, we asusme 6% of the CO2 emissions are biogenic (i.e., Switzerland).</t>
  </si>
  <si>
    <t>Occupation, industrial area</t>
  </si>
  <si>
    <t>square meter-year</t>
  </si>
  <si>
    <t>Land occupation</t>
  </si>
  <si>
    <t>Transformation, to industrial area</t>
  </si>
  <si>
    <t>square meter</t>
  </si>
  <si>
    <t>natural resource::land</t>
  </si>
  <si>
    <t>Land transformation</t>
  </si>
  <si>
    <t>Transformation, from unspecified</t>
  </si>
  <si>
    <t>For the sorbent system, the LCI data are collected from the work of Deutz and Bardow based on the Climeworks system. The LCI data represent a plant with an annual capacity of 100 kt CO2/year and a lifetime of 20 years. The surface occupied is 7838 m2 over 20 years.</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</si>
  <si>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 We do not have information on the surface occupied, hence we scale up the land occupation and transformation values for the sorbent-based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</si>
</sst>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0.0E+00"/>
    <numFmt numFmtId="165" formatCode="_ * #,##0_ ;_ * \-#,##0_ ;_ * &quot;-&quot;??_ ;_ @_ "/>
    <numFmt numFmtId="166" formatCode="_ * #,##0.000_ ;_ * \-#,##0.000_ ;_ * &quot;-&quot;??_ ;_ @_ "/>
    <numFmt numFmtId="167" formatCode="0.000"/>
    <numFmt numFmtId="168" formatCode="0.0000"/>
  </numFmts>
  <fonts count="1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sz val="11"/>
      <color rgb="FF000000"/>
      <name val="Calibri"/>
      <family val="2"/>
      <scheme val="minor"/>
    </font>
    <font>
      <b/>
      <sz val="12"/>
      <name val="Calibri (Body)"/>
    </font>
    <font>
      <sz val="12"/>
      <name val="Calibri (Body)"/>
    </font>
  </fonts>
  <fills count="2">
    <fill>
      <patternFill patternType="none"/>
    </fill>
    <fill>
      <patternFill patternType="gray125"/>
    </fill>
  </fills>
  <borders count="1">
    <border>
      <left/>
      <right/>
      <top/>
      <bottom/>
      <diagonal/>
    </border>
  </borders>
  <cellStyleXfs count="2">
    <xf numFmtId="0" fontId="0" fillId="0" borderId="0"/>
    <xf numFmtId="43" fontId="7" fillId="0" borderId="0" applyFont="0" applyFill="0" applyBorder="0" applyAlignment="0" applyProtection="0"/>
  </cellStyleXfs>
  <cellXfs count="23">
    <xf numFmtId="0" fontId="0" fillId="0" borderId="0" xfId="0"/>
    <xf numFmtId="0" fontId="5" fillId="0" borderId="0" xfId="0" applyFont="1"/>
    <xf numFmtId="0" fontId="6" fillId="0" borderId="0" xfId="0" applyFont="1"/>
    <xf numFmtId="164" fontId="0" fillId="0" borderId="0" xfId="0" applyNumberFormat="1"/>
    <xf numFmtId="2" fontId="0" fillId="0" borderId="0" xfId="0" applyNumberFormat="1"/>
    <xf numFmtId="0" fontId="4" fillId="0" borderId="0" xfId="0" applyFont="1"/>
    <xf numFmtId="11" fontId="0" fillId="0" borderId="0" xfId="0" applyNumberFormat="1"/>
    <xf numFmtId="0" fontId="3" fillId="0" borderId="0" xfId="0" applyFont="1"/>
    <xf numFmtId="0" fontId="2" fillId="0" borderId="0" xfId="0" applyFont="1"/>
    <xf numFmtId="0" fontId="0" fillId="0" borderId="0" xfId="0" applyAlignment="1">
      <alignment wrapText="1"/>
    </xf>
    <xf numFmtId="0" fontId="8" fillId="0" borderId="0" xfId="0" applyFont="1"/>
    <xf numFmtId="165" fontId="0" fillId="0" borderId="0" xfId="1" applyNumberFormat="1" applyFont="1"/>
    <xf numFmtId="165" fontId="0" fillId="0" borderId="0" xfId="0" applyNumberFormat="1"/>
    <xf numFmtId="166" fontId="0" fillId="0" borderId="0" xfId="0" applyNumberFormat="1"/>
    <xf numFmtId="167" fontId="6" fillId="0" borderId="0" xfId="0" applyNumberFormat="1" applyFont="1"/>
    <xf numFmtId="0" fontId="9" fillId="0" borderId="0" xfId="0" applyFont="1"/>
    <xf numFmtId="0" fontId="10" fillId="0" borderId="0" xfId="0" applyFont="1"/>
    <xf numFmtId="2" fontId="10" fillId="0" borderId="0" xfId="0" applyNumberFormat="1" applyFont="1"/>
    <xf numFmtId="9" fontId="10" fillId="0" borderId="0" xfId="0" applyNumberFormat="1" applyFont="1"/>
    <xf numFmtId="2" fontId="5" fillId="0" borderId="0" xfId="0" applyNumberFormat="1" applyFont="1"/>
    <xf numFmtId="167" fontId="10" fillId="0" borderId="0" xfId="0" applyNumberFormat="1" applyFont="1"/>
    <xf numFmtId="168" fontId="10" fillId="0" borderId="0" xfId="0" applyNumberFormat="1" applyFont="1"/>
    <xf numFmtId="0" fontId="1" fillId="0" borderId="0" xfId="0"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43"/>
  <sheetViews>
    <sheetView tabSelected="1" topLeftCell="A193" workbookViewId="0">
      <selection activeCell="B209" sqref="B209"/>
    </sheetView>
  </sheetViews>
  <sheetFormatPr baseColWidth="10" defaultColWidth="8.83203125" defaultRowHeight="15" x14ac:dyDescent="0.2"/>
  <cols>
    <col min="1" max="1" width="79.5" customWidth="1"/>
    <col min="2" max="2" width="14.5" bestFit="1" customWidth="1"/>
    <col min="3" max="3" width="15.33203125" customWidth="1"/>
    <col min="6" max="6" width="24.6640625" bestFit="1" customWidth="1"/>
    <col min="7" max="7" width="53" bestFit="1" customWidth="1"/>
    <col min="8" max="8" width="13" bestFit="1" customWidth="1"/>
    <col min="11" max="11" width="12.1640625" bestFit="1" customWidth="1"/>
    <col min="17" max="17" width="11.6640625" bestFit="1" customWidth="1"/>
    <col min="18" max="18" width="12" bestFit="1" customWidth="1"/>
  </cols>
  <sheetData>
    <row r="1" spans="1:8" x14ac:dyDescent="0.2">
      <c r="A1" s="5" t="s">
        <v>14</v>
      </c>
      <c r="B1" t="s">
        <v>20</v>
      </c>
    </row>
    <row r="2" spans="1:8" x14ac:dyDescent="0.2">
      <c r="A2" s="5"/>
    </row>
    <row r="3" spans="1:8" ht="16" x14ac:dyDescent="0.2">
      <c r="A3" s="1" t="s">
        <v>0</v>
      </c>
      <c r="B3" s="1" t="s">
        <v>77</v>
      </c>
    </row>
    <row r="4" spans="1:8" x14ac:dyDescent="0.2">
      <c r="A4" t="s">
        <v>1</v>
      </c>
      <c r="B4">
        <v>1</v>
      </c>
    </row>
    <row r="5" spans="1:8" x14ac:dyDescent="0.2">
      <c r="A5" t="s">
        <v>2</v>
      </c>
      <c r="B5" t="s">
        <v>17</v>
      </c>
    </row>
    <row r="6" spans="1:8" x14ac:dyDescent="0.2">
      <c r="A6" t="s">
        <v>3</v>
      </c>
      <c r="B6" t="s">
        <v>4</v>
      </c>
    </row>
    <row r="7" spans="1:8" x14ac:dyDescent="0.2">
      <c r="A7" t="s">
        <v>5</v>
      </c>
      <c r="B7" t="s">
        <v>6</v>
      </c>
    </row>
    <row r="8" spans="1:8" x14ac:dyDescent="0.2">
      <c r="A8" t="s">
        <v>7</v>
      </c>
      <c r="B8" t="s">
        <v>8</v>
      </c>
    </row>
    <row r="9" spans="1:8" x14ac:dyDescent="0.2">
      <c r="A9" t="s">
        <v>9</v>
      </c>
      <c r="B9" t="s">
        <v>43</v>
      </c>
    </row>
    <row r="10" spans="1:8" x14ac:dyDescent="0.2">
      <c r="A10" t="s">
        <v>19</v>
      </c>
      <c r="B10" t="s">
        <v>42</v>
      </c>
    </row>
    <row r="11" spans="1:8" ht="16" x14ac:dyDescent="0.2">
      <c r="A11" s="1" t="s">
        <v>10</v>
      </c>
    </row>
    <row r="12" spans="1:8" x14ac:dyDescent="0.2">
      <c r="A12" t="s">
        <v>11</v>
      </c>
      <c r="B12" t="s">
        <v>12</v>
      </c>
      <c r="C12" t="s">
        <v>7</v>
      </c>
      <c r="D12" t="s">
        <v>5</v>
      </c>
      <c r="E12" t="s">
        <v>13</v>
      </c>
      <c r="F12" t="s">
        <v>3</v>
      </c>
      <c r="G12" t="s">
        <v>2</v>
      </c>
      <c r="H12" t="s">
        <v>9</v>
      </c>
    </row>
    <row r="13" spans="1:8" x14ac:dyDescent="0.2">
      <c r="A13" t="s">
        <v>77</v>
      </c>
      <c r="B13">
        <v>1</v>
      </c>
      <c r="C13" t="s">
        <v>8</v>
      </c>
      <c r="D13" t="s">
        <v>6</v>
      </c>
      <c r="F13" t="s">
        <v>15</v>
      </c>
      <c r="G13" t="s">
        <v>17</v>
      </c>
    </row>
    <row r="14" spans="1:8" x14ac:dyDescent="0.2">
      <c r="A14" t="s">
        <v>64</v>
      </c>
      <c r="B14">
        <f>1/(1000000000*20)</f>
        <v>5.0000000000000002E-11</v>
      </c>
      <c r="C14" t="s">
        <v>8</v>
      </c>
      <c r="D14" t="s">
        <v>5</v>
      </c>
      <c r="F14" t="s">
        <v>16</v>
      </c>
      <c r="G14" t="s">
        <v>65</v>
      </c>
      <c r="H14" t="s">
        <v>78</v>
      </c>
    </row>
    <row r="15" spans="1:8" x14ac:dyDescent="0.2">
      <c r="A15" t="s">
        <v>66</v>
      </c>
      <c r="B15">
        <f>-1/(1000000000*20)</f>
        <v>-5.0000000000000002E-11</v>
      </c>
      <c r="C15" t="s">
        <v>8</v>
      </c>
      <c r="D15" t="s">
        <v>5</v>
      </c>
      <c r="F15" t="s">
        <v>16</v>
      </c>
      <c r="G15" t="s">
        <v>65</v>
      </c>
      <c r="H15" t="s">
        <v>79</v>
      </c>
    </row>
    <row r="16" spans="1:8" x14ac:dyDescent="0.2">
      <c r="A16" t="s">
        <v>33</v>
      </c>
      <c r="B16">
        <v>3.4369999999999998</v>
      </c>
      <c r="C16" t="s">
        <v>138</v>
      </c>
      <c r="D16" t="s">
        <v>6</v>
      </c>
      <c r="F16" t="s">
        <v>16</v>
      </c>
      <c r="G16" t="s">
        <v>34</v>
      </c>
      <c r="H16" t="s">
        <v>115</v>
      </c>
    </row>
    <row r="17" spans="1:8" x14ac:dyDescent="0.2">
      <c r="A17" t="s">
        <v>174</v>
      </c>
      <c r="B17">
        <v>4.0000000000000001E-3</v>
      </c>
      <c r="C17" t="s">
        <v>18</v>
      </c>
      <c r="D17" t="s">
        <v>6</v>
      </c>
      <c r="F17" t="s">
        <v>16</v>
      </c>
      <c r="G17" t="s">
        <v>175</v>
      </c>
      <c r="H17" t="s">
        <v>115</v>
      </c>
    </row>
    <row r="18" spans="1:8" ht="16" x14ac:dyDescent="0.2">
      <c r="A18" s="9" t="s">
        <v>176</v>
      </c>
      <c r="B18">
        <v>3.5000000000000001E-3</v>
      </c>
      <c r="C18" t="s">
        <v>23</v>
      </c>
      <c r="D18" t="s">
        <v>6</v>
      </c>
      <c r="F18" t="s">
        <v>16</v>
      </c>
      <c r="G18" s="9" t="s">
        <v>177</v>
      </c>
      <c r="H18" t="s">
        <v>115</v>
      </c>
    </row>
    <row r="19" spans="1:8" x14ac:dyDescent="0.2">
      <c r="A19" t="s">
        <v>80</v>
      </c>
      <c r="B19">
        <v>0.34499999999999997</v>
      </c>
      <c r="C19" t="s">
        <v>8</v>
      </c>
      <c r="D19" t="s">
        <v>25</v>
      </c>
      <c r="F19" t="s">
        <v>16</v>
      </c>
      <c r="G19" t="s">
        <v>81</v>
      </c>
      <c r="H19" t="s">
        <v>115</v>
      </c>
    </row>
    <row r="20" spans="1:8" x14ac:dyDescent="0.2">
      <c r="A20" t="s">
        <v>82</v>
      </c>
      <c r="B20">
        <v>6.28</v>
      </c>
      <c r="C20" t="s">
        <v>138</v>
      </c>
      <c r="D20" t="s">
        <v>24</v>
      </c>
      <c r="F20" t="s">
        <v>16</v>
      </c>
      <c r="G20" t="s">
        <v>170</v>
      </c>
      <c r="H20" t="s">
        <v>115</v>
      </c>
    </row>
    <row r="21" spans="1:8" x14ac:dyDescent="0.2">
      <c r="A21" t="s">
        <v>41</v>
      </c>
      <c r="B21">
        <v>1</v>
      </c>
      <c r="D21" t="s">
        <v>6</v>
      </c>
      <c r="E21" t="s">
        <v>39</v>
      </c>
      <c r="F21" t="s">
        <v>21</v>
      </c>
      <c r="H21" t="s">
        <v>178</v>
      </c>
    </row>
    <row r="22" spans="1:8" x14ac:dyDescent="0.2">
      <c r="A22" t="s">
        <v>40</v>
      </c>
      <c r="B22" s="6">
        <v>2.1000000000000001E-2</v>
      </c>
      <c r="D22" t="s">
        <v>6</v>
      </c>
      <c r="E22" t="s">
        <v>22</v>
      </c>
      <c r="F22" t="s">
        <v>21</v>
      </c>
      <c r="H22" t="s">
        <v>179</v>
      </c>
    </row>
    <row r="24" spans="1:8" ht="16" x14ac:dyDescent="0.2">
      <c r="A24" s="1" t="s">
        <v>0</v>
      </c>
      <c r="B24" s="1" t="s">
        <v>171</v>
      </c>
    </row>
    <row r="25" spans="1:8" x14ac:dyDescent="0.2">
      <c r="A25" t="s">
        <v>1</v>
      </c>
      <c r="B25">
        <v>1</v>
      </c>
    </row>
    <row r="26" spans="1:8" x14ac:dyDescent="0.2">
      <c r="A26" t="s">
        <v>2</v>
      </c>
      <c r="B26" t="s">
        <v>17</v>
      </c>
    </row>
    <row r="27" spans="1:8" x14ac:dyDescent="0.2">
      <c r="A27" t="s">
        <v>3</v>
      </c>
      <c r="B27" t="s">
        <v>4</v>
      </c>
    </row>
    <row r="28" spans="1:8" x14ac:dyDescent="0.2">
      <c r="A28" t="s">
        <v>5</v>
      </c>
      <c r="B28" t="s">
        <v>6</v>
      </c>
    </row>
    <row r="29" spans="1:8" x14ac:dyDescent="0.2">
      <c r="A29" t="s">
        <v>7</v>
      </c>
      <c r="B29" t="s">
        <v>8</v>
      </c>
    </row>
    <row r="30" spans="1:8" x14ac:dyDescent="0.2">
      <c r="A30" t="s">
        <v>9</v>
      </c>
      <c r="B30" t="s">
        <v>43</v>
      </c>
    </row>
    <row r="31" spans="1:8" x14ac:dyDescent="0.2">
      <c r="A31" t="s">
        <v>19</v>
      </c>
      <c r="B31" t="s">
        <v>42</v>
      </c>
    </row>
    <row r="32" spans="1:8" ht="16" x14ac:dyDescent="0.2">
      <c r="A32" s="1" t="s">
        <v>10</v>
      </c>
    </row>
    <row r="33" spans="1:8" x14ac:dyDescent="0.2">
      <c r="A33" t="s">
        <v>11</v>
      </c>
      <c r="B33" t="s">
        <v>12</v>
      </c>
      <c r="C33" t="s">
        <v>7</v>
      </c>
      <c r="D33" t="s">
        <v>5</v>
      </c>
      <c r="E33" t="s">
        <v>13</v>
      </c>
      <c r="F33" t="s">
        <v>3</v>
      </c>
      <c r="G33" t="s">
        <v>2</v>
      </c>
      <c r="H33" t="s">
        <v>9</v>
      </c>
    </row>
    <row r="34" spans="1:8" x14ac:dyDescent="0.2">
      <c r="A34" t="s">
        <v>171</v>
      </c>
      <c r="B34">
        <v>1</v>
      </c>
      <c r="C34" t="s">
        <v>8</v>
      </c>
      <c r="D34" t="s">
        <v>6</v>
      </c>
      <c r="F34" t="s">
        <v>15</v>
      </c>
      <c r="G34" t="s">
        <v>17</v>
      </c>
    </row>
    <row r="35" spans="1:8" x14ac:dyDescent="0.2">
      <c r="A35" t="s">
        <v>64</v>
      </c>
      <c r="B35">
        <f>1/(1000000000*20)</f>
        <v>5.0000000000000002E-11</v>
      </c>
      <c r="C35" t="s">
        <v>8</v>
      </c>
      <c r="D35" t="s">
        <v>5</v>
      </c>
      <c r="F35" t="s">
        <v>16</v>
      </c>
      <c r="G35" t="s">
        <v>65</v>
      </c>
      <c r="H35" t="s">
        <v>78</v>
      </c>
    </row>
    <row r="36" spans="1:8" x14ac:dyDescent="0.2">
      <c r="A36" t="s">
        <v>66</v>
      </c>
      <c r="B36">
        <f>-1/(1000000000*20)</f>
        <v>-5.0000000000000002E-11</v>
      </c>
      <c r="C36" t="s">
        <v>8</v>
      </c>
      <c r="D36" t="s">
        <v>5</v>
      </c>
      <c r="F36" t="s">
        <v>16</v>
      </c>
      <c r="G36" t="s">
        <v>65</v>
      </c>
      <c r="H36" t="s">
        <v>79</v>
      </c>
    </row>
    <row r="37" spans="1:8" x14ac:dyDescent="0.2">
      <c r="A37" t="s">
        <v>33</v>
      </c>
      <c r="B37">
        <v>3.4369999999999998</v>
      </c>
      <c r="C37" t="s">
        <v>138</v>
      </c>
      <c r="D37" t="s">
        <v>6</v>
      </c>
      <c r="F37" t="s">
        <v>16</v>
      </c>
      <c r="G37" t="s">
        <v>34</v>
      </c>
      <c r="H37" t="s">
        <v>115</v>
      </c>
    </row>
    <row r="38" spans="1:8" x14ac:dyDescent="0.2">
      <c r="A38" t="s">
        <v>174</v>
      </c>
      <c r="B38">
        <v>4.0000000000000001E-3</v>
      </c>
      <c r="C38" t="s">
        <v>18</v>
      </c>
      <c r="D38" t="s">
        <v>6</v>
      </c>
      <c r="F38" t="s">
        <v>16</v>
      </c>
      <c r="G38" t="s">
        <v>175</v>
      </c>
      <c r="H38" t="s">
        <v>115</v>
      </c>
    </row>
    <row r="39" spans="1:8" ht="16" x14ac:dyDescent="0.2">
      <c r="A39" s="9" t="s">
        <v>176</v>
      </c>
      <c r="B39">
        <v>3.5000000000000001E-3</v>
      </c>
      <c r="C39" t="s">
        <v>23</v>
      </c>
      <c r="D39" t="s">
        <v>6</v>
      </c>
      <c r="F39" t="s">
        <v>16</v>
      </c>
      <c r="G39" s="9" t="s">
        <v>177</v>
      </c>
      <c r="H39" t="s">
        <v>115</v>
      </c>
    </row>
    <row r="40" spans="1:8" x14ac:dyDescent="0.2">
      <c r="A40" t="s">
        <v>80</v>
      </c>
      <c r="B40">
        <v>0.34499999999999997</v>
      </c>
      <c r="C40" t="s">
        <v>8</v>
      </c>
      <c r="D40" t="s">
        <v>25</v>
      </c>
      <c r="F40" t="s">
        <v>16</v>
      </c>
      <c r="G40" t="s">
        <v>81</v>
      </c>
      <c r="H40" t="s">
        <v>115</v>
      </c>
    </row>
    <row r="41" spans="1:8" x14ac:dyDescent="0.2">
      <c r="A41" t="s">
        <v>82</v>
      </c>
      <c r="B41">
        <v>6.28</v>
      </c>
      <c r="C41" t="s">
        <v>138</v>
      </c>
      <c r="D41" t="s">
        <v>24</v>
      </c>
      <c r="F41" t="s">
        <v>16</v>
      </c>
      <c r="G41" t="s">
        <v>170</v>
      </c>
      <c r="H41" t="s">
        <v>115</v>
      </c>
    </row>
    <row r="42" spans="1:8" ht="16" x14ac:dyDescent="0.2">
      <c r="A42" t="s">
        <v>103</v>
      </c>
      <c r="B42">
        <v>1</v>
      </c>
      <c r="C42" t="s">
        <v>8</v>
      </c>
      <c r="D42" t="s">
        <v>6</v>
      </c>
      <c r="F42" t="s">
        <v>16</v>
      </c>
      <c r="G42" s="8" t="s">
        <v>104</v>
      </c>
      <c r="H42" t="s">
        <v>172</v>
      </c>
    </row>
    <row r="43" spans="1:8" x14ac:dyDescent="0.2">
      <c r="A43" t="s">
        <v>41</v>
      </c>
      <c r="B43">
        <v>1</v>
      </c>
      <c r="D43" t="s">
        <v>6</v>
      </c>
      <c r="E43" t="s">
        <v>39</v>
      </c>
      <c r="F43" t="s">
        <v>21</v>
      </c>
      <c r="H43" t="s">
        <v>178</v>
      </c>
    </row>
    <row r="44" spans="1:8" x14ac:dyDescent="0.2">
      <c r="A44" t="s">
        <v>40</v>
      </c>
      <c r="B44" s="6">
        <v>2.1000000000000001E-2</v>
      </c>
      <c r="D44" t="s">
        <v>6</v>
      </c>
      <c r="E44" t="s">
        <v>22</v>
      </c>
      <c r="F44" t="s">
        <v>21</v>
      </c>
      <c r="H44" t="s">
        <v>179</v>
      </c>
    </row>
    <row r="46" spans="1:8" ht="16" x14ac:dyDescent="0.2">
      <c r="A46" s="1" t="s">
        <v>0</v>
      </c>
      <c r="B46" s="1" t="s">
        <v>64</v>
      </c>
    </row>
    <row r="47" spans="1:8" x14ac:dyDescent="0.2">
      <c r="A47" t="s">
        <v>1</v>
      </c>
      <c r="B47">
        <v>1</v>
      </c>
    </row>
    <row r="48" spans="1:8" ht="16" x14ac:dyDescent="0.2">
      <c r="A48" t="s">
        <v>2</v>
      </c>
      <c r="B48" s="7" t="s">
        <v>65</v>
      </c>
    </row>
    <row r="49" spans="1:8" x14ac:dyDescent="0.2">
      <c r="A49" t="s">
        <v>3</v>
      </c>
      <c r="B49" t="s">
        <v>4</v>
      </c>
    </row>
    <row r="50" spans="1:8" x14ac:dyDescent="0.2">
      <c r="A50" t="s">
        <v>5</v>
      </c>
      <c r="B50" t="s">
        <v>5</v>
      </c>
    </row>
    <row r="51" spans="1:8" x14ac:dyDescent="0.2">
      <c r="A51" t="s">
        <v>7</v>
      </c>
      <c r="B51" t="s">
        <v>8</v>
      </c>
    </row>
    <row r="52" spans="1:8" x14ac:dyDescent="0.2">
      <c r="A52" t="s">
        <v>9</v>
      </c>
      <c r="B52" t="s">
        <v>226</v>
      </c>
    </row>
    <row r="53" spans="1:8" x14ac:dyDescent="0.2">
      <c r="A53" t="s">
        <v>19</v>
      </c>
      <c r="B53" t="s">
        <v>42</v>
      </c>
    </row>
    <row r="54" spans="1:8" ht="16" x14ac:dyDescent="0.2">
      <c r="A54" s="1" t="s">
        <v>10</v>
      </c>
    </row>
    <row r="55" spans="1:8" x14ac:dyDescent="0.2">
      <c r="A55" t="s">
        <v>11</v>
      </c>
      <c r="B55" t="s">
        <v>12</v>
      </c>
      <c r="C55" t="s">
        <v>7</v>
      </c>
      <c r="D55" t="s">
        <v>5</v>
      </c>
      <c r="E55" t="s">
        <v>13</v>
      </c>
      <c r="F55" t="s">
        <v>3</v>
      </c>
      <c r="G55" t="s">
        <v>2</v>
      </c>
      <c r="H55" t="s">
        <v>9</v>
      </c>
    </row>
    <row r="56" spans="1:8" ht="16" x14ac:dyDescent="0.2">
      <c r="A56" t="s">
        <v>64</v>
      </c>
      <c r="B56">
        <v>1</v>
      </c>
      <c r="C56" t="s">
        <v>8</v>
      </c>
      <c r="D56" t="s">
        <v>5</v>
      </c>
      <c r="F56" t="s">
        <v>15</v>
      </c>
      <c r="G56" s="7" t="s">
        <v>65</v>
      </c>
    </row>
    <row r="57" spans="1:8" x14ac:dyDescent="0.2">
      <c r="A57" t="s">
        <v>210</v>
      </c>
      <c r="B57">
        <v>134000</v>
      </c>
      <c r="C57" t="s">
        <v>28</v>
      </c>
      <c r="D57" t="s">
        <v>51</v>
      </c>
      <c r="F57" t="s">
        <v>16</v>
      </c>
      <c r="G57" t="s">
        <v>212</v>
      </c>
      <c r="H57" t="s">
        <v>50</v>
      </c>
    </row>
    <row r="58" spans="1:8" x14ac:dyDescent="0.2">
      <c r="A58" t="s">
        <v>44</v>
      </c>
      <c r="B58">
        <v>5400000</v>
      </c>
      <c r="C58" t="s">
        <v>18</v>
      </c>
      <c r="D58" t="s">
        <v>6</v>
      </c>
      <c r="F58" t="s">
        <v>16</v>
      </c>
      <c r="G58" t="s">
        <v>32</v>
      </c>
      <c r="H58" t="s">
        <v>50</v>
      </c>
    </row>
    <row r="59" spans="1:8" x14ac:dyDescent="0.2">
      <c r="A59" t="s">
        <v>45</v>
      </c>
      <c r="B59">
        <v>34000</v>
      </c>
      <c r="C59" t="s">
        <v>28</v>
      </c>
      <c r="D59" t="s">
        <v>6</v>
      </c>
      <c r="F59" t="s">
        <v>16</v>
      </c>
      <c r="G59" t="s">
        <v>52</v>
      </c>
      <c r="H59" t="s">
        <v>50</v>
      </c>
    </row>
    <row r="60" spans="1:8" ht="16" x14ac:dyDescent="0.2">
      <c r="A60" t="s">
        <v>46</v>
      </c>
      <c r="B60" s="2">
        <v>10000</v>
      </c>
      <c r="C60" t="s">
        <v>28</v>
      </c>
      <c r="D60" t="s">
        <v>6</v>
      </c>
      <c r="F60" t="s">
        <v>16</v>
      </c>
      <c r="G60" t="s">
        <v>53</v>
      </c>
      <c r="H60" t="s">
        <v>50</v>
      </c>
    </row>
    <row r="61" spans="1:8" x14ac:dyDescent="0.2">
      <c r="A61" t="s">
        <v>47</v>
      </c>
      <c r="B61">
        <v>76000</v>
      </c>
      <c r="C61" t="s">
        <v>18</v>
      </c>
      <c r="D61" t="s">
        <v>6</v>
      </c>
      <c r="F61" t="s">
        <v>16</v>
      </c>
      <c r="G61" t="s">
        <v>54</v>
      </c>
      <c r="H61" t="s">
        <v>50</v>
      </c>
    </row>
    <row r="62" spans="1:8" x14ac:dyDescent="0.2">
      <c r="A62" t="s">
        <v>48</v>
      </c>
      <c r="B62">
        <v>16000</v>
      </c>
      <c r="C62" t="s">
        <v>18</v>
      </c>
      <c r="D62" t="s">
        <v>6</v>
      </c>
      <c r="F62" t="s">
        <v>16</v>
      </c>
      <c r="G62" t="s">
        <v>55</v>
      </c>
      <c r="H62" t="s">
        <v>50</v>
      </c>
    </row>
    <row r="63" spans="1:8" x14ac:dyDescent="0.2">
      <c r="A63" t="s">
        <v>49</v>
      </c>
      <c r="B63">
        <v>15200000</v>
      </c>
      <c r="C63" t="s">
        <v>18</v>
      </c>
      <c r="D63" t="s">
        <v>6</v>
      </c>
      <c r="F63" t="s">
        <v>16</v>
      </c>
      <c r="G63" t="s">
        <v>31</v>
      </c>
      <c r="H63" t="s">
        <v>50</v>
      </c>
    </row>
    <row r="64" spans="1:8" x14ac:dyDescent="0.2">
      <c r="A64" t="s">
        <v>210</v>
      </c>
      <c r="B64">
        <v>66000</v>
      </c>
      <c r="C64" t="s">
        <v>28</v>
      </c>
      <c r="D64" t="s">
        <v>51</v>
      </c>
      <c r="F64" t="s">
        <v>16</v>
      </c>
      <c r="G64" t="s">
        <v>212</v>
      </c>
      <c r="H64" t="s">
        <v>56</v>
      </c>
    </row>
    <row r="65" spans="1:19" x14ac:dyDescent="0.2">
      <c r="A65" t="s">
        <v>45</v>
      </c>
      <c r="B65">
        <v>460000</v>
      </c>
      <c r="C65" t="s">
        <v>28</v>
      </c>
      <c r="D65" t="s">
        <v>6</v>
      </c>
      <c r="F65" t="s">
        <v>16</v>
      </c>
      <c r="G65" t="s">
        <v>52</v>
      </c>
      <c r="H65" t="s">
        <v>56</v>
      </c>
    </row>
    <row r="66" spans="1:19" x14ac:dyDescent="0.2">
      <c r="A66" t="s">
        <v>210</v>
      </c>
      <c r="B66">
        <v>42000</v>
      </c>
      <c r="C66" t="s">
        <v>28</v>
      </c>
      <c r="D66" t="s">
        <v>51</v>
      </c>
      <c r="F66" t="s">
        <v>16</v>
      </c>
      <c r="G66" t="s">
        <v>212</v>
      </c>
      <c r="H66" t="s">
        <v>58</v>
      </c>
    </row>
    <row r="67" spans="1:19" x14ac:dyDescent="0.2">
      <c r="A67" t="s">
        <v>44</v>
      </c>
      <c r="B67">
        <v>1180000</v>
      </c>
      <c r="C67" t="s">
        <v>18</v>
      </c>
      <c r="D67" t="s">
        <v>6</v>
      </c>
      <c r="F67" t="s">
        <v>16</v>
      </c>
      <c r="G67" t="s">
        <v>32</v>
      </c>
      <c r="H67" t="s">
        <v>58</v>
      </c>
    </row>
    <row r="68" spans="1:19" x14ac:dyDescent="0.2">
      <c r="A68" t="s">
        <v>57</v>
      </c>
      <c r="B68">
        <v>2400000</v>
      </c>
      <c r="C68" t="s">
        <v>18</v>
      </c>
      <c r="D68" t="s">
        <v>6</v>
      </c>
      <c r="F68" t="s">
        <v>16</v>
      </c>
      <c r="G68" t="s">
        <v>59</v>
      </c>
      <c r="H68" t="s">
        <v>58</v>
      </c>
    </row>
    <row r="69" spans="1:19" x14ac:dyDescent="0.2">
      <c r="A69" t="s">
        <v>210</v>
      </c>
      <c r="B69">
        <v>74000</v>
      </c>
      <c r="C69" t="s">
        <v>28</v>
      </c>
      <c r="D69" t="s">
        <v>51</v>
      </c>
      <c r="F69" t="s">
        <v>16</v>
      </c>
      <c r="G69" t="s">
        <v>212</v>
      </c>
      <c r="H69" t="s">
        <v>63</v>
      </c>
      <c r="Q69" s="3"/>
      <c r="S69" s="3"/>
    </row>
    <row r="70" spans="1:19" x14ac:dyDescent="0.2">
      <c r="A70" t="s">
        <v>60</v>
      </c>
      <c r="B70">
        <v>50000</v>
      </c>
      <c r="C70" t="s">
        <v>18</v>
      </c>
      <c r="D70" t="s">
        <v>6</v>
      </c>
      <c r="F70" t="s">
        <v>16</v>
      </c>
      <c r="G70" t="s">
        <v>62</v>
      </c>
      <c r="H70" t="s">
        <v>63</v>
      </c>
      <c r="Q70" s="4"/>
      <c r="S70" s="4"/>
    </row>
    <row r="71" spans="1:19" x14ac:dyDescent="0.2">
      <c r="A71" t="s">
        <v>44</v>
      </c>
      <c r="B71">
        <v>960000</v>
      </c>
      <c r="C71" t="s">
        <v>18</v>
      </c>
      <c r="D71" t="s">
        <v>6</v>
      </c>
      <c r="F71" t="s">
        <v>16</v>
      </c>
      <c r="G71" t="s">
        <v>32</v>
      </c>
      <c r="H71" t="s">
        <v>63</v>
      </c>
      <c r="Q71" s="3"/>
      <c r="S71" s="3"/>
    </row>
    <row r="72" spans="1:19" x14ac:dyDescent="0.2">
      <c r="A72" t="s">
        <v>45</v>
      </c>
      <c r="B72">
        <v>660000</v>
      </c>
      <c r="C72" t="s">
        <v>28</v>
      </c>
      <c r="D72" t="s">
        <v>6</v>
      </c>
      <c r="F72" t="s">
        <v>16</v>
      </c>
      <c r="G72" t="s">
        <v>52</v>
      </c>
      <c r="H72" t="s">
        <v>63</v>
      </c>
      <c r="Q72" s="3"/>
      <c r="S72" s="3"/>
    </row>
    <row r="73" spans="1:19" x14ac:dyDescent="0.2">
      <c r="A73" t="s">
        <v>61</v>
      </c>
      <c r="B73">
        <v>5400000</v>
      </c>
      <c r="C73" t="s">
        <v>18</v>
      </c>
      <c r="D73" t="s">
        <v>6</v>
      </c>
      <c r="F73" t="s">
        <v>16</v>
      </c>
      <c r="G73" t="s">
        <v>135</v>
      </c>
      <c r="H73" t="s">
        <v>63</v>
      </c>
    </row>
    <row r="74" spans="1:19" x14ac:dyDescent="0.2">
      <c r="A74" t="s">
        <v>217</v>
      </c>
      <c r="B74">
        <f>78380/1000000000/20</f>
        <v>3.9190000000000001E-6</v>
      </c>
      <c r="D74" t="s">
        <v>218</v>
      </c>
      <c r="E74" t="s">
        <v>222</v>
      </c>
      <c r="F74" t="s">
        <v>21</v>
      </c>
      <c r="H74" t="s">
        <v>219</v>
      </c>
    </row>
    <row r="75" spans="1:19" x14ac:dyDescent="0.2">
      <c r="A75" t="s">
        <v>220</v>
      </c>
      <c r="B75">
        <f>78380/1000000000</f>
        <v>7.8380000000000005E-5</v>
      </c>
      <c r="D75" t="s">
        <v>221</v>
      </c>
      <c r="E75" t="s">
        <v>222</v>
      </c>
      <c r="F75" t="s">
        <v>21</v>
      </c>
      <c r="H75" t="s">
        <v>223</v>
      </c>
    </row>
    <row r="76" spans="1:19" x14ac:dyDescent="0.2">
      <c r="A76" t="s">
        <v>224</v>
      </c>
      <c r="B76">
        <f>78380/1000000000</f>
        <v>7.8380000000000005E-5</v>
      </c>
      <c r="D76" t="s">
        <v>221</v>
      </c>
      <c r="E76" t="s">
        <v>222</v>
      </c>
      <c r="F76" t="s">
        <v>21</v>
      </c>
      <c r="H76" t="s">
        <v>223</v>
      </c>
    </row>
    <row r="77" spans="1:19" ht="16" x14ac:dyDescent="0.2">
      <c r="A77" s="1"/>
      <c r="B77" s="1"/>
    </row>
    <row r="78" spans="1:19" ht="16" x14ac:dyDescent="0.2">
      <c r="A78" s="1" t="s">
        <v>0</v>
      </c>
      <c r="B78" s="1" t="s">
        <v>66</v>
      </c>
    </row>
    <row r="79" spans="1:19" x14ac:dyDescent="0.2">
      <c r="A79" t="s">
        <v>1</v>
      </c>
      <c r="B79">
        <v>1</v>
      </c>
    </row>
    <row r="80" spans="1:19" ht="16" x14ac:dyDescent="0.2">
      <c r="A80" t="s">
        <v>2</v>
      </c>
      <c r="B80" s="7" t="s">
        <v>65</v>
      </c>
    </row>
    <row r="81" spans="1:19" x14ac:dyDescent="0.2">
      <c r="A81" t="s">
        <v>3</v>
      </c>
      <c r="B81" t="s">
        <v>4</v>
      </c>
    </row>
    <row r="82" spans="1:19" x14ac:dyDescent="0.2">
      <c r="A82" t="s">
        <v>5</v>
      </c>
      <c r="B82" t="s">
        <v>5</v>
      </c>
    </row>
    <row r="83" spans="1:19" x14ac:dyDescent="0.2">
      <c r="A83" t="s">
        <v>7</v>
      </c>
      <c r="B83" t="s">
        <v>8</v>
      </c>
    </row>
    <row r="84" spans="1:19" x14ac:dyDescent="0.2">
      <c r="A84" t="s">
        <v>9</v>
      </c>
      <c r="B84" t="s">
        <v>43</v>
      </c>
    </row>
    <row r="85" spans="1:19" x14ac:dyDescent="0.2">
      <c r="A85" t="s">
        <v>19</v>
      </c>
      <c r="B85" t="s">
        <v>42</v>
      </c>
    </row>
    <row r="86" spans="1:19" ht="16" x14ac:dyDescent="0.2">
      <c r="A86" s="1" t="s">
        <v>10</v>
      </c>
    </row>
    <row r="87" spans="1:19" x14ac:dyDescent="0.2">
      <c r="A87" t="s">
        <v>11</v>
      </c>
      <c r="B87" t="s">
        <v>12</v>
      </c>
      <c r="C87" t="s">
        <v>7</v>
      </c>
      <c r="D87" t="s">
        <v>5</v>
      </c>
      <c r="E87" t="s">
        <v>13</v>
      </c>
      <c r="F87" t="s">
        <v>3</v>
      </c>
      <c r="G87" t="s">
        <v>2</v>
      </c>
      <c r="H87" t="s">
        <v>9</v>
      </c>
    </row>
    <row r="88" spans="1:19" ht="16" x14ac:dyDescent="0.2">
      <c r="A88" t="s">
        <v>66</v>
      </c>
      <c r="B88">
        <v>-1</v>
      </c>
      <c r="C88" t="s">
        <v>8</v>
      </c>
      <c r="D88" t="s">
        <v>5</v>
      </c>
      <c r="F88" t="s">
        <v>15</v>
      </c>
      <c r="G88" s="7" t="s">
        <v>65</v>
      </c>
    </row>
    <row r="89" spans="1:19" x14ac:dyDescent="0.2">
      <c r="A89" t="s">
        <v>67</v>
      </c>
      <c r="B89" s="11">
        <v>-760000000</v>
      </c>
      <c r="C89" t="s">
        <v>138</v>
      </c>
      <c r="D89" t="s">
        <v>6</v>
      </c>
      <c r="F89" t="s">
        <v>16</v>
      </c>
      <c r="G89" t="s">
        <v>169</v>
      </c>
      <c r="H89" s="12"/>
      <c r="Q89" s="4"/>
      <c r="S89" s="4"/>
    </row>
    <row r="90" spans="1:19" x14ac:dyDescent="0.2">
      <c r="A90" t="s">
        <v>68</v>
      </c>
      <c r="B90" s="11">
        <v>-12000000</v>
      </c>
      <c r="C90" t="s">
        <v>23</v>
      </c>
      <c r="D90" t="s">
        <v>6</v>
      </c>
      <c r="F90" t="s">
        <v>16</v>
      </c>
      <c r="G90" t="s">
        <v>168</v>
      </c>
      <c r="H90" s="12"/>
      <c r="Q90" s="3"/>
      <c r="S90" s="3"/>
    </row>
    <row r="91" spans="1:19" x14ac:dyDescent="0.2">
      <c r="A91" t="s">
        <v>69</v>
      </c>
      <c r="B91" s="11">
        <v>-76000</v>
      </c>
      <c r="C91" t="s">
        <v>23</v>
      </c>
      <c r="D91" t="s">
        <v>6</v>
      </c>
      <c r="F91" t="s">
        <v>16</v>
      </c>
      <c r="G91" t="s">
        <v>167</v>
      </c>
      <c r="H91" s="12"/>
      <c r="Q91" s="3"/>
      <c r="S91" s="3"/>
    </row>
    <row r="92" spans="1:19" x14ac:dyDescent="0.2">
      <c r="A92" t="s">
        <v>70</v>
      </c>
      <c r="B92" s="11">
        <v>-15200000</v>
      </c>
      <c r="C92" t="s">
        <v>23</v>
      </c>
      <c r="D92" t="s">
        <v>6</v>
      </c>
      <c r="F92" t="s">
        <v>16</v>
      </c>
      <c r="G92" t="s">
        <v>166</v>
      </c>
      <c r="H92" s="12"/>
      <c r="I92" s="13"/>
    </row>
    <row r="93" spans="1:19" x14ac:dyDescent="0.2">
      <c r="A93" t="s">
        <v>71</v>
      </c>
      <c r="B93" s="11">
        <v>-16000</v>
      </c>
      <c r="C93" t="s">
        <v>23</v>
      </c>
      <c r="D93" t="s">
        <v>6</v>
      </c>
      <c r="F93" t="s">
        <v>16</v>
      </c>
      <c r="G93" t="s">
        <v>165</v>
      </c>
      <c r="H93" s="12"/>
    </row>
    <row r="94" spans="1:19" x14ac:dyDescent="0.2">
      <c r="A94" t="s">
        <v>72</v>
      </c>
      <c r="B94" s="11">
        <v>-10000</v>
      </c>
      <c r="C94" t="s">
        <v>23</v>
      </c>
      <c r="D94" t="s">
        <v>6</v>
      </c>
      <c r="F94" t="s">
        <v>16</v>
      </c>
      <c r="G94" t="s">
        <v>164</v>
      </c>
      <c r="H94" s="12"/>
    </row>
    <row r="95" spans="1:19" x14ac:dyDescent="0.2">
      <c r="A95" t="s">
        <v>73</v>
      </c>
      <c r="B95" s="11">
        <v>-2400000</v>
      </c>
      <c r="C95" t="s">
        <v>23</v>
      </c>
      <c r="D95" t="s">
        <v>6</v>
      </c>
      <c r="F95" t="s">
        <v>16</v>
      </c>
      <c r="G95" t="s">
        <v>163</v>
      </c>
      <c r="H95" s="12"/>
    </row>
    <row r="96" spans="1:19" x14ac:dyDescent="0.2">
      <c r="A96" t="s">
        <v>74</v>
      </c>
      <c r="B96" s="11">
        <v>-46000</v>
      </c>
      <c r="C96" t="s">
        <v>8</v>
      </c>
      <c r="D96" t="s">
        <v>6</v>
      </c>
      <c r="F96" t="s">
        <v>16</v>
      </c>
      <c r="G96" t="s">
        <v>62</v>
      </c>
      <c r="H96" s="12"/>
    </row>
    <row r="97" spans="1:8" x14ac:dyDescent="0.2">
      <c r="A97" t="s">
        <v>75</v>
      </c>
      <c r="B97" s="11">
        <v>-80000000</v>
      </c>
      <c r="C97" t="s">
        <v>138</v>
      </c>
      <c r="D97" t="s">
        <v>6</v>
      </c>
      <c r="F97" t="s">
        <v>16</v>
      </c>
      <c r="G97" t="s">
        <v>147</v>
      </c>
      <c r="H97" s="12"/>
    </row>
    <row r="98" spans="1:8" x14ac:dyDescent="0.2">
      <c r="A98" t="s">
        <v>76</v>
      </c>
      <c r="B98" s="11">
        <v>-70000000</v>
      </c>
      <c r="C98" t="s">
        <v>23</v>
      </c>
      <c r="D98" t="s">
        <v>6</v>
      </c>
      <c r="F98" t="s">
        <v>16</v>
      </c>
      <c r="G98" t="s">
        <v>162</v>
      </c>
      <c r="H98" s="12"/>
    </row>
    <row r="100" spans="1:8" ht="16" x14ac:dyDescent="0.2">
      <c r="A100" s="1" t="s">
        <v>0</v>
      </c>
      <c r="B100" s="1" t="s">
        <v>120</v>
      </c>
    </row>
    <row r="101" spans="1:8" x14ac:dyDescent="0.2">
      <c r="A101" t="s">
        <v>1</v>
      </c>
      <c r="B101">
        <v>1</v>
      </c>
    </row>
    <row r="102" spans="1:8" x14ac:dyDescent="0.2">
      <c r="A102" t="s">
        <v>2</v>
      </c>
      <c r="B102" t="s">
        <v>17</v>
      </c>
    </row>
    <row r="103" spans="1:8" x14ac:dyDescent="0.2">
      <c r="A103" t="s">
        <v>3</v>
      </c>
      <c r="B103" t="s">
        <v>4</v>
      </c>
    </row>
    <row r="104" spans="1:8" x14ac:dyDescent="0.2">
      <c r="A104" t="s">
        <v>5</v>
      </c>
      <c r="B104" t="s">
        <v>6</v>
      </c>
    </row>
    <row r="105" spans="1:8" x14ac:dyDescent="0.2">
      <c r="A105" t="s">
        <v>7</v>
      </c>
      <c r="B105" t="s">
        <v>8</v>
      </c>
    </row>
    <row r="106" spans="1:8" x14ac:dyDescent="0.2">
      <c r="A106" t="s">
        <v>9</v>
      </c>
      <c r="B106" t="s">
        <v>119</v>
      </c>
    </row>
    <row r="107" spans="1:8" x14ac:dyDescent="0.2">
      <c r="A107" t="s">
        <v>19</v>
      </c>
      <c r="B107" t="s">
        <v>42</v>
      </c>
    </row>
    <row r="108" spans="1:8" ht="16" x14ac:dyDescent="0.2">
      <c r="A108" s="1" t="s">
        <v>10</v>
      </c>
    </row>
    <row r="109" spans="1:8" x14ac:dyDescent="0.2">
      <c r="A109" t="s">
        <v>11</v>
      </c>
      <c r="B109" t="s">
        <v>12</v>
      </c>
      <c r="C109" t="s">
        <v>7</v>
      </c>
      <c r="D109" t="s">
        <v>5</v>
      </c>
      <c r="E109" t="s">
        <v>13</v>
      </c>
      <c r="F109" t="s">
        <v>3</v>
      </c>
      <c r="G109" t="s">
        <v>2</v>
      </c>
      <c r="H109" t="s">
        <v>9</v>
      </c>
    </row>
    <row r="110" spans="1:8" x14ac:dyDescent="0.2">
      <c r="A110" t="s">
        <v>120</v>
      </c>
      <c r="B110">
        <v>1</v>
      </c>
      <c r="C110" t="s">
        <v>8</v>
      </c>
      <c r="D110" t="s">
        <v>6</v>
      </c>
      <c r="F110" t="s">
        <v>15</v>
      </c>
      <c r="G110" t="s">
        <v>17</v>
      </c>
    </row>
    <row r="111" spans="1:8" ht="16" x14ac:dyDescent="0.2">
      <c r="A111" t="s">
        <v>83</v>
      </c>
      <c r="B111">
        <v>3.0000000000000001E-3</v>
      </c>
      <c r="C111" t="s">
        <v>8</v>
      </c>
      <c r="D111" t="s">
        <v>6</v>
      </c>
      <c r="F111" t="s">
        <v>16</v>
      </c>
      <c r="G111" s="7" t="s">
        <v>84</v>
      </c>
      <c r="H111" t="s">
        <v>180</v>
      </c>
    </row>
    <row r="112" spans="1:8" x14ac:dyDescent="0.2">
      <c r="A112" t="s">
        <v>121</v>
      </c>
      <c r="B112">
        <f>1/(100000000*20)</f>
        <v>5.0000000000000003E-10</v>
      </c>
      <c r="C112" t="s">
        <v>8</v>
      </c>
      <c r="D112" t="s">
        <v>5</v>
      </c>
      <c r="F112" t="s">
        <v>16</v>
      </c>
      <c r="G112" t="s">
        <v>65</v>
      </c>
      <c r="H112" t="s">
        <v>78</v>
      </c>
    </row>
    <row r="113" spans="1:8" x14ac:dyDescent="0.2">
      <c r="A113" t="s">
        <v>136</v>
      </c>
      <c r="B113">
        <f>-1/(100000000*20)</f>
        <v>-5.0000000000000003E-10</v>
      </c>
      <c r="C113" t="s">
        <v>8</v>
      </c>
      <c r="D113" t="s">
        <v>5</v>
      </c>
      <c r="F113" t="s">
        <v>16</v>
      </c>
      <c r="G113" t="s">
        <v>65</v>
      </c>
      <c r="H113" t="s">
        <v>79</v>
      </c>
    </row>
    <row r="114" spans="1:8" x14ac:dyDescent="0.2">
      <c r="A114" t="s">
        <v>80</v>
      </c>
      <c r="B114">
        <v>0.5</v>
      </c>
      <c r="C114" t="s">
        <v>8</v>
      </c>
      <c r="D114" t="s">
        <v>25</v>
      </c>
      <c r="F114" t="s">
        <v>16</v>
      </c>
      <c r="G114" t="s">
        <v>81</v>
      </c>
      <c r="H114" t="s">
        <v>180</v>
      </c>
    </row>
    <row r="115" spans="1:8" x14ac:dyDescent="0.2">
      <c r="A115" t="s">
        <v>82</v>
      </c>
      <c r="B115">
        <v>5.4</v>
      </c>
      <c r="C115" t="s">
        <v>138</v>
      </c>
      <c r="D115" t="s">
        <v>24</v>
      </c>
      <c r="F115" t="s">
        <v>16</v>
      </c>
      <c r="G115" t="s">
        <v>170</v>
      </c>
      <c r="H115" t="s">
        <v>180</v>
      </c>
    </row>
    <row r="116" spans="1:8" x14ac:dyDescent="0.2">
      <c r="A116" t="s">
        <v>41</v>
      </c>
      <c r="B116">
        <v>1</v>
      </c>
      <c r="D116" t="s">
        <v>6</v>
      </c>
      <c r="E116" t="s">
        <v>39</v>
      </c>
      <c r="F116" t="s">
        <v>21</v>
      </c>
      <c r="H116" t="s">
        <v>178</v>
      </c>
    </row>
    <row r="117" spans="1:8" x14ac:dyDescent="0.2">
      <c r="A117" t="s">
        <v>40</v>
      </c>
      <c r="B117" s="6">
        <v>2.1000000000000001E-2</v>
      </c>
      <c r="D117" t="s">
        <v>6</v>
      </c>
      <c r="E117" t="s">
        <v>22</v>
      </c>
      <c r="F117" t="s">
        <v>21</v>
      </c>
      <c r="H117" t="s">
        <v>179</v>
      </c>
    </row>
    <row r="119" spans="1:8" ht="16" x14ac:dyDescent="0.2">
      <c r="A119" s="1" t="s">
        <v>0</v>
      </c>
      <c r="B119" s="1" t="s">
        <v>173</v>
      </c>
    </row>
    <row r="120" spans="1:8" x14ac:dyDescent="0.2">
      <c r="A120" t="s">
        <v>1</v>
      </c>
      <c r="B120">
        <v>1</v>
      </c>
    </row>
    <row r="121" spans="1:8" x14ac:dyDescent="0.2">
      <c r="A121" t="s">
        <v>2</v>
      </c>
      <c r="B121" t="s">
        <v>17</v>
      </c>
    </row>
    <row r="122" spans="1:8" x14ac:dyDescent="0.2">
      <c r="A122" t="s">
        <v>3</v>
      </c>
      <c r="B122" t="s">
        <v>4</v>
      </c>
    </row>
    <row r="123" spans="1:8" x14ac:dyDescent="0.2">
      <c r="A123" t="s">
        <v>5</v>
      </c>
      <c r="B123" t="s">
        <v>6</v>
      </c>
    </row>
    <row r="124" spans="1:8" x14ac:dyDescent="0.2">
      <c r="A124" t="s">
        <v>7</v>
      </c>
      <c r="B124" t="s">
        <v>8</v>
      </c>
    </row>
    <row r="125" spans="1:8" x14ac:dyDescent="0.2">
      <c r="A125" t="s">
        <v>9</v>
      </c>
      <c r="B125" t="s">
        <v>119</v>
      </c>
    </row>
    <row r="126" spans="1:8" x14ac:dyDescent="0.2">
      <c r="A126" t="s">
        <v>19</v>
      </c>
      <c r="B126" t="s">
        <v>42</v>
      </c>
    </row>
    <row r="127" spans="1:8" ht="16" x14ac:dyDescent="0.2">
      <c r="A127" s="1" t="s">
        <v>10</v>
      </c>
    </row>
    <row r="128" spans="1:8" x14ac:dyDescent="0.2">
      <c r="A128" t="s">
        <v>11</v>
      </c>
      <c r="B128" t="s">
        <v>12</v>
      </c>
      <c r="C128" t="s">
        <v>7</v>
      </c>
      <c r="D128" t="s">
        <v>5</v>
      </c>
      <c r="E128" t="s">
        <v>13</v>
      </c>
      <c r="F128" t="s">
        <v>3</v>
      </c>
      <c r="G128" t="s">
        <v>2</v>
      </c>
      <c r="H128" t="s">
        <v>9</v>
      </c>
    </row>
    <row r="129" spans="1:8" x14ac:dyDescent="0.2">
      <c r="A129" t="s">
        <v>173</v>
      </c>
      <c r="B129">
        <v>1</v>
      </c>
      <c r="C129" t="s">
        <v>8</v>
      </c>
      <c r="D129" t="s">
        <v>6</v>
      </c>
      <c r="F129" t="s">
        <v>15</v>
      </c>
      <c r="G129" t="s">
        <v>17</v>
      </c>
    </row>
    <row r="130" spans="1:8" ht="16" x14ac:dyDescent="0.2">
      <c r="A130" t="s">
        <v>83</v>
      </c>
      <c r="B130">
        <v>3.0000000000000001E-3</v>
      </c>
      <c r="C130" t="s">
        <v>8</v>
      </c>
      <c r="D130" t="s">
        <v>6</v>
      </c>
      <c r="F130" t="s">
        <v>16</v>
      </c>
      <c r="G130" s="7" t="s">
        <v>84</v>
      </c>
      <c r="H130" t="s">
        <v>115</v>
      </c>
    </row>
    <row r="131" spans="1:8" x14ac:dyDescent="0.2">
      <c r="A131" t="s">
        <v>121</v>
      </c>
      <c r="B131">
        <f>1/(100000000*20)</f>
        <v>5.0000000000000003E-10</v>
      </c>
      <c r="C131" t="s">
        <v>8</v>
      </c>
      <c r="D131" t="s">
        <v>5</v>
      </c>
      <c r="F131" t="s">
        <v>16</v>
      </c>
      <c r="G131" t="s">
        <v>65</v>
      </c>
      <c r="H131" t="s">
        <v>78</v>
      </c>
    </row>
    <row r="132" spans="1:8" x14ac:dyDescent="0.2">
      <c r="A132" t="s">
        <v>136</v>
      </c>
      <c r="B132">
        <f>-1/(100000000*20)</f>
        <v>-5.0000000000000003E-10</v>
      </c>
      <c r="C132" t="s">
        <v>8</v>
      </c>
      <c r="D132" t="s">
        <v>5</v>
      </c>
      <c r="F132" t="s">
        <v>16</v>
      </c>
      <c r="G132" t="s">
        <v>65</v>
      </c>
      <c r="H132" t="s">
        <v>79</v>
      </c>
    </row>
    <row r="133" spans="1:8" x14ac:dyDescent="0.2">
      <c r="A133" t="s">
        <v>80</v>
      </c>
      <c r="B133">
        <v>0.5</v>
      </c>
      <c r="C133" t="s">
        <v>8</v>
      </c>
      <c r="D133" t="s">
        <v>25</v>
      </c>
      <c r="F133" t="s">
        <v>16</v>
      </c>
      <c r="G133" t="s">
        <v>81</v>
      </c>
      <c r="H133" t="s">
        <v>115</v>
      </c>
    </row>
    <row r="134" spans="1:8" x14ac:dyDescent="0.2">
      <c r="A134" t="s">
        <v>82</v>
      </c>
      <c r="B134">
        <v>5.4</v>
      </c>
      <c r="C134" t="s">
        <v>138</v>
      </c>
      <c r="D134" t="s">
        <v>24</v>
      </c>
      <c r="F134" t="s">
        <v>16</v>
      </c>
      <c r="G134" t="s">
        <v>170</v>
      </c>
      <c r="H134" t="s">
        <v>115</v>
      </c>
    </row>
    <row r="135" spans="1:8" ht="16" x14ac:dyDescent="0.2">
      <c r="A135" t="s">
        <v>103</v>
      </c>
      <c r="B135">
        <v>1</v>
      </c>
      <c r="C135" t="s">
        <v>8</v>
      </c>
      <c r="D135" t="s">
        <v>6</v>
      </c>
      <c r="F135" t="s">
        <v>16</v>
      </c>
      <c r="G135" s="8" t="s">
        <v>104</v>
      </c>
      <c r="H135" t="s">
        <v>172</v>
      </c>
    </row>
    <row r="136" spans="1:8" x14ac:dyDescent="0.2">
      <c r="A136" t="s">
        <v>41</v>
      </c>
      <c r="B136">
        <v>1</v>
      </c>
      <c r="D136" t="s">
        <v>6</v>
      </c>
      <c r="E136" t="s">
        <v>39</v>
      </c>
      <c r="F136" t="s">
        <v>21</v>
      </c>
      <c r="H136" t="s">
        <v>178</v>
      </c>
    </row>
    <row r="137" spans="1:8" x14ac:dyDescent="0.2">
      <c r="A137" t="s">
        <v>40</v>
      </c>
      <c r="B137" s="6">
        <v>2.1000000000000001E-2</v>
      </c>
      <c r="D137" t="s">
        <v>6</v>
      </c>
      <c r="E137" t="s">
        <v>22</v>
      </c>
      <c r="F137" t="s">
        <v>21</v>
      </c>
      <c r="H137" t="s">
        <v>179</v>
      </c>
    </row>
    <row r="139" spans="1:8" ht="16" x14ac:dyDescent="0.2">
      <c r="A139" s="1" t="s">
        <v>0</v>
      </c>
      <c r="B139" s="1" t="s">
        <v>121</v>
      </c>
    </row>
    <row r="140" spans="1:8" x14ac:dyDescent="0.2">
      <c r="A140" t="s">
        <v>1</v>
      </c>
      <c r="B140">
        <v>1</v>
      </c>
    </row>
    <row r="141" spans="1:8" ht="16" x14ac:dyDescent="0.2">
      <c r="A141" t="s">
        <v>2</v>
      </c>
      <c r="B141" s="7" t="s">
        <v>65</v>
      </c>
    </row>
    <row r="142" spans="1:8" x14ac:dyDescent="0.2">
      <c r="A142" t="s">
        <v>3</v>
      </c>
      <c r="B142" t="s">
        <v>4</v>
      </c>
    </row>
    <row r="143" spans="1:8" x14ac:dyDescent="0.2">
      <c r="A143" t="s">
        <v>5</v>
      </c>
      <c r="B143" t="s">
        <v>5</v>
      </c>
    </row>
    <row r="144" spans="1:8" x14ac:dyDescent="0.2">
      <c r="A144" t="s">
        <v>7</v>
      </c>
      <c r="B144" t="s">
        <v>8</v>
      </c>
    </row>
    <row r="145" spans="1:8" x14ac:dyDescent="0.2">
      <c r="A145" t="s">
        <v>9</v>
      </c>
      <c r="B145" t="s">
        <v>225</v>
      </c>
    </row>
    <row r="146" spans="1:8" x14ac:dyDescent="0.2">
      <c r="A146" t="s">
        <v>19</v>
      </c>
      <c r="B146" t="s">
        <v>42</v>
      </c>
    </row>
    <row r="147" spans="1:8" ht="16" x14ac:dyDescent="0.2">
      <c r="A147" s="1" t="s">
        <v>10</v>
      </c>
    </row>
    <row r="148" spans="1:8" x14ac:dyDescent="0.2">
      <c r="A148" t="s">
        <v>11</v>
      </c>
      <c r="B148" t="s">
        <v>12</v>
      </c>
      <c r="C148" t="s">
        <v>7</v>
      </c>
      <c r="D148" t="s">
        <v>5</v>
      </c>
      <c r="E148" t="s">
        <v>13</v>
      </c>
      <c r="F148" t="s">
        <v>3</v>
      </c>
      <c r="G148" t="s">
        <v>2</v>
      </c>
      <c r="H148" t="s">
        <v>9</v>
      </c>
    </row>
    <row r="149" spans="1:8" ht="16" x14ac:dyDescent="0.2">
      <c r="A149" t="s">
        <v>121</v>
      </c>
      <c r="B149">
        <v>1</v>
      </c>
      <c r="C149" t="s">
        <v>8</v>
      </c>
      <c r="D149" t="s">
        <v>5</v>
      </c>
      <c r="F149" t="s">
        <v>15</v>
      </c>
      <c r="G149" s="7" t="s">
        <v>65</v>
      </c>
    </row>
    <row r="150" spans="1:8" x14ac:dyDescent="0.2">
      <c r="A150" t="s">
        <v>210</v>
      </c>
      <c r="B150">
        <v>8000</v>
      </c>
      <c r="C150" t="s">
        <v>23</v>
      </c>
      <c r="D150" t="s">
        <v>51</v>
      </c>
      <c r="F150" t="s">
        <v>16</v>
      </c>
      <c r="G150" t="s">
        <v>212</v>
      </c>
      <c r="H150" t="s">
        <v>125</v>
      </c>
    </row>
    <row r="151" spans="1:8" x14ac:dyDescent="0.2">
      <c r="A151" t="s">
        <v>109</v>
      </c>
      <c r="B151">
        <v>942000</v>
      </c>
      <c r="C151" t="s">
        <v>18</v>
      </c>
      <c r="D151" t="s">
        <v>6</v>
      </c>
      <c r="F151" t="s">
        <v>16</v>
      </c>
      <c r="G151" t="s">
        <v>35</v>
      </c>
      <c r="H151" t="s">
        <v>125</v>
      </c>
    </row>
    <row r="152" spans="1:8" x14ac:dyDescent="0.2">
      <c r="A152" t="s">
        <v>210</v>
      </c>
      <c r="B152">
        <v>6000</v>
      </c>
      <c r="C152" t="s">
        <v>23</v>
      </c>
      <c r="D152" t="s">
        <v>51</v>
      </c>
      <c r="F152" t="s">
        <v>16</v>
      </c>
      <c r="G152" t="s">
        <v>212</v>
      </c>
      <c r="H152" t="s">
        <v>126</v>
      </c>
    </row>
    <row r="153" spans="1:8" x14ac:dyDescent="0.2">
      <c r="A153" t="s">
        <v>109</v>
      </c>
      <c r="B153">
        <v>548000.00000000012</v>
      </c>
      <c r="C153" t="s">
        <v>18</v>
      </c>
      <c r="D153" s="10" t="s">
        <v>6</v>
      </c>
      <c r="F153" t="s">
        <v>16</v>
      </c>
      <c r="G153" t="s">
        <v>35</v>
      </c>
      <c r="H153" t="s">
        <v>126</v>
      </c>
    </row>
    <row r="154" spans="1:8" x14ac:dyDescent="0.2">
      <c r="A154" t="s">
        <v>44</v>
      </c>
      <c r="B154">
        <v>120000</v>
      </c>
      <c r="C154" t="s">
        <v>18</v>
      </c>
      <c r="D154" s="10" t="s">
        <v>6</v>
      </c>
      <c r="F154" t="s">
        <v>16</v>
      </c>
      <c r="G154" t="s">
        <v>32</v>
      </c>
      <c r="H154" t="s">
        <v>126</v>
      </c>
    </row>
    <row r="155" spans="1:8" x14ac:dyDescent="0.2">
      <c r="A155" t="s">
        <v>122</v>
      </c>
      <c r="B155">
        <v>16000</v>
      </c>
      <c r="C155" t="s">
        <v>18</v>
      </c>
      <c r="D155" s="10" t="s">
        <v>6</v>
      </c>
      <c r="F155" t="s">
        <v>16</v>
      </c>
      <c r="G155" t="s">
        <v>131</v>
      </c>
      <c r="H155" t="s">
        <v>126</v>
      </c>
    </row>
    <row r="156" spans="1:8" x14ac:dyDescent="0.2">
      <c r="A156" t="s">
        <v>61</v>
      </c>
      <c r="B156">
        <v>276000.00000000006</v>
      </c>
      <c r="C156" t="s">
        <v>18</v>
      </c>
      <c r="D156" s="10" t="s">
        <v>6</v>
      </c>
      <c r="F156" t="s">
        <v>16</v>
      </c>
      <c r="G156" t="s">
        <v>135</v>
      </c>
      <c r="H156" t="s">
        <v>127</v>
      </c>
    </row>
    <row r="157" spans="1:8" x14ac:dyDescent="0.2">
      <c r="A157" t="s">
        <v>45</v>
      </c>
      <c r="B157">
        <v>224000</v>
      </c>
      <c r="C157" t="s">
        <v>8</v>
      </c>
      <c r="D157" s="10" t="s">
        <v>6</v>
      </c>
      <c r="F157" t="s">
        <v>16</v>
      </c>
      <c r="G157" t="s">
        <v>52</v>
      </c>
      <c r="H157" t="s">
        <v>127</v>
      </c>
    </row>
    <row r="158" spans="1:8" x14ac:dyDescent="0.2">
      <c r="A158" t="s">
        <v>122</v>
      </c>
      <c r="B158">
        <v>10000</v>
      </c>
      <c r="C158" t="s">
        <v>18</v>
      </c>
      <c r="D158" s="10" t="s">
        <v>6</v>
      </c>
      <c r="F158" t="s">
        <v>16</v>
      </c>
      <c r="G158" t="s">
        <v>131</v>
      </c>
      <c r="H158" t="s">
        <v>127</v>
      </c>
    </row>
    <row r="159" spans="1:8" x14ac:dyDescent="0.2">
      <c r="A159" t="s">
        <v>123</v>
      </c>
      <c r="B159">
        <v>12000</v>
      </c>
      <c r="C159" t="s">
        <v>8</v>
      </c>
      <c r="D159" s="10" t="s">
        <v>6</v>
      </c>
      <c r="F159" t="s">
        <v>16</v>
      </c>
      <c r="G159" t="s">
        <v>132</v>
      </c>
      <c r="H159" t="s">
        <v>127</v>
      </c>
    </row>
    <row r="160" spans="1:8" x14ac:dyDescent="0.2">
      <c r="A160" t="s">
        <v>160</v>
      </c>
      <c r="B160">
        <v>10000</v>
      </c>
      <c r="C160" t="s">
        <v>18</v>
      </c>
      <c r="D160" s="10" t="s">
        <v>6</v>
      </c>
      <c r="F160" t="s">
        <v>16</v>
      </c>
      <c r="G160" t="s">
        <v>161</v>
      </c>
      <c r="H160" t="s">
        <v>127</v>
      </c>
    </row>
    <row r="161" spans="1:8" x14ac:dyDescent="0.2">
      <c r="A161" t="s">
        <v>60</v>
      </c>
      <c r="B161">
        <v>160000</v>
      </c>
      <c r="C161" t="s">
        <v>18</v>
      </c>
      <c r="D161" s="10" t="s">
        <v>6</v>
      </c>
      <c r="F161" t="s">
        <v>16</v>
      </c>
      <c r="G161" t="s">
        <v>62</v>
      </c>
      <c r="H161" t="s">
        <v>127</v>
      </c>
    </row>
    <row r="162" spans="1:8" x14ac:dyDescent="0.2">
      <c r="A162" t="s">
        <v>124</v>
      </c>
      <c r="B162">
        <v>10000</v>
      </c>
      <c r="C162" t="s">
        <v>8</v>
      </c>
      <c r="D162" s="10" t="s">
        <v>6</v>
      </c>
      <c r="F162" t="s">
        <v>16</v>
      </c>
      <c r="G162" t="s">
        <v>133</v>
      </c>
      <c r="H162" t="s">
        <v>127</v>
      </c>
    </row>
    <row r="163" spans="1:8" x14ac:dyDescent="0.2">
      <c r="A163" t="s">
        <v>45</v>
      </c>
      <c r="B163">
        <v>338000</v>
      </c>
      <c r="C163" t="s">
        <v>8</v>
      </c>
      <c r="D163" s="10" t="s">
        <v>6</v>
      </c>
      <c r="F163" t="s">
        <v>16</v>
      </c>
      <c r="G163" t="s">
        <v>52</v>
      </c>
      <c r="H163" t="s">
        <v>129</v>
      </c>
    </row>
    <row r="164" spans="1:8" x14ac:dyDescent="0.2">
      <c r="A164" t="s">
        <v>44</v>
      </c>
      <c r="B164">
        <v>28000</v>
      </c>
      <c r="C164" t="s">
        <v>18</v>
      </c>
      <c r="D164" s="10" t="s">
        <v>6</v>
      </c>
      <c r="F164" t="s">
        <v>16</v>
      </c>
      <c r="G164" t="s">
        <v>32</v>
      </c>
      <c r="H164" t="s">
        <v>129</v>
      </c>
    </row>
    <row r="165" spans="1:8" x14ac:dyDescent="0.2">
      <c r="A165" t="s">
        <v>128</v>
      </c>
      <c r="B165">
        <v>94000</v>
      </c>
      <c r="C165" t="s">
        <v>18</v>
      </c>
      <c r="D165" s="10" t="s">
        <v>6</v>
      </c>
      <c r="F165" t="s">
        <v>16</v>
      </c>
      <c r="G165" t="s">
        <v>134</v>
      </c>
      <c r="H165" t="s">
        <v>129</v>
      </c>
    </row>
    <row r="166" spans="1:8" x14ac:dyDescent="0.2">
      <c r="A166" t="s">
        <v>123</v>
      </c>
      <c r="B166">
        <v>10000</v>
      </c>
      <c r="C166" t="s">
        <v>8</v>
      </c>
      <c r="D166" s="10" t="s">
        <v>6</v>
      </c>
      <c r="F166" t="s">
        <v>16</v>
      </c>
      <c r="G166" t="s">
        <v>132</v>
      </c>
      <c r="H166" t="s">
        <v>129</v>
      </c>
    </row>
    <row r="167" spans="1:8" x14ac:dyDescent="0.2">
      <c r="A167" t="s">
        <v>160</v>
      </c>
      <c r="B167">
        <v>10000</v>
      </c>
      <c r="C167" t="s">
        <v>18</v>
      </c>
      <c r="D167" s="10" t="s">
        <v>6</v>
      </c>
      <c r="F167" t="s">
        <v>16</v>
      </c>
      <c r="G167" t="s">
        <v>161</v>
      </c>
      <c r="H167" t="s">
        <v>129</v>
      </c>
    </row>
    <row r="168" spans="1:8" x14ac:dyDescent="0.2">
      <c r="A168" t="s">
        <v>45</v>
      </c>
      <c r="B168">
        <v>22000</v>
      </c>
      <c r="C168" t="s">
        <v>8</v>
      </c>
      <c r="D168" s="10" t="s">
        <v>6</v>
      </c>
      <c r="F168" t="s">
        <v>16</v>
      </c>
      <c r="G168" t="s">
        <v>52</v>
      </c>
      <c r="H168" t="s">
        <v>130</v>
      </c>
    </row>
    <row r="169" spans="1:8" x14ac:dyDescent="0.2">
      <c r="A169" t="s">
        <v>44</v>
      </c>
      <c r="B169">
        <v>12000</v>
      </c>
      <c r="C169" t="s">
        <v>18</v>
      </c>
      <c r="D169" s="10" t="s">
        <v>6</v>
      </c>
      <c r="F169" t="s">
        <v>16</v>
      </c>
      <c r="G169" t="s">
        <v>32</v>
      </c>
      <c r="H169" t="s">
        <v>130</v>
      </c>
    </row>
    <row r="170" spans="1:8" x14ac:dyDescent="0.2">
      <c r="A170" t="s">
        <v>217</v>
      </c>
      <c r="B170">
        <f>7838/100000000/20</f>
        <v>3.9190000000000001E-6</v>
      </c>
      <c r="D170" t="s">
        <v>218</v>
      </c>
      <c r="E170" t="s">
        <v>222</v>
      </c>
      <c r="F170" t="s">
        <v>21</v>
      </c>
      <c r="H170" t="s">
        <v>219</v>
      </c>
    </row>
    <row r="171" spans="1:8" x14ac:dyDescent="0.2">
      <c r="A171" t="s">
        <v>220</v>
      </c>
      <c r="B171">
        <f>7838/100000000</f>
        <v>7.8380000000000005E-5</v>
      </c>
      <c r="D171" t="s">
        <v>221</v>
      </c>
      <c r="E171" t="s">
        <v>222</v>
      </c>
      <c r="F171" t="s">
        <v>21</v>
      </c>
      <c r="H171" t="s">
        <v>223</v>
      </c>
    </row>
    <row r="172" spans="1:8" x14ac:dyDescent="0.2">
      <c r="A172" t="s">
        <v>224</v>
      </c>
      <c r="B172">
        <f>7838/100000000</f>
        <v>7.8380000000000005E-5</v>
      </c>
      <c r="D172" t="s">
        <v>221</v>
      </c>
      <c r="E172" t="s">
        <v>222</v>
      </c>
      <c r="F172" t="s">
        <v>21</v>
      </c>
      <c r="H172" t="s">
        <v>223</v>
      </c>
    </row>
    <row r="173" spans="1:8" x14ac:dyDescent="0.2">
      <c r="D173" s="10"/>
    </row>
    <row r="174" spans="1:8" ht="16" x14ac:dyDescent="0.2">
      <c r="A174" s="1" t="s">
        <v>0</v>
      </c>
      <c r="B174" s="1" t="s">
        <v>136</v>
      </c>
    </row>
    <row r="175" spans="1:8" x14ac:dyDescent="0.2">
      <c r="A175" t="s">
        <v>1</v>
      </c>
      <c r="B175">
        <v>1</v>
      </c>
    </row>
    <row r="176" spans="1:8" ht="16" x14ac:dyDescent="0.2">
      <c r="A176" t="s">
        <v>2</v>
      </c>
      <c r="B176" s="7" t="s">
        <v>65</v>
      </c>
    </row>
    <row r="177" spans="1:19" x14ac:dyDescent="0.2">
      <c r="A177" t="s">
        <v>3</v>
      </c>
      <c r="B177" t="s">
        <v>4</v>
      </c>
    </row>
    <row r="178" spans="1:19" x14ac:dyDescent="0.2">
      <c r="A178" t="s">
        <v>5</v>
      </c>
      <c r="B178" t="s">
        <v>5</v>
      </c>
    </row>
    <row r="179" spans="1:19" x14ac:dyDescent="0.2">
      <c r="A179" t="s">
        <v>7</v>
      </c>
      <c r="B179" t="s">
        <v>8</v>
      </c>
    </row>
    <row r="180" spans="1:19" x14ac:dyDescent="0.2">
      <c r="A180" t="s">
        <v>9</v>
      </c>
      <c r="B180" t="s">
        <v>119</v>
      </c>
    </row>
    <row r="181" spans="1:19" x14ac:dyDescent="0.2">
      <c r="A181" t="s">
        <v>19</v>
      </c>
      <c r="B181" t="s">
        <v>42</v>
      </c>
    </row>
    <row r="182" spans="1:19" ht="16" x14ac:dyDescent="0.2">
      <c r="A182" s="1" t="s">
        <v>10</v>
      </c>
    </row>
    <row r="183" spans="1:19" x14ac:dyDescent="0.2">
      <c r="A183" t="s">
        <v>11</v>
      </c>
      <c r="B183" t="s">
        <v>12</v>
      </c>
      <c r="C183" t="s">
        <v>7</v>
      </c>
      <c r="D183" t="s">
        <v>5</v>
      </c>
      <c r="E183" t="s">
        <v>13</v>
      </c>
      <c r="F183" t="s">
        <v>3</v>
      </c>
      <c r="G183" t="s">
        <v>2</v>
      </c>
      <c r="H183" t="s">
        <v>9</v>
      </c>
    </row>
    <row r="184" spans="1:19" ht="16" x14ac:dyDescent="0.2">
      <c r="A184" t="s">
        <v>136</v>
      </c>
      <c r="B184">
        <v>-1</v>
      </c>
      <c r="C184" t="s">
        <v>8</v>
      </c>
      <c r="D184" t="s">
        <v>5</v>
      </c>
      <c r="F184" t="s">
        <v>15</v>
      </c>
      <c r="G184" s="7" t="s">
        <v>65</v>
      </c>
    </row>
    <row r="185" spans="1:19" x14ac:dyDescent="0.2">
      <c r="A185" t="s">
        <v>67</v>
      </c>
      <c r="B185">
        <v>-29400000</v>
      </c>
      <c r="C185" t="s">
        <v>138</v>
      </c>
      <c r="D185" t="s">
        <v>6</v>
      </c>
      <c r="F185" t="s">
        <v>16</v>
      </c>
      <c r="G185" t="s">
        <v>169</v>
      </c>
      <c r="Q185" s="4"/>
      <c r="S185" s="4"/>
    </row>
    <row r="186" spans="1:19" x14ac:dyDescent="0.2">
      <c r="A186" t="s">
        <v>68</v>
      </c>
      <c r="B186">
        <v>-2140000</v>
      </c>
      <c r="C186" t="s">
        <v>23</v>
      </c>
      <c r="D186" t="s">
        <v>6</v>
      </c>
      <c r="F186" t="s">
        <v>16</v>
      </c>
      <c r="G186" t="s">
        <v>168</v>
      </c>
      <c r="Q186" s="3"/>
      <c r="S186" s="3"/>
    </row>
    <row r="187" spans="1:19" x14ac:dyDescent="0.2">
      <c r="A187" t="s">
        <v>69</v>
      </c>
      <c r="B187">
        <v>-116000</v>
      </c>
      <c r="C187" t="s">
        <v>23</v>
      </c>
      <c r="D187" t="s">
        <v>6</v>
      </c>
      <c r="F187" t="s">
        <v>16</v>
      </c>
      <c r="G187" t="s">
        <v>167</v>
      </c>
      <c r="Q187" s="3"/>
      <c r="S187" s="3"/>
    </row>
    <row r="188" spans="1:19" x14ac:dyDescent="0.2">
      <c r="A188" t="s">
        <v>74</v>
      </c>
      <c r="B188">
        <v>-143999.99999999997</v>
      </c>
      <c r="C188" t="s">
        <v>8</v>
      </c>
      <c r="D188" t="s">
        <v>6</v>
      </c>
      <c r="F188" t="s">
        <v>16</v>
      </c>
      <c r="G188" t="s">
        <v>62</v>
      </c>
    </row>
    <row r="189" spans="1:19" x14ac:dyDescent="0.2">
      <c r="A189" t="s">
        <v>213</v>
      </c>
      <c r="B189">
        <v>-6000000</v>
      </c>
      <c r="C189" t="s">
        <v>28</v>
      </c>
      <c r="D189" t="s">
        <v>6</v>
      </c>
      <c r="F189" t="s">
        <v>16</v>
      </c>
      <c r="G189" t="s">
        <v>29</v>
      </c>
    </row>
    <row r="190" spans="1:19" x14ac:dyDescent="0.2">
      <c r="A190" t="s">
        <v>116</v>
      </c>
      <c r="B190">
        <v>-20000</v>
      </c>
      <c r="C190" t="s">
        <v>138</v>
      </c>
      <c r="D190" t="s">
        <v>6</v>
      </c>
      <c r="F190" t="s">
        <v>16</v>
      </c>
      <c r="G190" t="s">
        <v>159</v>
      </c>
    </row>
    <row r="191" spans="1:19" x14ac:dyDescent="0.2">
      <c r="A191" t="s">
        <v>137</v>
      </c>
      <c r="B191">
        <v>-26000</v>
      </c>
      <c r="C191" t="s">
        <v>138</v>
      </c>
      <c r="D191" t="s">
        <v>6</v>
      </c>
      <c r="F191" t="s">
        <v>16</v>
      </c>
      <c r="G191" t="s">
        <v>158</v>
      </c>
    </row>
    <row r="192" spans="1:19" ht="16" x14ac:dyDescent="0.2">
      <c r="G192" s="7"/>
    </row>
    <row r="193" spans="1:19" ht="16" x14ac:dyDescent="0.2">
      <c r="A193" s="1" t="s">
        <v>0</v>
      </c>
      <c r="B193" s="1" t="s">
        <v>83</v>
      </c>
    </row>
    <row r="194" spans="1:19" x14ac:dyDescent="0.2">
      <c r="A194" t="s">
        <v>1</v>
      </c>
      <c r="B194">
        <v>1</v>
      </c>
    </row>
    <row r="195" spans="1:19" ht="16" x14ac:dyDescent="0.2">
      <c r="A195" t="s">
        <v>2</v>
      </c>
      <c r="B195" s="7" t="s">
        <v>84</v>
      </c>
    </row>
    <row r="196" spans="1:19" x14ac:dyDescent="0.2">
      <c r="A196" t="s">
        <v>3</v>
      </c>
      <c r="B196" t="s">
        <v>4</v>
      </c>
    </row>
    <row r="197" spans="1:19" x14ac:dyDescent="0.2">
      <c r="A197" t="s">
        <v>5</v>
      </c>
      <c r="B197" t="s">
        <v>6</v>
      </c>
    </row>
    <row r="198" spans="1:19" x14ac:dyDescent="0.2">
      <c r="A198" t="s">
        <v>7</v>
      </c>
      <c r="B198" t="s">
        <v>8</v>
      </c>
    </row>
    <row r="199" spans="1:19" x14ac:dyDescent="0.2">
      <c r="A199" t="s">
        <v>9</v>
      </c>
      <c r="B199" t="s">
        <v>181</v>
      </c>
    </row>
    <row r="200" spans="1:19" x14ac:dyDescent="0.2">
      <c r="A200" t="s">
        <v>19</v>
      </c>
      <c r="B200" t="s">
        <v>42</v>
      </c>
    </row>
    <row r="201" spans="1:19" ht="16" x14ac:dyDescent="0.2">
      <c r="A201" s="1" t="s">
        <v>10</v>
      </c>
    </row>
    <row r="202" spans="1:19" x14ac:dyDescent="0.2">
      <c r="A202" t="s">
        <v>11</v>
      </c>
      <c r="B202" t="s">
        <v>12</v>
      </c>
      <c r="C202" t="s">
        <v>7</v>
      </c>
      <c r="D202" t="s">
        <v>5</v>
      </c>
      <c r="E202" t="s">
        <v>13</v>
      </c>
      <c r="F202" t="s">
        <v>3</v>
      </c>
      <c r="G202" t="s">
        <v>2</v>
      </c>
      <c r="H202" t="s">
        <v>9</v>
      </c>
    </row>
    <row r="203" spans="1:19" ht="16" x14ac:dyDescent="0.2">
      <c r="A203" t="s">
        <v>83</v>
      </c>
      <c r="B203">
        <v>1</v>
      </c>
      <c r="C203" t="s">
        <v>8</v>
      </c>
      <c r="D203" t="s">
        <v>6</v>
      </c>
      <c r="F203" t="s">
        <v>15</v>
      </c>
      <c r="G203" s="7" t="s">
        <v>84</v>
      </c>
      <c r="H203" t="s">
        <v>101</v>
      </c>
    </row>
    <row r="204" spans="1:19" x14ac:dyDescent="0.2">
      <c r="A204" t="s">
        <v>85</v>
      </c>
      <c r="B204">
        <v>0.13</v>
      </c>
      <c r="C204" t="s">
        <v>28</v>
      </c>
      <c r="D204" t="s">
        <v>6</v>
      </c>
      <c r="F204" t="s">
        <v>16</v>
      </c>
      <c r="G204" t="s">
        <v>91</v>
      </c>
      <c r="H204" t="s">
        <v>101</v>
      </c>
      <c r="Q204" s="4"/>
      <c r="S204" s="4"/>
    </row>
    <row r="205" spans="1:19" x14ac:dyDescent="0.2">
      <c r="A205" t="s">
        <v>86</v>
      </c>
      <c r="B205">
        <v>0.02</v>
      </c>
      <c r="C205" t="s">
        <v>28</v>
      </c>
      <c r="D205" t="s">
        <v>6</v>
      </c>
      <c r="F205" t="s">
        <v>16</v>
      </c>
      <c r="G205" t="s">
        <v>92</v>
      </c>
      <c r="H205" t="s">
        <v>101</v>
      </c>
    </row>
    <row r="206" spans="1:19" x14ac:dyDescent="0.2">
      <c r="A206" t="s">
        <v>87</v>
      </c>
      <c r="B206">
        <v>0.63</v>
      </c>
      <c r="C206" t="s">
        <v>28</v>
      </c>
      <c r="D206" t="s">
        <v>24</v>
      </c>
      <c r="F206" t="s">
        <v>16</v>
      </c>
      <c r="G206" t="s">
        <v>93</v>
      </c>
      <c r="H206" t="s">
        <v>101</v>
      </c>
    </row>
    <row r="207" spans="1:19" x14ac:dyDescent="0.2">
      <c r="A207" t="s">
        <v>88</v>
      </c>
      <c r="B207">
        <v>1.29</v>
      </c>
      <c r="C207" t="s">
        <v>28</v>
      </c>
      <c r="D207" t="s">
        <v>6</v>
      </c>
      <c r="F207" t="s">
        <v>16</v>
      </c>
      <c r="G207" t="s">
        <v>94</v>
      </c>
      <c r="H207" t="s">
        <v>101</v>
      </c>
    </row>
    <row r="208" spans="1:19" ht="16" x14ac:dyDescent="0.2">
      <c r="A208" t="s">
        <v>211</v>
      </c>
      <c r="B208">
        <v>-1.1200000000000001</v>
      </c>
      <c r="C208" t="s">
        <v>28</v>
      </c>
      <c r="D208" t="s">
        <v>51</v>
      </c>
      <c r="F208" t="s">
        <v>16</v>
      </c>
      <c r="G208" t="s">
        <v>157</v>
      </c>
      <c r="H208" t="s">
        <v>101</v>
      </c>
      <c r="M208" s="2"/>
    </row>
    <row r="209" spans="1:10" x14ac:dyDescent="0.2">
      <c r="A209" t="s">
        <v>156</v>
      </c>
      <c r="B209">
        <v>4.1999999999999998E-5</v>
      </c>
      <c r="D209" t="s">
        <v>6</v>
      </c>
      <c r="E209" t="s">
        <v>89</v>
      </c>
      <c r="F209" t="s">
        <v>21</v>
      </c>
      <c r="H209" t="s">
        <v>90</v>
      </c>
    </row>
    <row r="210" spans="1:10" x14ac:dyDescent="0.2">
      <c r="A210" t="s">
        <v>95</v>
      </c>
      <c r="B210">
        <v>0.71</v>
      </c>
      <c r="C210" t="s">
        <v>18</v>
      </c>
      <c r="D210" t="s">
        <v>6</v>
      </c>
      <c r="F210" t="s">
        <v>16</v>
      </c>
      <c r="G210" t="s">
        <v>149</v>
      </c>
      <c r="H210" t="s">
        <v>102</v>
      </c>
    </row>
    <row r="211" spans="1:10" x14ac:dyDescent="0.2">
      <c r="A211" t="s">
        <v>86</v>
      </c>
      <c r="B211">
        <v>1.1399999999999999</v>
      </c>
      <c r="C211" t="s">
        <v>28</v>
      </c>
      <c r="D211" t="s">
        <v>6</v>
      </c>
      <c r="F211" t="s">
        <v>16</v>
      </c>
      <c r="G211" t="s">
        <v>92</v>
      </c>
      <c r="H211" t="s">
        <v>102</v>
      </c>
    </row>
    <row r="212" spans="1:10" x14ac:dyDescent="0.2">
      <c r="A212" t="s">
        <v>96</v>
      </c>
      <c r="B212">
        <v>1</v>
      </c>
      <c r="C212" t="s">
        <v>18</v>
      </c>
      <c r="D212" t="s">
        <v>6</v>
      </c>
      <c r="F212" t="s">
        <v>16</v>
      </c>
      <c r="G212" t="s">
        <v>150</v>
      </c>
      <c r="H212" t="s">
        <v>102</v>
      </c>
    </row>
    <row r="213" spans="1:10" x14ac:dyDescent="0.2">
      <c r="A213" t="s">
        <v>97</v>
      </c>
      <c r="B213">
        <v>7.0000000000000007E-2</v>
      </c>
      <c r="C213" t="s">
        <v>28</v>
      </c>
      <c r="D213" t="s">
        <v>6</v>
      </c>
      <c r="F213" t="s">
        <v>16</v>
      </c>
      <c r="G213" t="s">
        <v>151</v>
      </c>
      <c r="H213" t="s">
        <v>102</v>
      </c>
    </row>
    <row r="214" spans="1:10" x14ac:dyDescent="0.2">
      <c r="A214" t="s">
        <v>98</v>
      </c>
      <c r="B214">
        <f>1.24*0.05</f>
        <v>6.2E-2</v>
      </c>
      <c r="C214" t="s">
        <v>18</v>
      </c>
      <c r="D214" t="s">
        <v>6</v>
      </c>
      <c r="F214" t="s">
        <v>16</v>
      </c>
      <c r="G214" t="s">
        <v>152</v>
      </c>
      <c r="H214" t="s">
        <v>102</v>
      </c>
    </row>
    <row r="215" spans="1:10" ht="16" x14ac:dyDescent="0.2">
      <c r="A215" t="s">
        <v>99</v>
      </c>
      <c r="B215" s="14">
        <f>0.36*(AVERAGE(33.94,48.48))*(1-0.95)</f>
        <v>0.74178000000000055</v>
      </c>
      <c r="C215" t="s">
        <v>28</v>
      </c>
      <c r="D215" t="s">
        <v>6</v>
      </c>
      <c r="F215" t="s">
        <v>16</v>
      </c>
      <c r="G215" t="s">
        <v>153</v>
      </c>
      <c r="H215" t="s">
        <v>102</v>
      </c>
    </row>
    <row r="216" spans="1:10" x14ac:dyDescent="0.2">
      <c r="A216" t="s">
        <v>88</v>
      </c>
      <c r="B216">
        <v>5.24</v>
      </c>
      <c r="C216" t="s">
        <v>28</v>
      </c>
      <c r="D216" t="s">
        <v>6</v>
      </c>
      <c r="F216" t="s">
        <v>16</v>
      </c>
      <c r="G216" t="s">
        <v>94</v>
      </c>
      <c r="H216" t="s">
        <v>102</v>
      </c>
    </row>
    <row r="217" spans="1:10" x14ac:dyDescent="0.2">
      <c r="A217" t="s">
        <v>36</v>
      </c>
      <c r="B217">
        <v>0.12</v>
      </c>
      <c r="C217" t="s">
        <v>8</v>
      </c>
      <c r="D217" t="s">
        <v>25</v>
      </c>
      <c r="F217" t="s">
        <v>16</v>
      </c>
      <c r="G217" t="s">
        <v>26</v>
      </c>
      <c r="H217" t="s">
        <v>102</v>
      </c>
    </row>
    <row r="218" spans="1:10" x14ac:dyDescent="0.2">
      <c r="A218" t="s">
        <v>87</v>
      </c>
      <c r="B218">
        <v>2.69</v>
      </c>
      <c r="C218" t="s">
        <v>138</v>
      </c>
      <c r="D218" t="s">
        <v>24</v>
      </c>
      <c r="F218" t="s">
        <v>16</v>
      </c>
      <c r="G218" t="s">
        <v>93</v>
      </c>
      <c r="H218" t="s">
        <v>102</v>
      </c>
    </row>
    <row r="219" spans="1:10" x14ac:dyDescent="0.2">
      <c r="A219" t="s">
        <v>100</v>
      </c>
      <c r="B219">
        <v>1.65</v>
      </c>
      <c r="C219" t="s">
        <v>28</v>
      </c>
      <c r="D219" t="s">
        <v>6</v>
      </c>
      <c r="F219" t="s">
        <v>16</v>
      </c>
      <c r="G219" t="s">
        <v>148</v>
      </c>
      <c r="H219" t="s">
        <v>102</v>
      </c>
    </row>
    <row r="220" spans="1:10" x14ac:dyDescent="0.2">
      <c r="A220" t="s">
        <v>75</v>
      </c>
      <c r="B220">
        <v>-0.54</v>
      </c>
      <c r="C220" t="s">
        <v>138</v>
      </c>
      <c r="D220" t="s">
        <v>6</v>
      </c>
      <c r="F220" t="s">
        <v>16</v>
      </c>
      <c r="G220" t="s">
        <v>147</v>
      </c>
      <c r="H220" t="s">
        <v>102</v>
      </c>
    </row>
    <row r="221" spans="1:10" x14ac:dyDescent="0.2">
      <c r="A221" t="s">
        <v>27</v>
      </c>
      <c r="B221">
        <v>-0.36</v>
      </c>
      <c r="C221" t="s">
        <v>28</v>
      </c>
      <c r="D221" t="s">
        <v>6</v>
      </c>
      <c r="F221" t="s">
        <v>16</v>
      </c>
      <c r="G221" t="s">
        <v>29</v>
      </c>
      <c r="H221" t="s">
        <v>79</v>
      </c>
    </row>
    <row r="222" spans="1:10" ht="16" x14ac:dyDescent="0.2">
      <c r="A222" s="2"/>
      <c r="J222" s="2"/>
    </row>
    <row r="223" spans="1:10" ht="16" x14ac:dyDescent="0.2">
      <c r="A223" s="1" t="s">
        <v>0</v>
      </c>
      <c r="B223" s="1" t="s">
        <v>103</v>
      </c>
    </row>
    <row r="224" spans="1:10" x14ac:dyDescent="0.2">
      <c r="A224" t="s">
        <v>1</v>
      </c>
      <c r="B224">
        <v>1</v>
      </c>
    </row>
    <row r="225" spans="1:10" ht="16" x14ac:dyDescent="0.2">
      <c r="A225" t="s">
        <v>2</v>
      </c>
      <c r="B225" s="8" t="s">
        <v>104</v>
      </c>
    </row>
    <row r="226" spans="1:10" x14ac:dyDescent="0.2">
      <c r="A226" t="s">
        <v>3</v>
      </c>
      <c r="B226" t="s">
        <v>4</v>
      </c>
    </row>
    <row r="227" spans="1:10" x14ac:dyDescent="0.2">
      <c r="A227" t="s">
        <v>5</v>
      </c>
      <c r="B227" t="s">
        <v>6</v>
      </c>
    </row>
    <row r="228" spans="1:10" x14ac:dyDescent="0.2">
      <c r="A228" t="s">
        <v>7</v>
      </c>
      <c r="B228" t="s">
        <v>8</v>
      </c>
    </row>
    <row r="229" spans="1:10" x14ac:dyDescent="0.2">
      <c r="A229" t="s">
        <v>9</v>
      </c>
      <c r="B229" t="s">
        <v>105</v>
      </c>
    </row>
    <row r="230" spans="1:10" x14ac:dyDescent="0.2">
      <c r="A230" t="s">
        <v>19</v>
      </c>
      <c r="B230" t="s">
        <v>42</v>
      </c>
    </row>
    <row r="231" spans="1:10" ht="16" x14ac:dyDescent="0.2">
      <c r="A231" s="1" t="s">
        <v>10</v>
      </c>
    </row>
    <row r="232" spans="1:10" x14ac:dyDescent="0.2">
      <c r="A232" t="s">
        <v>11</v>
      </c>
      <c r="B232" t="s">
        <v>12</v>
      </c>
      <c r="C232" t="s">
        <v>7</v>
      </c>
      <c r="D232" t="s">
        <v>5</v>
      </c>
      <c r="E232" t="s">
        <v>13</v>
      </c>
      <c r="F232" t="s">
        <v>3</v>
      </c>
      <c r="G232" t="s">
        <v>2</v>
      </c>
      <c r="H232" t="s">
        <v>9</v>
      </c>
    </row>
    <row r="233" spans="1:10" ht="16" x14ac:dyDescent="0.2">
      <c r="A233" t="s">
        <v>103</v>
      </c>
      <c r="B233">
        <v>1</v>
      </c>
      <c r="C233" t="s">
        <v>8</v>
      </c>
      <c r="D233" t="s">
        <v>6</v>
      </c>
      <c r="F233" t="s">
        <v>15</v>
      </c>
      <c r="G233" s="8" t="s">
        <v>104</v>
      </c>
    </row>
    <row r="234" spans="1:10" x14ac:dyDescent="0.2">
      <c r="A234" t="s">
        <v>210</v>
      </c>
      <c r="B234">
        <v>9.9999999999999986E-10</v>
      </c>
      <c r="C234" t="s">
        <v>23</v>
      </c>
      <c r="D234" t="s">
        <v>51</v>
      </c>
      <c r="F234" t="s">
        <v>16</v>
      </c>
      <c r="G234" t="s">
        <v>212</v>
      </c>
      <c r="H234" t="s">
        <v>107</v>
      </c>
    </row>
    <row r="235" spans="1:10" x14ac:dyDescent="0.2">
      <c r="A235" t="s">
        <v>160</v>
      </c>
      <c r="B235">
        <v>1.0000000000000001E-7</v>
      </c>
      <c r="C235" t="s">
        <v>18</v>
      </c>
      <c r="D235" t="s">
        <v>6</v>
      </c>
      <c r="F235" t="s">
        <v>16</v>
      </c>
      <c r="G235" t="s">
        <v>161</v>
      </c>
      <c r="H235" t="s">
        <v>107</v>
      </c>
    </row>
    <row r="236" spans="1:10" x14ac:dyDescent="0.2">
      <c r="A236" t="s">
        <v>44</v>
      </c>
      <c r="B236">
        <v>9.9999999999999995E-7</v>
      </c>
      <c r="C236" t="s">
        <v>18</v>
      </c>
      <c r="D236" t="s">
        <v>6</v>
      </c>
      <c r="F236" t="s">
        <v>16</v>
      </c>
      <c r="G236" t="s">
        <v>32</v>
      </c>
      <c r="H236" t="s">
        <v>107</v>
      </c>
    </row>
    <row r="237" spans="1:10" x14ac:dyDescent="0.2">
      <c r="A237" t="s">
        <v>106</v>
      </c>
      <c r="B237">
        <v>2.9999999999999999E-7</v>
      </c>
      <c r="C237" t="s">
        <v>18</v>
      </c>
      <c r="D237" t="s">
        <v>6</v>
      </c>
      <c r="F237" t="s">
        <v>16</v>
      </c>
      <c r="G237" t="s">
        <v>141</v>
      </c>
      <c r="H237" t="s">
        <v>107</v>
      </c>
    </row>
    <row r="238" spans="1:10" x14ac:dyDescent="0.2">
      <c r="A238" t="s">
        <v>154</v>
      </c>
      <c r="B238">
        <v>3.1999999999999999E-5</v>
      </c>
      <c r="C238" t="s">
        <v>18</v>
      </c>
      <c r="D238" t="s">
        <v>24</v>
      </c>
      <c r="F238" t="s">
        <v>16</v>
      </c>
      <c r="G238" t="s">
        <v>155</v>
      </c>
      <c r="H238" t="s">
        <v>107</v>
      </c>
    </row>
    <row r="239" spans="1:10" x14ac:dyDescent="0.2">
      <c r="A239" t="s">
        <v>80</v>
      </c>
      <c r="B239">
        <v>9.9999999999999995E-7</v>
      </c>
      <c r="C239" t="s">
        <v>8</v>
      </c>
      <c r="D239" t="s">
        <v>25</v>
      </c>
      <c r="F239" t="s">
        <v>16</v>
      </c>
      <c r="G239" t="s">
        <v>81</v>
      </c>
      <c r="H239" t="s">
        <v>107</v>
      </c>
    </row>
    <row r="240" spans="1:10" ht="16" x14ac:dyDescent="0.2">
      <c r="A240" t="s">
        <v>108</v>
      </c>
      <c r="B240">
        <v>1.0400000000000001E-3</v>
      </c>
      <c r="C240" t="s">
        <v>23</v>
      </c>
      <c r="D240" s="10" t="s">
        <v>6</v>
      </c>
      <c r="F240" t="s">
        <v>16</v>
      </c>
      <c r="G240" t="s">
        <v>139</v>
      </c>
      <c r="H240" t="s">
        <v>113</v>
      </c>
      <c r="J240" s="2"/>
    </row>
    <row r="241" spans="1:10" x14ac:dyDescent="0.2">
      <c r="A241" t="s">
        <v>109</v>
      </c>
      <c r="B241">
        <v>1.3000000000000002E-4</v>
      </c>
      <c r="C241" t="s">
        <v>18</v>
      </c>
      <c r="D241" s="10" t="s">
        <v>6</v>
      </c>
      <c r="F241" t="s">
        <v>16</v>
      </c>
      <c r="G241" t="s">
        <v>35</v>
      </c>
      <c r="H241" t="s">
        <v>113</v>
      </c>
    </row>
    <row r="242" spans="1:10" x14ac:dyDescent="0.2">
      <c r="A242" t="s">
        <v>110</v>
      </c>
      <c r="B242">
        <v>1.3000000000000002E-4</v>
      </c>
      <c r="C242" t="s">
        <v>18</v>
      </c>
      <c r="D242" s="10" t="s">
        <v>6</v>
      </c>
      <c r="F242" t="s">
        <v>16</v>
      </c>
      <c r="G242" t="s">
        <v>142</v>
      </c>
      <c r="H242" t="s">
        <v>113</v>
      </c>
    </row>
    <row r="243" spans="1:10" x14ac:dyDescent="0.2">
      <c r="A243" t="s">
        <v>111</v>
      </c>
      <c r="B243">
        <v>1.1999999999999999E-6</v>
      </c>
      <c r="C243" t="s">
        <v>18</v>
      </c>
      <c r="D243" s="10" t="s">
        <v>6</v>
      </c>
      <c r="F243" t="s">
        <v>16</v>
      </c>
      <c r="G243" t="s">
        <v>143</v>
      </c>
      <c r="H243" t="s">
        <v>113</v>
      </c>
    </row>
    <row r="244" spans="1:10" x14ac:dyDescent="0.2">
      <c r="A244" t="s">
        <v>106</v>
      </c>
      <c r="B244">
        <v>2.5000000000000002E-6</v>
      </c>
      <c r="C244" t="s">
        <v>18</v>
      </c>
      <c r="D244" s="10" t="s">
        <v>6</v>
      </c>
      <c r="F244" t="s">
        <v>16</v>
      </c>
      <c r="G244" t="s">
        <v>141</v>
      </c>
      <c r="H244" t="s">
        <v>113</v>
      </c>
    </row>
    <row r="245" spans="1:10" x14ac:dyDescent="0.2">
      <c r="A245" t="s">
        <v>154</v>
      </c>
      <c r="B245">
        <v>1.8E-3</v>
      </c>
      <c r="C245" t="s">
        <v>18</v>
      </c>
      <c r="D245" s="10" t="s">
        <v>24</v>
      </c>
      <c r="F245" t="s">
        <v>16</v>
      </c>
      <c r="G245" t="s">
        <v>155</v>
      </c>
      <c r="H245" t="s">
        <v>113</v>
      </c>
    </row>
    <row r="246" spans="1:10" x14ac:dyDescent="0.2">
      <c r="A246" t="s">
        <v>37</v>
      </c>
      <c r="B246">
        <v>1.1999999999999999E-4</v>
      </c>
      <c r="C246" t="s">
        <v>8</v>
      </c>
      <c r="D246" s="10" t="s">
        <v>30</v>
      </c>
      <c r="F246" t="s">
        <v>16</v>
      </c>
      <c r="G246" t="s">
        <v>38</v>
      </c>
      <c r="H246" t="s">
        <v>113</v>
      </c>
    </row>
    <row r="247" spans="1:10" x14ac:dyDescent="0.2">
      <c r="A247" t="s">
        <v>112</v>
      </c>
      <c r="B247" s="6">
        <v>8.2000000000000001E-11</v>
      </c>
      <c r="C247" t="s">
        <v>18</v>
      </c>
      <c r="D247" s="10" t="s">
        <v>146</v>
      </c>
      <c r="F247" t="s">
        <v>16</v>
      </c>
      <c r="G247" t="s">
        <v>140</v>
      </c>
      <c r="H247" t="s">
        <v>114</v>
      </c>
    </row>
    <row r="248" spans="1:10" x14ac:dyDescent="0.2">
      <c r="A248" t="s">
        <v>108</v>
      </c>
      <c r="B248">
        <v>3.3E-3</v>
      </c>
      <c r="C248" t="s">
        <v>23</v>
      </c>
      <c r="D248" s="10" t="s">
        <v>6</v>
      </c>
      <c r="F248" t="s">
        <v>16</v>
      </c>
      <c r="G248" t="s">
        <v>139</v>
      </c>
      <c r="H248" t="s">
        <v>114</v>
      </c>
    </row>
    <row r="249" spans="1:10" ht="16" x14ac:dyDescent="0.2">
      <c r="A249" t="s">
        <v>61</v>
      </c>
      <c r="B249" s="2">
        <v>1.7E-5</v>
      </c>
      <c r="C249" t="s">
        <v>18</v>
      </c>
      <c r="D249" s="10" t="s">
        <v>6</v>
      </c>
      <c r="F249" t="s">
        <v>16</v>
      </c>
      <c r="G249" t="s">
        <v>135</v>
      </c>
      <c r="H249" t="s">
        <v>114</v>
      </c>
    </row>
    <row r="250" spans="1:10" x14ac:dyDescent="0.2">
      <c r="A250" t="s">
        <v>44</v>
      </c>
      <c r="B250">
        <v>3.6999999999999998E-5</v>
      </c>
      <c r="C250" t="s">
        <v>18</v>
      </c>
      <c r="D250" s="10" t="s">
        <v>6</v>
      </c>
      <c r="F250" t="s">
        <v>16</v>
      </c>
      <c r="G250" t="s">
        <v>32</v>
      </c>
      <c r="H250" t="s">
        <v>114</v>
      </c>
    </row>
    <row r="251" spans="1:10" x14ac:dyDescent="0.2">
      <c r="A251" t="s">
        <v>210</v>
      </c>
      <c r="B251">
        <v>4.8E-8</v>
      </c>
      <c r="C251" t="s">
        <v>23</v>
      </c>
      <c r="D251" s="10" t="s">
        <v>51</v>
      </c>
      <c r="F251" t="s">
        <v>16</v>
      </c>
      <c r="G251" t="s">
        <v>212</v>
      </c>
      <c r="H251" t="s">
        <v>114</v>
      </c>
    </row>
    <row r="252" spans="1:10" x14ac:dyDescent="0.2">
      <c r="A252" t="s">
        <v>160</v>
      </c>
      <c r="B252">
        <v>1.9E-6</v>
      </c>
      <c r="C252" t="s">
        <v>18</v>
      </c>
      <c r="D252" s="10" t="s">
        <v>6</v>
      </c>
      <c r="F252" t="s">
        <v>16</v>
      </c>
      <c r="G252" t="s">
        <v>161</v>
      </c>
      <c r="H252" t="s">
        <v>114</v>
      </c>
    </row>
    <row r="253" spans="1:10" x14ac:dyDescent="0.2">
      <c r="A253" t="s">
        <v>37</v>
      </c>
      <c r="B253">
        <v>3.4000000000000002E-4</v>
      </c>
      <c r="C253" t="s">
        <v>8</v>
      </c>
      <c r="D253" s="10" t="s">
        <v>30</v>
      </c>
      <c r="F253" t="s">
        <v>16</v>
      </c>
      <c r="G253" t="s">
        <v>38</v>
      </c>
      <c r="H253" t="s">
        <v>114</v>
      </c>
    </row>
    <row r="254" spans="1:10" x14ac:dyDescent="0.2">
      <c r="A254" t="s">
        <v>80</v>
      </c>
      <c r="B254">
        <v>0.11799999999999999</v>
      </c>
      <c r="C254" t="s">
        <v>8</v>
      </c>
      <c r="D254" s="10" t="s">
        <v>25</v>
      </c>
      <c r="F254" t="s">
        <v>16</v>
      </c>
      <c r="G254" t="s">
        <v>81</v>
      </c>
      <c r="H254" t="s">
        <v>115</v>
      </c>
    </row>
    <row r="255" spans="1:10" x14ac:dyDescent="0.2">
      <c r="A255" t="s">
        <v>67</v>
      </c>
      <c r="B255">
        <v>-4.4000000000000003E-3</v>
      </c>
      <c r="C255" t="s">
        <v>138</v>
      </c>
      <c r="D255" s="10" t="s">
        <v>6</v>
      </c>
      <c r="F255" t="s">
        <v>16</v>
      </c>
      <c r="G255" t="s">
        <v>169</v>
      </c>
      <c r="H255" t="s">
        <v>79</v>
      </c>
    </row>
    <row r="256" spans="1:10" ht="16" x14ac:dyDescent="0.2">
      <c r="A256" t="s">
        <v>68</v>
      </c>
      <c r="B256">
        <v>-2.5999999999999998E-4</v>
      </c>
      <c r="C256" t="s">
        <v>23</v>
      </c>
      <c r="D256" s="10" t="s">
        <v>6</v>
      </c>
      <c r="F256" t="s">
        <v>16</v>
      </c>
      <c r="G256" t="s">
        <v>168</v>
      </c>
      <c r="H256" t="s">
        <v>79</v>
      </c>
      <c r="J256" s="2"/>
    </row>
    <row r="257" spans="1:20" x14ac:dyDescent="0.2">
      <c r="A257" t="s">
        <v>116</v>
      </c>
      <c r="B257">
        <v>-1.9999999999999999E-6</v>
      </c>
      <c r="C257" t="s">
        <v>138</v>
      </c>
      <c r="D257" s="10" t="s">
        <v>6</v>
      </c>
      <c r="F257" t="s">
        <v>16</v>
      </c>
      <c r="G257" t="s">
        <v>159</v>
      </c>
      <c r="H257" t="s">
        <v>79</v>
      </c>
    </row>
    <row r="258" spans="1:20" x14ac:dyDescent="0.2">
      <c r="A258" t="s">
        <v>117</v>
      </c>
      <c r="B258">
        <v>-2.7999999999999999E-6</v>
      </c>
      <c r="C258" t="s">
        <v>23</v>
      </c>
      <c r="D258" s="10" t="s">
        <v>6</v>
      </c>
      <c r="F258" t="s">
        <v>16</v>
      </c>
      <c r="G258" t="s">
        <v>145</v>
      </c>
      <c r="H258" t="s">
        <v>79</v>
      </c>
    </row>
    <row r="259" spans="1:20" x14ac:dyDescent="0.2">
      <c r="A259" t="s">
        <v>118</v>
      </c>
      <c r="B259">
        <v>-1.1999999999999999E-6</v>
      </c>
      <c r="C259" t="s">
        <v>138</v>
      </c>
      <c r="D259" s="10" t="s">
        <v>6</v>
      </c>
      <c r="F259" t="s">
        <v>16</v>
      </c>
      <c r="G259" t="s">
        <v>144</v>
      </c>
      <c r="H259" t="s">
        <v>79</v>
      </c>
    </row>
    <row r="262" spans="1:20" s="16" customFormat="1" ht="16" x14ac:dyDescent="0.2">
      <c r="A262" s="15" t="s">
        <v>0</v>
      </c>
      <c r="B262" s="15" t="s">
        <v>182</v>
      </c>
      <c r="K262" s="17"/>
      <c r="L262" s="17"/>
      <c r="M262" s="17"/>
      <c r="N262" s="17"/>
      <c r="O262" s="17"/>
      <c r="P262" s="17"/>
    </row>
    <row r="263" spans="1:20" s="16" customFormat="1" ht="16" x14ac:dyDescent="0.2">
      <c r="A263" s="16" t="s">
        <v>7</v>
      </c>
      <c r="B263" s="16" t="s">
        <v>8</v>
      </c>
      <c r="K263" s="17"/>
      <c r="L263" s="17"/>
      <c r="M263" s="17"/>
      <c r="N263" s="17"/>
      <c r="O263" s="17"/>
      <c r="P263" s="17"/>
    </row>
    <row r="264" spans="1:20" s="16" customFormat="1" ht="16" x14ac:dyDescent="0.2">
      <c r="A264" s="16" t="s">
        <v>1</v>
      </c>
      <c r="B264" s="16">
        <v>1</v>
      </c>
      <c r="K264" s="17"/>
      <c r="L264" s="17"/>
      <c r="M264" s="17"/>
      <c r="N264" s="17"/>
      <c r="O264" s="17"/>
      <c r="P264" s="17"/>
    </row>
    <row r="265" spans="1:20" s="16" customFormat="1" ht="16" x14ac:dyDescent="0.2">
      <c r="A265" s="16" t="s">
        <v>2</v>
      </c>
      <c r="B265" s="16" t="s">
        <v>183</v>
      </c>
      <c r="K265" s="17"/>
      <c r="L265" s="17"/>
      <c r="M265" s="17"/>
      <c r="N265" s="17"/>
      <c r="O265" s="17"/>
      <c r="P265" s="17"/>
    </row>
    <row r="266" spans="1:20" s="16" customFormat="1" ht="16" x14ac:dyDescent="0.2">
      <c r="A266" s="16" t="s">
        <v>3</v>
      </c>
      <c r="B266" s="16" t="s">
        <v>4</v>
      </c>
      <c r="K266" s="17"/>
      <c r="L266" s="17"/>
      <c r="M266" s="17"/>
      <c r="N266" s="17"/>
      <c r="O266" s="17"/>
      <c r="P266" s="17"/>
    </row>
    <row r="267" spans="1:20" s="16" customFormat="1" ht="16" x14ac:dyDescent="0.2">
      <c r="A267" s="16" t="s">
        <v>5</v>
      </c>
      <c r="B267" s="16" t="s">
        <v>6</v>
      </c>
      <c r="K267" s="17"/>
      <c r="L267" s="17"/>
      <c r="M267" s="17"/>
      <c r="N267" s="17"/>
      <c r="O267" s="17"/>
      <c r="P267" s="17"/>
    </row>
    <row r="268" spans="1:20" s="16" customFormat="1" ht="16" x14ac:dyDescent="0.2">
      <c r="A268" s="16" t="s">
        <v>9</v>
      </c>
      <c r="B268" s="16" t="s">
        <v>215</v>
      </c>
      <c r="K268" s="17"/>
      <c r="L268" s="17"/>
      <c r="M268" s="17"/>
      <c r="N268" s="17"/>
      <c r="O268" s="17"/>
      <c r="P268" s="17"/>
    </row>
    <row r="269" spans="1:20" s="16" customFormat="1" ht="16" x14ac:dyDescent="0.2">
      <c r="A269" s="16" t="s">
        <v>184</v>
      </c>
      <c r="B269" s="18">
        <v>0.61363636363636365</v>
      </c>
      <c r="K269" s="17"/>
      <c r="L269" s="17"/>
      <c r="M269" s="17"/>
      <c r="N269" s="17"/>
      <c r="O269" s="17"/>
      <c r="P269" s="17"/>
    </row>
    <row r="270" spans="1:20" s="16" customFormat="1" ht="16" x14ac:dyDescent="0.2">
      <c r="A270" s="15" t="s">
        <v>10</v>
      </c>
      <c r="K270" s="17"/>
      <c r="L270" s="17"/>
      <c r="M270" s="17"/>
      <c r="N270" s="17"/>
      <c r="O270" s="17"/>
      <c r="P270" s="17"/>
    </row>
    <row r="271" spans="1:20" s="16" customFormat="1" ht="16" x14ac:dyDescent="0.2">
      <c r="A271" s="15" t="s">
        <v>11</v>
      </c>
      <c r="B271" s="15" t="s">
        <v>12</v>
      </c>
      <c r="C271" s="15" t="s">
        <v>7</v>
      </c>
      <c r="D271" s="15" t="s">
        <v>5</v>
      </c>
      <c r="E271" s="15" t="s">
        <v>13</v>
      </c>
      <c r="F271" s="15" t="s">
        <v>3</v>
      </c>
      <c r="G271" s="15" t="s">
        <v>2</v>
      </c>
      <c r="H271" s="15" t="s">
        <v>9</v>
      </c>
      <c r="I271" s="15" t="s">
        <v>185</v>
      </c>
      <c r="J271" s="1" t="s">
        <v>186</v>
      </c>
      <c r="K271" s="19" t="s">
        <v>187</v>
      </c>
      <c r="L271" s="19" t="s">
        <v>188</v>
      </c>
      <c r="M271" s="19" t="s">
        <v>189</v>
      </c>
      <c r="N271" s="19" t="s">
        <v>190</v>
      </c>
      <c r="O271" s="19" t="s">
        <v>191</v>
      </c>
      <c r="P271" s="19" t="s">
        <v>192</v>
      </c>
      <c r="Q271" s="1" t="s">
        <v>193</v>
      </c>
      <c r="R271" s="1" t="s">
        <v>194</v>
      </c>
      <c r="S271" s="15" t="s">
        <v>195</v>
      </c>
      <c r="T271" s="1" t="s">
        <v>196</v>
      </c>
    </row>
    <row r="272" spans="1:20" s="16" customFormat="1" ht="16" x14ac:dyDescent="0.2">
      <c r="A272" s="16" t="s">
        <v>182</v>
      </c>
      <c r="B272" s="16">
        <v>1</v>
      </c>
      <c r="C272" s="16" t="s">
        <v>8</v>
      </c>
      <c r="D272" s="16" t="s">
        <v>6</v>
      </c>
      <c r="F272" s="16" t="s">
        <v>15</v>
      </c>
      <c r="G272" s="16" t="s">
        <v>183</v>
      </c>
      <c r="H272" s="16" t="s">
        <v>197</v>
      </c>
      <c r="K272" s="17"/>
      <c r="L272" s="17"/>
      <c r="M272" s="17"/>
      <c r="N272" s="17"/>
      <c r="O272" s="17"/>
      <c r="P272" s="17"/>
      <c r="T272" t="s">
        <v>198</v>
      </c>
    </row>
    <row r="273" spans="1:18" s="16" customFormat="1" ht="16" x14ac:dyDescent="0.2">
      <c r="A273" s="16" t="s">
        <v>199</v>
      </c>
      <c r="B273" s="20">
        <v>6.7613636363636362E-2</v>
      </c>
      <c r="D273" s="16" t="s">
        <v>6</v>
      </c>
      <c r="E273" s="16" t="s">
        <v>89</v>
      </c>
      <c r="F273" s="16" t="s">
        <v>21</v>
      </c>
      <c r="H273" s="16" t="s">
        <v>200</v>
      </c>
      <c r="I273" s="16">
        <v>2</v>
      </c>
      <c r="J273">
        <v>-2.6939455949206681</v>
      </c>
      <c r="K273" s="4">
        <v>1.1000000000000001</v>
      </c>
      <c r="L273" s="4">
        <v>1.2</v>
      </c>
      <c r="M273" s="4">
        <v>1</v>
      </c>
      <c r="N273" s="4">
        <v>1.01</v>
      </c>
      <c r="O273" s="4">
        <v>1.2</v>
      </c>
      <c r="P273" s="4">
        <v>1.2</v>
      </c>
      <c r="Q273" s="4">
        <v>1.05</v>
      </c>
      <c r="R273">
        <v>0.16679850853156178</v>
      </c>
    </row>
    <row r="274" spans="1:18" s="16" customFormat="1" ht="16" x14ac:dyDescent="0.2">
      <c r="A274" s="16" t="s">
        <v>40</v>
      </c>
      <c r="B274" s="20">
        <v>0.10738636363636363</v>
      </c>
      <c r="D274" s="16" t="s">
        <v>6</v>
      </c>
      <c r="E274" s="16" t="s">
        <v>89</v>
      </c>
      <c r="F274" s="16" t="s">
        <v>21</v>
      </c>
      <c r="H274" s="16" t="s">
        <v>200</v>
      </c>
      <c r="I274" s="16">
        <v>2</v>
      </c>
      <c r="J274">
        <v>-2.2313220729725551</v>
      </c>
      <c r="K274" s="4">
        <v>1.1000000000000001</v>
      </c>
      <c r="L274" s="4">
        <v>1.2</v>
      </c>
      <c r="M274" s="4">
        <v>1</v>
      </c>
      <c r="N274" s="4">
        <v>1.01</v>
      </c>
      <c r="O274" s="4">
        <v>1.2</v>
      </c>
      <c r="P274" s="4">
        <v>1.2</v>
      </c>
      <c r="Q274" s="4">
        <v>1.05</v>
      </c>
      <c r="R274">
        <v>0.16679850853156178</v>
      </c>
    </row>
    <row r="275" spans="1:18" s="16" customFormat="1" ht="16" x14ac:dyDescent="0.2">
      <c r="A275" s="16" t="s">
        <v>201</v>
      </c>
      <c r="B275" s="21">
        <v>1E-4</v>
      </c>
      <c r="D275" s="16" t="s">
        <v>6</v>
      </c>
      <c r="E275" s="16" t="s">
        <v>89</v>
      </c>
      <c r="F275" s="16" t="s">
        <v>21</v>
      </c>
      <c r="I275" s="16">
        <v>2</v>
      </c>
      <c r="J275">
        <v>-9.2103403719761818</v>
      </c>
      <c r="K275" s="4">
        <v>1.1000000000000001</v>
      </c>
      <c r="L275" s="4">
        <v>1.2</v>
      </c>
      <c r="M275" s="4">
        <v>1</v>
      </c>
      <c r="N275" s="4">
        <v>1.01</v>
      </c>
      <c r="O275" s="4">
        <v>1.2</v>
      </c>
      <c r="P275" s="4">
        <v>1.2</v>
      </c>
      <c r="Q275" s="4">
        <v>1.5</v>
      </c>
      <c r="R275">
        <v>0.26139455023340635</v>
      </c>
    </row>
    <row r="276" spans="1:18" s="16" customFormat="1" ht="16" x14ac:dyDescent="0.2">
      <c r="A276" s="16" t="s">
        <v>33</v>
      </c>
      <c r="B276" s="16">
        <v>9.6600000000000002E-3</v>
      </c>
      <c r="C276" s="16" t="s">
        <v>138</v>
      </c>
      <c r="D276" s="16" t="s">
        <v>6</v>
      </c>
      <c r="F276" s="16" t="s">
        <v>16</v>
      </c>
      <c r="G276" s="16" t="s">
        <v>34</v>
      </c>
      <c r="I276" s="16">
        <v>2</v>
      </c>
      <c r="J276">
        <v>-4.6397616307577101</v>
      </c>
      <c r="K276" s="4">
        <v>1.1000000000000001</v>
      </c>
      <c r="L276" s="4">
        <v>1.2</v>
      </c>
      <c r="M276" s="4">
        <v>1</v>
      </c>
      <c r="N276" s="4">
        <v>1.01</v>
      </c>
      <c r="O276" s="4">
        <v>1.2</v>
      </c>
      <c r="P276" s="4">
        <v>1.2</v>
      </c>
      <c r="Q276">
        <v>1.05</v>
      </c>
      <c r="R276">
        <v>0.16679850853156178</v>
      </c>
    </row>
    <row r="277" spans="1:18" s="16" customFormat="1" ht="16" x14ac:dyDescent="0.2">
      <c r="A277" s="16" t="s">
        <v>36</v>
      </c>
      <c r="B277" s="16">
        <v>0.1</v>
      </c>
      <c r="C277" s="16" t="s">
        <v>8</v>
      </c>
      <c r="D277" s="16" t="s">
        <v>25</v>
      </c>
      <c r="F277" s="16" t="s">
        <v>16</v>
      </c>
      <c r="G277" s="16" t="s">
        <v>26</v>
      </c>
      <c r="I277" s="16">
        <v>2</v>
      </c>
      <c r="J277">
        <v>-2.3025850929940455</v>
      </c>
      <c r="K277" s="4">
        <v>1.1000000000000001</v>
      </c>
      <c r="L277" s="4">
        <v>1.2</v>
      </c>
      <c r="M277" s="4">
        <v>1</v>
      </c>
      <c r="N277" s="4">
        <v>1.01</v>
      </c>
      <c r="O277" s="4">
        <v>1.2</v>
      </c>
      <c r="P277" s="4">
        <v>1.2</v>
      </c>
      <c r="Q277">
        <v>1.05</v>
      </c>
      <c r="R277">
        <v>0.16679850853156178</v>
      </c>
    </row>
    <row r="278" spans="1:18" s="16" customFormat="1" ht="16" x14ac:dyDescent="0.2">
      <c r="A278" s="16" t="s">
        <v>202</v>
      </c>
      <c r="B278" s="16">
        <f>0.4+((3.7-0.4)*0.4)</f>
        <v>1.7200000000000002</v>
      </c>
      <c r="C278" s="16" t="s">
        <v>8</v>
      </c>
      <c r="D278" s="16" t="s">
        <v>24</v>
      </c>
      <c r="F278" s="16" t="s">
        <v>16</v>
      </c>
      <c r="G278" s="16" t="s">
        <v>203</v>
      </c>
      <c r="H278" s="16" t="s">
        <v>214</v>
      </c>
      <c r="I278" s="16">
        <v>2</v>
      </c>
      <c r="J278">
        <v>0.40546510810816438</v>
      </c>
      <c r="K278" s="4">
        <v>1.1000000000000001</v>
      </c>
      <c r="L278" s="4">
        <v>1.2</v>
      </c>
      <c r="M278" s="4">
        <v>1</v>
      </c>
      <c r="N278" s="4">
        <v>1.01</v>
      </c>
      <c r="O278" s="4">
        <v>1.2</v>
      </c>
      <c r="P278" s="4">
        <v>1.2</v>
      </c>
      <c r="Q278">
        <v>1.05</v>
      </c>
      <c r="R278">
        <v>0.16679850853156178</v>
      </c>
    </row>
    <row r="279" spans="1:18" s="16" customFormat="1" ht="16" x14ac:dyDescent="0.2">
      <c r="A279" s="16" t="s">
        <v>95</v>
      </c>
      <c r="B279" s="16">
        <v>4.0000000000000001E-3</v>
      </c>
      <c r="C279" s="16" t="s">
        <v>18</v>
      </c>
      <c r="D279" s="16" t="s">
        <v>6</v>
      </c>
      <c r="F279" s="16" t="s">
        <v>16</v>
      </c>
      <c r="G279" s="16" t="s">
        <v>149</v>
      </c>
      <c r="I279" s="16">
        <v>2</v>
      </c>
      <c r="J279">
        <v>-5.521460917862246</v>
      </c>
      <c r="K279" s="4">
        <v>1.1000000000000001</v>
      </c>
      <c r="L279" s="4">
        <v>1.2</v>
      </c>
      <c r="M279" s="4">
        <v>1</v>
      </c>
      <c r="N279" s="4">
        <v>1.01</v>
      </c>
      <c r="O279" s="4">
        <v>1.2</v>
      </c>
      <c r="P279" s="4">
        <v>1.2</v>
      </c>
      <c r="Q279">
        <v>1.05</v>
      </c>
      <c r="R279">
        <v>0.16679850853156178</v>
      </c>
    </row>
    <row r="280" spans="1:18" s="16" customFormat="1" ht="16" x14ac:dyDescent="0.2">
      <c r="A280" s="16" t="s">
        <v>96</v>
      </c>
      <c r="B280" s="16">
        <v>1E-4</v>
      </c>
      <c r="C280" s="16" t="s">
        <v>18</v>
      </c>
      <c r="D280" s="16" t="s">
        <v>6</v>
      </c>
      <c r="F280" s="16" t="s">
        <v>16</v>
      </c>
      <c r="G280" s="16" t="s">
        <v>150</v>
      </c>
      <c r="I280" s="16">
        <v>2</v>
      </c>
      <c r="J280">
        <v>-9.2103403719761818</v>
      </c>
      <c r="K280" s="4">
        <v>1.1000000000000001</v>
      </c>
      <c r="L280" s="4">
        <v>1.2</v>
      </c>
      <c r="M280" s="4">
        <v>1</v>
      </c>
      <c r="N280" s="4">
        <v>1.01</v>
      </c>
      <c r="O280" s="4">
        <v>1.2</v>
      </c>
      <c r="P280" s="4">
        <v>1.2</v>
      </c>
      <c r="Q280">
        <v>1.05</v>
      </c>
      <c r="R280">
        <v>0.16679850853156178</v>
      </c>
    </row>
    <row r="281" spans="1:18" s="16" customFormat="1" ht="16" x14ac:dyDescent="0.2">
      <c r="A281" s="16" t="s">
        <v>204</v>
      </c>
      <c r="B281" s="16">
        <v>1E-4</v>
      </c>
      <c r="C281" s="16" t="s">
        <v>18</v>
      </c>
      <c r="D281" s="16" t="s">
        <v>6</v>
      </c>
      <c r="F281" s="16" t="s">
        <v>16</v>
      </c>
      <c r="G281" s="16" t="s">
        <v>205</v>
      </c>
      <c r="I281" s="16">
        <v>2</v>
      </c>
      <c r="J281">
        <v>-9.2103403719761818</v>
      </c>
      <c r="K281" s="4">
        <v>1.1000000000000001</v>
      </c>
      <c r="L281" s="4">
        <v>1.2</v>
      </c>
      <c r="M281" s="4">
        <v>1</v>
      </c>
      <c r="N281" s="4">
        <v>1.01</v>
      </c>
      <c r="O281" s="4">
        <v>1.2</v>
      </c>
      <c r="P281" s="4">
        <v>1.2</v>
      </c>
      <c r="Q281">
        <v>1.05</v>
      </c>
      <c r="R281">
        <v>0.16679850853156178</v>
      </c>
    </row>
    <row r="282" spans="1:18" s="16" customFormat="1" ht="16" x14ac:dyDescent="0.2">
      <c r="K282" s="17"/>
      <c r="L282" s="17"/>
      <c r="M282" s="17"/>
      <c r="N282" s="17"/>
      <c r="O282" s="17"/>
      <c r="P282" s="17"/>
    </row>
    <row r="283" spans="1:18" ht="16" x14ac:dyDescent="0.2">
      <c r="A283" s="1" t="s">
        <v>0</v>
      </c>
      <c r="B283" s="5" t="s">
        <v>206</v>
      </c>
    </row>
    <row r="284" spans="1:18" x14ac:dyDescent="0.2">
      <c r="A284" t="s">
        <v>7</v>
      </c>
      <c r="B284" t="s">
        <v>8</v>
      </c>
    </row>
    <row r="285" spans="1:18" ht="16" x14ac:dyDescent="0.2">
      <c r="A285" s="2" t="s">
        <v>1</v>
      </c>
      <c r="B285">
        <v>1</v>
      </c>
    </row>
    <row r="286" spans="1:18" x14ac:dyDescent="0.2">
      <c r="A286" t="s">
        <v>2</v>
      </c>
      <c r="B286" t="s">
        <v>183</v>
      </c>
    </row>
    <row r="287" spans="1:18" x14ac:dyDescent="0.2">
      <c r="A287" t="s">
        <v>3</v>
      </c>
      <c r="B287" t="s">
        <v>4</v>
      </c>
    </row>
    <row r="288" spans="1:18" x14ac:dyDescent="0.2">
      <c r="A288" t="s">
        <v>5</v>
      </c>
      <c r="B288" t="s">
        <v>6</v>
      </c>
    </row>
    <row r="289" spans="1:20" x14ac:dyDescent="0.2">
      <c r="A289" t="s">
        <v>19</v>
      </c>
      <c r="B289" t="s">
        <v>207</v>
      </c>
    </row>
    <row r="290" spans="1:20" x14ac:dyDescent="0.2">
      <c r="A290" t="s">
        <v>9</v>
      </c>
      <c r="B290" t="s">
        <v>216</v>
      </c>
    </row>
    <row r="291" spans="1:20" x14ac:dyDescent="0.2">
      <c r="A291" t="s">
        <v>184</v>
      </c>
      <c r="B291">
        <v>0.06</v>
      </c>
    </row>
    <row r="292" spans="1:20" x14ac:dyDescent="0.2">
      <c r="A292" t="s">
        <v>208</v>
      </c>
      <c r="B292">
        <v>1</v>
      </c>
    </row>
    <row r="293" spans="1:20" x14ac:dyDescent="0.2">
      <c r="A293" t="s">
        <v>10</v>
      </c>
    </row>
    <row r="294" spans="1:20" ht="16" x14ac:dyDescent="0.2">
      <c r="A294" s="1" t="s">
        <v>11</v>
      </c>
      <c r="B294" s="1" t="s">
        <v>12</v>
      </c>
      <c r="C294" t="s">
        <v>7</v>
      </c>
      <c r="D294" t="s">
        <v>5</v>
      </c>
      <c r="E294" t="s">
        <v>13</v>
      </c>
      <c r="F294" t="s">
        <v>3</v>
      </c>
      <c r="G294" t="s">
        <v>2</v>
      </c>
      <c r="H294" t="s">
        <v>9</v>
      </c>
      <c r="I294" t="s">
        <v>185</v>
      </c>
      <c r="J294" t="s">
        <v>186</v>
      </c>
      <c r="K294" t="s">
        <v>187</v>
      </c>
      <c r="L294" t="s">
        <v>188</v>
      </c>
      <c r="M294" t="s">
        <v>189</v>
      </c>
      <c r="N294" t="s">
        <v>190</v>
      </c>
      <c r="O294" t="s">
        <v>191</v>
      </c>
      <c r="P294" t="s">
        <v>192</v>
      </c>
      <c r="Q294" t="s">
        <v>193</v>
      </c>
      <c r="R294" t="s">
        <v>194</v>
      </c>
      <c r="S294" t="s">
        <v>195</v>
      </c>
      <c r="T294" t="s">
        <v>196</v>
      </c>
    </row>
    <row r="295" spans="1:20" x14ac:dyDescent="0.2">
      <c r="A295" t="s">
        <v>206</v>
      </c>
      <c r="B295">
        <v>1</v>
      </c>
      <c r="C295" t="s">
        <v>8</v>
      </c>
      <c r="D295" t="s">
        <v>6</v>
      </c>
      <c r="F295" t="s">
        <v>15</v>
      </c>
      <c r="G295" t="s">
        <v>183</v>
      </c>
      <c r="T295" t="s">
        <v>198</v>
      </c>
    </row>
    <row r="296" spans="1:20" x14ac:dyDescent="0.2">
      <c r="A296" t="s">
        <v>199</v>
      </c>
      <c r="B296">
        <f>0.11*(1-B291)</f>
        <v>0.10339999999999999</v>
      </c>
      <c r="D296" t="s">
        <v>6</v>
      </c>
      <c r="E296" t="s">
        <v>89</v>
      </c>
      <c r="F296" t="s">
        <v>21</v>
      </c>
      <c r="H296" t="s">
        <v>209</v>
      </c>
      <c r="I296">
        <v>2</v>
      </c>
      <c r="J296">
        <v>-2.2678230385440798</v>
      </c>
      <c r="K296">
        <v>1.1000000000000001</v>
      </c>
      <c r="L296">
        <v>1.2</v>
      </c>
      <c r="M296">
        <v>1</v>
      </c>
      <c r="N296">
        <v>1.01</v>
      </c>
      <c r="O296">
        <v>1.2</v>
      </c>
      <c r="P296">
        <v>1.2</v>
      </c>
      <c r="Q296">
        <v>1.05</v>
      </c>
      <c r="R296">
        <v>0.16679850853156178</v>
      </c>
    </row>
    <row r="297" spans="1:20" x14ac:dyDescent="0.2">
      <c r="A297" t="s">
        <v>40</v>
      </c>
      <c r="B297">
        <f>0.11-B296</f>
        <v>6.6000000000000086E-3</v>
      </c>
      <c r="D297" t="s">
        <v>6</v>
      </c>
      <c r="E297" t="s">
        <v>89</v>
      </c>
      <c r="F297" t="s">
        <v>21</v>
      </c>
      <c r="H297" t="s">
        <v>209</v>
      </c>
      <c r="I297">
        <v>2</v>
      </c>
      <c r="J297">
        <v>-5.0417129971418326</v>
      </c>
      <c r="K297">
        <v>1.1000000000000001</v>
      </c>
      <c r="L297">
        <v>1.2</v>
      </c>
      <c r="M297">
        <v>1</v>
      </c>
      <c r="N297">
        <v>1.01</v>
      </c>
      <c r="O297">
        <v>1.2</v>
      </c>
      <c r="P297">
        <v>1.2</v>
      </c>
      <c r="Q297">
        <v>1.05</v>
      </c>
      <c r="R297">
        <v>0.16679850853156178</v>
      </c>
    </row>
    <row r="298" spans="1:20" x14ac:dyDescent="0.2">
      <c r="A298" t="s">
        <v>33</v>
      </c>
      <c r="B298">
        <v>9.6600000000000002E-3</v>
      </c>
      <c r="C298" t="s">
        <v>138</v>
      </c>
      <c r="D298" t="s">
        <v>6</v>
      </c>
      <c r="F298" t="s">
        <v>16</v>
      </c>
      <c r="G298" t="s">
        <v>34</v>
      </c>
      <c r="I298">
        <v>2</v>
      </c>
      <c r="J298">
        <v>-4.6397616307577101</v>
      </c>
      <c r="K298">
        <v>1.1000000000000001</v>
      </c>
      <c r="L298">
        <v>1.2</v>
      </c>
      <c r="M298">
        <v>1</v>
      </c>
      <c r="N298">
        <v>1.01</v>
      </c>
      <c r="O298">
        <v>1.2</v>
      </c>
      <c r="P298">
        <v>1.2</v>
      </c>
      <c r="Q298">
        <v>1.05</v>
      </c>
      <c r="R298">
        <v>0.16679850853156178</v>
      </c>
    </row>
    <row r="299" spans="1:20" x14ac:dyDescent="0.2">
      <c r="A299" t="s">
        <v>36</v>
      </c>
      <c r="B299">
        <v>6.9000000000000008E-3</v>
      </c>
      <c r="C299" t="s">
        <v>8</v>
      </c>
      <c r="D299" t="s">
        <v>25</v>
      </c>
      <c r="F299" t="s">
        <v>16</v>
      </c>
      <c r="G299" t="s">
        <v>26</v>
      </c>
      <c r="I299">
        <v>2</v>
      </c>
      <c r="J299">
        <v>-4.976233867378923</v>
      </c>
      <c r="K299">
        <v>1.1000000000000001</v>
      </c>
      <c r="L299">
        <v>1.2</v>
      </c>
      <c r="M299">
        <v>1</v>
      </c>
      <c r="N299">
        <v>1.01</v>
      </c>
      <c r="O299">
        <v>1.2</v>
      </c>
      <c r="P299">
        <v>1.2</v>
      </c>
      <c r="Q299">
        <v>1.05</v>
      </c>
      <c r="R299">
        <v>0.16679850853156178</v>
      </c>
    </row>
    <row r="300" spans="1:20" x14ac:dyDescent="0.2">
      <c r="A300" t="s">
        <v>202</v>
      </c>
      <c r="B300">
        <f>3.66*0.7</f>
        <v>2.5619999999999998</v>
      </c>
      <c r="C300" t="s">
        <v>8</v>
      </c>
      <c r="D300" t="s">
        <v>24</v>
      </c>
      <c r="F300" t="s">
        <v>16</v>
      </c>
      <c r="G300" t="s">
        <v>203</v>
      </c>
      <c r="I300">
        <v>2</v>
      </c>
      <c r="J300">
        <v>0.99635805462935334</v>
      </c>
      <c r="K300">
        <v>1.1000000000000001</v>
      </c>
      <c r="L300">
        <v>1.2</v>
      </c>
      <c r="M300">
        <v>1</v>
      </c>
      <c r="N300">
        <v>1.01</v>
      </c>
      <c r="O300">
        <v>1.2</v>
      </c>
      <c r="P300">
        <v>1.2</v>
      </c>
      <c r="Q300">
        <v>1.05</v>
      </c>
      <c r="R300">
        <v>0.16679850853156178</v>
      </c>
    </row>
    <row r="301" spans="1:20" ht="16" x14ac:dyDescent="0.2">
      <c r="A301" s="22" t="s">
        <v>95</v>
      </c>
      <c r="B301">
        <v>4.0000000000000001E-3</v>
      </c>
      <c r="C301" t="s">
        <v>18</v>
      </c>
      <c r="D301" t="s">
        <v>6</v>
      </c>
      <c r="F301" t="s">
        <v>16</v>
      </c>
      <c r="G301" t="s">
        <v>149</v>
      </c>
      <c r="I301">
        <v>2</v>
      </c>
      <c r="J301">
        <v>-6.9077552789821368</v>
      </c>
      <c r="K301">
        <v>1.1000000000000001</v>
      </c>
      <c r="L301">
        <v>1.2</v>
      </c>
      <c r="M301">
        <v>1</v>
      </c>
      <c r="N301">
        <v>1.01</v>
      </c>
      <c r="O301">
        <v>1.2</v>
      </c>
      <c r="P301">
        <v>1.2</v>
      </c>
      <c r="Q301">
        <v>1.05</v>
      </c>
      <c r="R301">
        <v>0.16679850853156178</v>
      </c>
    </row>
    <row r="307" spans="1:2" ht="16" x14ac:dyDescent="0.2">
      <c r="A307" s="1"/>
      <c r="B307" s="1"/>
    </row>
    <row r="314" spans="1:2" ht="16" x14ac:dyDescent="0.2">
      <c r="A314" s="1"/>
    </row>
    <row r="321" spans="1:10" ht="16" x14ac:dyDescent="0.2">
      <c r="A321" s="1"/>
      <c r="B321" s="1"/>
    </row>
    <row r="323" spans="1:10" ht="16" x14ac:dyDescent="0.2">
      <c r="B323" s="2"/>
    </row>
    <row r="328" spans="1:10" ht="16" x14ac:dyDescent="0.2">
      <c r="A328" s="1"/>
    </row>
    <row r="330" spans="1:10" ht="16" x14ac:dyDescent="0.2">
      <c r="A330" s="2"/>
      <c r="J330" s="2"/>
    </row>
    <row r="336" spans="1:10" ht="16" x14ac:dyDescent="0.2">
      <c r="A336" s="1"/>
      <c r="B336" s="1"/>
    </row>
    <row r="343" spans="1:1" ht="16" x14ac:dyDescent="0.2">
      <c r="A343" s="1"/>
    </row>
  </sheetData>
  <autoFilter ref="A1:T343" xr:uid="{00000000-0001-0000-0000-000000000000}"/>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2020-03-25T12:49:40Z</dcterms:created>
  <dcterms:modified xsi:type="dcterms:W3CDTF">2024-02-22T17:27:03Z</dcterms:modified>
</cp:coreProperties>
</file>