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470" tabRatio="721" firstSheet="1" activeTab="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</sheets>
  <definedNames>
    <definedName name="_xlnm.Print_Area" localSheetId="3">'CURVA "S"'!$B$4:$N$41</definedName>
    <definedName name="_xlnm.Print_Area" localSheetId="2">'FÍSICO x FINANCEIRO'!$B$1:$Y$47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G12" i="10" l="1"/>
  <c r="G13" i="10"/>
  <c r="G14" i="10"/>
  <c r="G15" i="10"/>
  <c r="G16" i="10"/>
  <c r="G17" i="10"/>
  <c r="G18" i="10"/>
  <c r="G19" i="10"/>
  <c r="G20" i="10"/>
  <c r="G11" i="10"/>
  <c r="C8" i="11" l="1"/>
  <c r="H10" i="11"/>
  <c r="I10" i="11"/>
  <c r="D9" i="10"/>
  <c r="M9" i="8"/>
  <c r="D9" i="8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D11" i="6"/>
  <c r="H11" i="6" s="1"/>
  <c r="D12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R21" i="3"/>
  <c r="S21" i="3"/>
  <c r="T21" i="3"/>
  <c r="U21" i="3"/>
  <c r="V21" i="3"/>
  <c r="W21" i="3"/>
  <c r="X21" i="3"/>
  <c r="H21" i="3"/>
  <c r="I21" i="3"/>
  <c r="U19" i="3"/>
  <c r="V19" i="3"/>
  <c r="W19" i="3"/>
  <c r="X19" i="3"/>
  <c r="H19" i="3"/>
  <c r="I19" i="3"/>
  <c r="U17" i="3"/>
  <c r="V17" i="3"/>
  <c r="W17" i="3"/>
  <c r="X17" i="3"/>
  <c r="H17" i="3"/>
  <c r="I17" i="3"/>
  <c r="I15" i="3"/>
  <c r="V15" i="3"/>
  <c r="W15" i="3"/>
  <c r="X15" i="3"/>
  <c r="H15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H11" i="3"/>
  <c r="L8" i="6" l="1"/>
  <c r="K9" i="6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J13" i="3"/>
  <c r="C15" i="3"/>
  <c r="M8" i="6" l="1"/>
  <c r="L9" i="6"/>
  <c r="J16" i="3"/>
  <c r="J15" i="3" s="1"/>
  <c r="X5" i="3"/>
  <c r="X6" i="3" s="1"/>
  <c r="I14" i="3"/>
  <c r="I13" i="3" s="1"/>
  <c r="H14" i="3"/>
  <c r="H13" i="3" s="1"/>
  <c r="N8" i="6" l="1"/>
  <c r="M9" i="6"/>
  <c r="B4" i="3"/>
  <c r="X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Y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M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Y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N40" i="3"/>
  <c r="N39" i="3" s="1"/>
  <c r="Y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M22" i="3" s="1"/>
  <c r="M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J24" i="3" s="1"/>
  <c r="J23" i="3" s="1"/>
  <c r="L117" i="1"/>
  <c r="I12" i="1"/>
  <c r="L12" i="1"/>
  <c r="G45" i="2"/>
  <c r="Y12" i="3"/>
  <c r="G71" i="2"/>
  <c r="G62" i="2"/>
  <c r="G39" i="2"/>
  <c r="G25" i="2"/>
  <c r="M16" i="3"/>
  <c r="M15" i="3" s="1"/>
  <c r="G20" i="2"/>
  <c r="G58" i="2"/>
  <c r="G57" i="2" s="1"/>
  <c r="G60" i="2"/>
  <c r="G59" i="2"/>
  <c r="P36" i="3" s="1"/>
  <c r="P35" i="3" s="1"/>
  <c r="G53" i="2"/>
  <c r="S30" i="3" s="1"/>
  <c r="L26" i="3"/>
  <c r="L25" i="3" s="1"/>
  <c r="N26" i="3"/>
  <c r="N25" i="3" s="1"/>
  <c r="T36" i="3"/>
  <c r="T35" i="3" s="1"/>
  <c r="Q36" i="3"/>
  <c r="Q35" i="3" s="1"/>
  <c r="R36" i="3"/>
  <c r="R35" i="3" s="1"/>
  <c r="U36" i="3"/>
  <c r="U35" i="3" s="1"/>
  <c r="O36" i="3"/>
  <c r="O35" i="3" s="1"/>
  <c r="S36" i="3"/>
  <c r="S35" i="3" s="1"/>
  <c r="L20" i="3"/>
  <c r="L19" i="3" s="1"/>
  <c r="P20" i="3"/>
  <c r="P19" i="3" s="1"/>
  <c r="M20" i="3"/>
  <c r="M19" i="3" s="1"/>
  <c r="J20" i="3"/>
  <c r="J19" i="3" s="1"/>
  <c r="R20" i="3"/>
  <c r="R19" i="3" s="1"/>
  <c r="O20" i="3"/>
  <c r="O19" i="3" s="1"/>
  <c r="S32" i="3"/>
  <c r="S31" i="3" s="1"/>
  <c r="N38" i="3"/>
  <c r="N37" i="3" s="1"/>
  <c r="L38" i="3"/>
  <c r="L37" i="3" s="1"/>
  <c r="T16" i="3"/>
  <c r="T15" i="3" s="1"/>
  <c r="P16" i="3"/>
  <c r="P15" i="3" s="1"/>
  <c r="L16" i="3"/>
  <c r="L15" i="3" s="1"/>
  <c r="P22" i="3"/>
  <c r="P21" i="3" s="1"/>
  <c r="R28" i="3"/>
  <c r="R27" i="3" s="1"/>
  <c r="V1" i="5"/>
  <c r="S16" i="3"/>
  <c r="S15" i="3" s="1"/>
  <c r="O16" i="3"/>
  <c r="O15" i="3" s="1"/>
  <c r="K16" i="3"/>
  <c r="K15" i="3" s="1"/>
  <c r="O22" i="3"/>
  <c r="O21" i="3" s="1"/>
  <c r="L28" i="3"/>
  <c r="L27" i="3" s="1"/>
  <c r="O28" i="3"/>
  <c r="O27" i="3" s="1"/>
  <c r="X44" i="3"/>
  <c r="R16" i="3"/>
  <c r="R15" i="3" s="1"/>
  <c r="N16" i="3"/>
  <c r="N15" i="3" s="1"/>
  <c r="Q18" i="3"/>
  <c r="Q17" i="3" s="1"/>
  <c r="K22" i="3"/>
  <c r="K21" i="3" s="1"/>
  <c r="S28" i="3"/>
  <c r="S27" i="3" s="1"/>
  <c r="Q28" i="3"/>
  <c r="Q27" i="3" s="1"/>
  <c r="N28" i="3"/>
  <c r="N27" i="3" s="1"/>
  <c r="U16" i="3"/>
  <c r="U15" i="3" s="1"/>
  <c r="Q16" i="3"/>
  <c r="Q15" i="3" s="1"/>
  <c r="P28" i="3"/>
  <c r="P27" i="3" s="1"/>
  <c r="I24" i="3"/>
  <c r="X1" i="5"/>
  <c r="T1" i="5"/>
  <c r="V1" i="4"/>
  <c r="W1" i="4"/>
  <c r="X1" i="4"/>
  <c r="Y1" i="4"/>
  <c r="Z1" i="4"/>
  <c r="O8" i="6" l="1"/>
  <c r="N9" i="6"/>
  <c r="J22" i="3"/>
  <c r="J21" i="3" s="1"/>
  <c r="N34" i="3"/>
  <c r="N33" i="3" s="1"/>
  <c r="O34" i="3"/>
  <c r="O33" i="3" s="1"/>
  <c r="S29" i="3"/>
  <c r="Y29" i="3" s="1"/>
  <c r="Y30" i="3"/>
  <c r="I23" i="3"/>
  <c r="Y23" i="3" s="1"/>
  <c r="Y24" i="3"/>
  <c r="Y16" i="3"/>
  <c r="M34" i="3"/>
  <c r="V42" i="3"/>
  <c r="W42" i="3"/>
  <c r="L18" i="3"/>
  <c r="L17" i="3" s="1"/>
  <c r="M18" i="3"/>
  <c r="M17" i="3" s="1"/>
  <c r="T18" i="3"/>
  <c r="T17" i="3" s="1"/>
  <c r="S18" i="3"/>
  <c r="S17" i="3" s="1"/>
  <c r="K18" i="3"/>
  <c r="K17" i="3" s="1"/>
  <c r="N18" i="3"/>
  <c r="N17" i="3" s="1"/>
  <c r="J18" i="3"/>
  <c r="R18" i="3"/>
  <c r="R17" i="3" s="1"/>
  <c r="O18" i="3"/>
  <c r="O17" i="3" s="1"/>
  <c r="P18" i="3"/>
  <c r="P17" i="3" s="1"/>
  <c r="M38" i="3"/>
  <c r="O38" i="3"/>
  <c r="O37" i="3" s="1"/>
  <c r="K26" i="3"/>
  <c r="M26" i="3"/>
  <c r="M25" i="3" s="1"/>
  <c r="S26" i="3"/>
  <c r="S25" i="3" s="1"/>
  <c r="Q26" i="3"/>
  <c r="Q25" i="3" s="1"/>
  <c r="R26" i="3"/>
  <c r="R25" i="3" s="1"/>
  <c r="Q32" i="3"/>
  <c r="Q31" i="3" s="1"/>
  <c r="P32" i="3"/>
  <c r="Y28" i="3"/>
  <c r="U45" i="3"/>
  <c r="R32" i="3"/>
  <c r="R31" i="3" s="1"/>
  <c r="O26" i="3"/>
  <c r="O25" i="3" s="1"/>
  <c r="P26" i="3"/>
  <c r="P25" i="3" s="1"/>
  <c r="N22" i="3"/>
  <c r="N21" i="3" s="1"/>
  <c r="Q22" i="3"/>
  <c r="Q21" i="3" s="1"/>
  <c r="L22" i="3"/>
  <c r="L21" i="3" s="1"/>
  <c r="G7" i="2"/>
  <c r="M27" i="3"/>
  <c r="Y27" i="3" s="1"/>
  <c r="N20" i="3"/>
  <c r="N19" i="3" s="1"/>
  <c r="K20" i="3"/>
  <c r="K19" i="3" s="1"/>
  <c r="S20" i="3"/>
  <c r="S19" i="3" s="1"/>
  <c r="T20" i="3"/>
  <c r="T19" i="3" s="1"/>
  <c r="Q20" i="3"/>
  <c r="Q19" i="3" s="1"/>
  <c r="N36" i="3"/>
  <c r="N35" i="3" s="1"/>
  <c r="M36" i="3"/>
  <c r="P8" i="6" l="1"/>
  <c r="O9" i="6"/>
  <c r="J45" i="3"/>
  <c r="J17" i="3"/>
  <c r="Y42" i="3"/>
  <c r="J44" i="3"/>
  <c r="F1" i="5"/>
  <c r="Q45" i="3"/>
  <c r="U44" i="3"/>
  <c r="Q1" i="5"/>
  <c r="Y21" i="3"/>
  <c r="Y20" i="3"/>
  <c r="O45" i="3"/>
  <c r="L45" i="3"/>
  <c r="K25" i="3"/>
  <c r="Y25" i="3" s="1"/>
  <c r="Y26" i="3"/>
  <c r="P45" i="3"/>
  <c r="M33" i="3"/>
  <c r="Y33" i="3" s="1"/>
  <c r="Y34" i="3"/>
  <c r="G4" i="2"/>
  <c r="P31" i="3"/>
  <c r="Y31" i="3" s="1"/>
  <c r="Y14" i="3"/>
  <c r="H45" i="3"/>
  <c r="R45" i="3"/>
  <c r="W45" i="3"/>
  <c r="W44" i="3" s="1"/>
  <c r="W41" i="3"/>
  <c r="N45" i="3"/>
  <c r="K45" i="3"/>
  <c r="Y22" i="3"/>
  <c r="M45" i="3"/>
  <c r="Y36" i="3"/>
  <c r="M35" i="3"/>
  <c r="Y35" i="3" s="1"/>
  <c r="M37" i="3"/>
  <c r="Y37" i="3" s="1"/>
  <c r="Y38" i="3"/>
  <c r="I45" i="3"/>
  <c r="Y18" i="3"/>
  <c r="T45" i="3"/>
  <c r="V41" i="3"/>
  <c r="V45" i="3"/>
  <c r="Y15" i="3"/>
  <c r="S45" i="3"/>
  <c r="Q8" i="6" l="1"/>
  <c r="P9" i="6"/>
  <c r="N44" i="3"/>
  <c r="J1" i="5"/>
  <c r="E1" i="5"/>
  <c r="I44" i="3"/>
  <c r="K44" i="3"/>
  <c r="G1" i="5"/>
  <c r="R44" i="3"/>
  <c r="N1" i="5"/>
  <c r="Y13" i="3"/>
  <c r="P44" i="3"/>
  <c r="L1" i="5"/>
  <c r="M1" i="5"/>
  <c r="Q44" i="3"/>
  <c r="D1" i="5"/>
  <c r="H44" i="3"/>
  <c r="D47" i="3"/>
  <c r="D48" i="3"/>
  <c r="K1" i="5"/>
  <c r="O44" i="3"/>
  <c r="V44" i="3"/>
  <c r="R1" i="5"/>
  <c r="M44" i="3"/>
  <c r="I1" i="5"/>
  <c r="L44" i="3"/>
  <c r="H1" i="5"/>
  <c r="Y41" i="3"/>
  <c r="Y17" i="3"/>
  <c r="O1" i="5"/>
  <c r="S44" i="3"/>
  <c r="P1" i="5"/>
  <c r="T44" i="3"/>
  <c r="Y19" i="3"/>
  <c r="Q9" i="6" l="1"/>
  <c r="R8" i="6"/>
  <c r="Q7" i="6"/>
  <c r="H46" i="3"/>
  <c r="E1" i="4" s="1"/>
  <c r="Y44" i="3"/>
  <c r="S8" i="6" l="1"/>
  <c r="R9" i="6"/>
  <c r="I46" i="3"/>
  <c r="S9" i="6" l="1"/>
  <c r="T8" i="6"/>
  <c r="F1" i="4"/>
  <c r="J46" i="3"/>
  <c r="U8" i="6" l="1"/>
  <c r="T9" i="6"/>
  <c r="G1" i="4"/>
  <c r="K46" i="3"/>
  <c r="V8" i="6" l="1"/>
  <c r="U9" i="6"/>
  <c r="H1" i="4"/>
  <c r="L46" i="3"/>
  <c r="W8" i="6" l="1"/>
  <c r="V9" i="6"/>
  <c r="I1" i="4"/>
  <c r="M46" i="3"/>
  <c r="X8" i="6" l="1"/>
  <c r="W9" i="6"/>
  <c r="J1" i="4"/>
  <c r="N46" i="3"/>
  <c r="Y8" i="6" l="1"/>
  <c r="X9" i="6"/>
  <c r="X7" i="6"/>
  <c r="K1" i="4"/>
  <c r="O46" i="3"/>
  <c r="Z8" i="6" l="1"/>
  <c r="Y9" i="6"/>
  <c r="L1" i="4"/>
  <c r="P46" i="3"/>
  <c r="Z9" i="6" l="1"/>
  <c r="AA8" i="6"/>
  <c r="M1" i="4"/>
  <c r="Q46" i="3"/>
  <c r="AB8" i="6" l="1"/>
  <c r="AA9" i="6"/>
  <c r="N1" i="4"/>
  <c r="R46" i="3"/>
  <c r="AC8" i="6" l="1"/>
  <c r="AB9" i="6"/>
  <c r="O1" i="4"/>
  <c r="S46" i="3"/>
  <c r="AD8" i="6" l="1"/>
  <c r="AC9" i="6"/>
  <c r="P1" i="4"/>
  <c r="T46" i="3"/>
  <c r="AE8" i="6" l="1"/>
  <c r="AD9" i="6"/>
  <c r="Q1" i="4"/>
  <c r="U46" i="3"/>
  <c r="AF8" i="6" l="1"/>
  <c r="AE9" i="6"/>
  <c r="AE7" i="6"/>
  <c r="R1" i="4"/>
  <c r="V46" i="3"/>
  <c r="AG8" i="6" l="1"/>
  <c r="AF9" i="6"/>
  <c r="S1" i="4"/>
  <c r="W46" i="3"/>
  <c r="AG9" i="6" l="1"/>
  <c r="AH8" i="6"/>
  <c r="T1" i="4"/>
  <c r="X46" i="3"/>
  <c r="U1" i="4" s="1"/>
  <c r="Y32" i="3"/>
  <c r="AI8" i="6" l="1"/>
  <c r="AH9" i="6"/>
  <c r="Y40" i="3"/>
  <c r="Y45" i="3" s="1"/>
  <c r="H9" i="3"/>
  <c r="H5" i="3" s="1"/>
  <c r="AJ8" i="6" l="1"/>
  <c r="AI9" i="6"/>
  <c r="H6" i="3"/>
  <c r="I5" i="3"/>
  <c r="Y9" i="3"/>
  <c r="E3" i="3" s="1"/>
  <c r="AK8" i="6" l="1"/>
  <c r="AJ9" i="6"/>
  <c r="J5" i="3"/>
  <c r="I6" i="3"/>
  <c r="AL8" i="6" l="1"/>
  <c r="AK9" i="6"/>
  <c r="K5" i="3"/>
  <c r="J6" i="3"/>
  <c r="AL7" i="6" l="1"/>
  <c r="AL9" i="6"/>
  <c r="AM8" i="6"/>
  <c r="K6" i="3"/>
  <c r="L5" i="3"/>
  <c r="AN8" i="6" l="1"/>
  <c r="AM9" i="6"/>
  <c r="L6" i="3"/>
  <c r="M5" i="3"/>
  <c r="AN9" i="6" l="1"/>
  <c r="AO8" i="6"/>
  <c r="N5" i="3"/>
  <c r="M6" i="3"/>
  <c r="AP8" i="6" l="1"/>
  <c r="AO9" i="6"/>
  <c r="O5" i="3"/>
  <c r="N6" i="3"/>
  <c r="AQ8" i="6" l="1"/>
  <c r="AP9" i="6"/>
  <c r="P5" i="3"/>
  <c r="O6" i="3"/>
  <c r="AR8" i="6" l="1"/>
  <c r="AR9" i="6" s="1"/>
  <c r="AQ9" i="6"/>
  <c r="P6" i="3"/>
  <c r="Q5" i="3"/>
  <c r="Q6" i="3" l="1"/>
  <c r="R5" i="3"/>
  <c r="R6" i="3" l="1"/>
  <c r="S5" i="3"/>
  <c r="S6" i="3" l="1"/>
  <c r="T5" i="3"/>
  <c r="T6" i="3" l="1"/>
  <c r="U5" i="3"/>
  <c r="V5" i="3" l="1"/>
  <c r="U6" i="3"/>
  <c r="V6" i="3" l="1"/>
  <c r="W5" i="3"/>
  <c r="W6" i="3" s="1"/>
</calcChain>
</file>

<file path=xl/sharedStrings.xml><?xml version="1.0" encoding="utf-8"?>
<sst xmlns="http://schemas.openxmlformats.org/spreadsheetml/2006/main" count="1998" uniqueCount="343">
  <si>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</si>
  <si>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</si>
  <si>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</si>
  <si>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</si>
  <si>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</si>
  <si>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</si>
  <si>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</si>
  <si>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</si>
  <si>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</si>
  <si>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</si>
  <si>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</si>
  <si>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</si>
  <si>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</si>
  <si>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</si>
  <si>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</si>
  <si>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</si>
  <si>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</si>
  <si>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</si>
  <si>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</si>
  <si>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</si>
  <si>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</si>
  <si>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</si>
  <si>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</si>
  <si>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</si>
  <si>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</si>
  <si>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</si>
  <si>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</si>
  <si>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</si>
  <si>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</si>
  <si>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</si>
  <si>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</si>
  <si>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</si>
  <si>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</si>
  <si>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</si>
  <si>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</si>
  <si>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</si>
  <si>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</si>
  <si>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</si>
  <si>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</si>
  <si>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</si>
  <si>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</si>
  <si>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</si>
  <si>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</si>
  <si>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</si>
  <si>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</si>
  <si>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</si>
  <si>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</si>
  <si>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</si>
  <si>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</si>
  <si>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</si>
  <si>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</si>
  <si>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</si>
  <si>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</si>
  <si>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</si>
  <si>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</si>
  <si>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</si>
  <si>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</si>
  <si>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</si>
  <si>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</si>
  <si>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</si>
  <si>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</si>
  <si>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</si>
  <si>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</si>
  <si>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</si>
  <si>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</si>
  <si>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</si>
  <si>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</si>
  <si>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</si>
  <si>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</si>
  <si>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</si>
  <si>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</si>
  <si>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</si>
  <si>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</si>
  <si>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</si>
  <si>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</si>
  <si>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</si>
  <si>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</si>
  <si>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</si>
  <si>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</si>
  <si>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</si>
  <si>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</si>
  <si>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</si>
  <si>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</si>
  <si>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</si>
  <si>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</si>
  <si>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</si>
  <si>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</si>
  <si>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</si>
  <si>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</si>
  <si>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</si>
  <si>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</si>
  <si>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</si>
  <si>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</si>
  <si>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</si>
  <si>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</si>
  <si>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</si>
  <si>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</si>
  <si>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</si>
  <si>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</si>
  <si>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</si>
  <si>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</si>
  <si>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</si>
  <si>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</si>
  <si>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</si>
  <si>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</si>
  <si>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</si>
  <si>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</si>
  <si>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</si>
  <si>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</si>
  <si>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</si>
  <si>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</si>
  <si>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</si>
  <si>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</si>
  <si>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</si>
  <si>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</si>
  <si>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</si>
  <si>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</si>
  <si>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</si>
  <si>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</si>
  <si>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</si>
  <si>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</si>
  <si>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</si>
  <si>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</si>
  <si>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</si>
  <si>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</si>
  <si>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</si>
  <si>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</si>
  <si>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</si>
  <si>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</si>
  <si>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</si>
  <si>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</si>
  <si>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</si>
  <si>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</si>
  <si>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</si>
  <si>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</si>
  <si>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</si>
  <si>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</si>
  <si>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</si>
  <si>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</si>
  <si>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</si>
  <si>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</si>
  <si>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</si>
  <si>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</si>
  <si>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</si>
  <si>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</si>
  <si>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</si>
  <si>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</si>
  <si>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</si>
  <si>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</si>
  <si>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</si>
  <si>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</si>
  <si>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</si>
  <si>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</si>
  <si>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</si>
  <si>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</si>
  <si>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</si>
  <si>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</si>
  <si>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</si>
  <si>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</si>
  <si>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</si>
  <si>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</si>
  <si>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</si>
  <si>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</si>
  <si>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</si>
  <si>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</si>
  <si>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</si>
  <si>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</si>
  <si>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</si>
  <si>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</si>
  <si>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</si>
  <si>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</si>
  <si>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</si>
  <si>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</si>
  <si>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</si>
  <si>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</si>
  <si>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</si>
  <si>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</si>
  <si>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</si>
  <si>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</si>
  <si>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</si>
  <si>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</si>
  <si>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</si>
  <si>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</si>
  <si>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</si>
  <si>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</si>
  <si>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</si>
  <si>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</si>
  <si>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</si>
  <si>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</si>
  <si>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</si>
  <si>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</si>
  <si>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</si>
  <si>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</si>
  <si>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</si>
  <si>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</si>
  <si>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</si>
  <si>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</si>
  <si>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</si>
  <si>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</si>
  <si>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</si>
  <si>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</si>
  <si>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</si>
  <si>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</si>
  <si>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</si>
  <si>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</si>
  <si>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</si>
  <si>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</si>
  <si>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</si>
  <si>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</si>
  <si>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</si>
  <si>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</si>
  <si>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</si>
  <si>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</si>
  <si>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</si>
  <si>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</si>
  <si>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</si>
  <si>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</si>
  <si>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</si>
  <si>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</si>
  <si>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</si>
  <si>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</si>
  <si>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</si>
  <si>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</si>
  <si>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</si>
  <si>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</si>
  <si>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</si>
  <si>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</si>
  <si>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</si>
  <si>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</si>
  <si>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</si>
  <si>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</si>
  <si>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</si>
  <si>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</si>
  <si>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</si>
  <si>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</si>
  <si>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</si>
  <si>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</si>
  <si>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</si>
  <si>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</si>
  <si>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</si>
  <si>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</si>
  <si>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</si>
  <si>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</si>
  <si>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</si>
  <si>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</si>
  <si>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</si>
  <si>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</si>
  <si>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</si>
  <si>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</si>
  <si>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</si>
  <si>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</si>
  <si>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</si>
  <si>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</si>
  <si>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</si>
  <si>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</si>
  <si>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</si>
  <si>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</si>
  <si>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</si>
  <si>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</si>
  <si>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</si>
  <si>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</si>
  <si>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</si>
  <si>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</si>
  <si>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</si>
  <si>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</si>
  <si>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</si>
  <si>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</si>
  <si>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</si>
  <si>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</si>
  <si>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</si>
  <si>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</si>
  <si>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</si>
  <si>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</si>
  <si>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</si>
  <si>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</si>
  <si>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</si>
  <si>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</si>
  <si>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</si>
  <si>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</si>
  <si>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</si>
  <si>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</si>
  <si>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</si>
  <si>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</si>
  <si>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</si>
  <si>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</si>
  <si>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</si>
  <si>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</si>
  <si>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</si>
  <si>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</si>
  <si>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</si>
  <si>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</si>
  <si>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</si>
  <si>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</si>
  <si>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</si>
  <si>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</si>
  <si>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</si>
  <si>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</si>
  <si>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</si>
  <si>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</si>
  <si>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</si>
  <si>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</si>
  <si>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</si>
  <si>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</si>
  <si>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</si>
  <si>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</si>
  <si>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</si>
  <si>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</si>
  <si>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</si>
  <si>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</si>
  <si>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</si>
  <si>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</si>
  <si>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</si>
  <si>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</si>
  <si>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</si>
  <si>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</si>
  <si>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</si>
  <si>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</si>
  <si>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</si>
  <si>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</si>
  <si>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</si>
  <si>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</si>
  <si>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</si>
  <si>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</si>
  <si>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</si>
  <si>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</si>
  <si>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</si>
  <si>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</si>
  <si>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</si>
  <si>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</si>
  <si>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</si>
  <si>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</si>
  <si>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</si>
  <si>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</si>
  <si>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</si>
  <si>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</si>
  <si>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</si>
  <si>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</si>
  <si>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</si>
  <si>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</si>
  <si>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</si>
  <si>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João</t>
  </si>
  <si>
    <t>Pedreiro</t>
  </si>
  <si>
    <t>Levadas para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</si>
</sst>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5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4" fontId="0" fillId="0" borderId="42" xfId="0" applyNumberFormat="1" applyBorder="1" applyAlignment="1">
      <alignment horizontal="center"/>
    </xf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0" fontId="0" fillId="0" borderId="42" xfId="0" applyBorder="1" applyAlignment="1">
      <alignment horizontal="center"/>
    </xf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21" fillId="3" borderId="20" xfId="0" applyNumberFormat="1" applyFont="1" applyFill="1" applyBorder="1" applyAlignment="1">
      <alignment horizontal="right" vertical="center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16" fillId="0" borderId="42" xfId="0" applyFont="1" applyBorder="1" applyAlignment="1">
      <alignment horizontal="center"/>
    </xf>
    <xf numFmtId="0" fontId="16" fillId="0" borderId="53" xfId="0" applyFon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6" fillId="0" borderId="56" xfId="0" applyFont="1" applyBorder="1"/>
    <xf numFmtId="0" fontId="0" fillId="0" borderId="55" xfId="0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16" fillId="9" borderId="5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16" fillId="9" borderId="31" xfId="0" applyFont="1" applyFill="1" applyBorder="1" applyAlignment="1">
      <alignment horizontal="center" vertical="center" wrapText="1"/>
    </xf>
    <xf numFmtId="0" fontId="0" fillId="9" borderId="5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14" fontId="0" fillId="0" borderId="42" xfId="0" applyNumberFormat="1" applyBorder="1" applyAlignment="1" applyProtection="1">
      <alignment horizontal="center"/>
      <protection hidden="1"/>
    </xf>
    <xf numFmtId="0" fontId="0" fillId="0" borderId="31" xfId="0" applyFont="1" applyFill="1" applyBorder="1"/>
    <xf numFmtId="178" fontId="0" fillId="0" borderId="42" xfId="0" applyNumberFormat="1" applyBorder="1" applyProtection="1">
      <protection hidden="1"/>
    </xf>
    <xf numFmtId="178" fontId="0" fillId="0" borderId="55" xfId="0" applyNumberFormat="1" applyBorder="1" applyProtection="1">
      <protection hidden="1"/>
    </xf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07328"/>
        <c:axId val="312733696"/>
      </c:lineChart>
      <c:catAx>
        <c:axId val="3127073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733696"/>
        <c:crosses val="autoZero"/>
        <c:auto val="1"/>
        <c:lblAlgn val="ctr"/>
        <c:lblOffset val="100"/>
        <c:tickMarkSkip val="1"/>
        <c:noMultiLvlLbl val="0"/>
      </c:catAx>
      <c:valAx>
        <c:axId val="31273369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7073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FINANCEIRO'!$H$45:$W$45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86944"/>
        <c:axId val="31278848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90016"/>
        <c:axId val="312816384"/>
      </c:lineChart>
      <c:catAx>
        <c:axId val="31278694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788480"/>
        <c:crosses val="autoZero"/>
        <c:auto val="1"/>
        <c:lblAlgn val="ctr"/>
        <c:lblOffset val="100"/>
        <c:tickMarkSkip val="1"/>
        <c:noMultiLvlLbl val="0"/>
      </c:catAx>
      <c:valAx>
        <c:axId val="31278848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2786944"/>
        <c:crosses val="autoZero"/>
        <c:crossBetween val="midCat"/>
        <c:majorUnit val="1"/>
      </c:valAx>
      <c:catAx>
        <c:axId val="31279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16384"/>
        <c:crosses val="autoZero"/>
        <c:auto val="1"/>
        <c:lblAlgn val="ctr"/>
        <c:lblOffset val="100"/>
        <c:noMultiLvlLbl val="0"/>
      </c:catAx>
      <c:valAx>
        <c:axId val="31281638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279001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J$6" horiz="1" max="365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196" t="s">
        <v>252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s="29" customFormat="1" ht="20.25" customHeight="1" x14ac:dyDescent="0.2">
      <c r="A2" s="28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</row>
    <row r="3" spans="1:12" s="29" customFormat="1" ht="15.75" customHeight="1" x14ac:dyDescent="0.2">
      <c r="A3" s="28"/>
      <c r="B3" s="197" t="s">
        <v>280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</row>
    <row r="4" spans="1:12" s="29" customFormat="1" ht="13.5" thickBot="1" x14ac:dyDescent="0.25">
      <c r="A4" s="28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IF(B6="","",VLOOKUP(B6,ORÇAMENTO!$B$7:C398,2,0))</f>
        <v>INSTALAÇÕES PROVISÓRIAS</v>
      </c>
      <c r="D6" s="35" t="s">
        <v>182</v>
      </c>
      <c r="E6" s="35" t="str">
        <f>IF(D6="","",VLOOKUP(D6,ORÇAMENTO!$B$7:$E$70,2,0))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IF(B7="","",VLOOKUP(B7,ORÇAMENTO!$B$7:C399,2,0))</f>
        <v>INSTALAÇÕES PROVISÓRIAS</v>
      </c>
      <c r="D7" s="35" t="s">
        <v>186</v>
      </c>
      <c r="E7" s="35" t="str">
        <f>IF(D7="","",VLOOKUP(D7,ORÇAMENTO!$B$7:$E$70,2,0))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IF(B8="","",VLOOKUP(B8,ORÇAMENTO!$B$7:C392,2,0))</f>
        <v>MOVIMENTO DE TERRA</v>
      </c>
      <c r="D8" s="44" t="s">
        <v>193</v>
      </c>
      <c r="E8" s="44" t="str">
        <f>IF(D8="","",VLOOKUP(D8,ORÇAMENTO!$B$7:$E$70,2,0))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IF(B9="","",VLOOKUP(B9,ORÇAMENTO!$B$7:C393,2,0))</f>
        <v>MOVIMENTO DE TERRA</v>
      </c>
      <c r="D9" s="44" t="s">
        <v>207</v>
      </c>
      <c r="E9" s="44" t="str">
        <f>IF(D9="","",VLOOKUP(D9,ORÇAMENTO!$B$7:$E$70,2,0))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IF(B10="","",VLOOKUP(B10,ORÇAMENTO!$B$7:C394,2,0))</f>
        <v>MOVIMENTO DE TERRA</v>
      </c>
      <c r="D10" s="66" t="s">
        <v>208</v>
      </c>
      <c r="E10" s="66" t="str">
        <f>IF(D10="","",VLOOKUP(D10,ORÇAMENTO!$B$7:$E$70,2,0))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IF(B11="","",VLOOKUP(B11,ORÇAMENTO!$B$7:C75,2,0))</f>
        <v>FUNDAÇÃO</v>
      </c>
      <c r="D11" s="35" t="s">
        <v>101</v>
      </c>
      <c r="E11" s="35" t="str">
        <f>IF(D11="","",VLOOKUP(D11,ORÇAMENTO!$B$7:$E$70,2,0))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IF(B12="","",VLOOKUP(B12,ORÇAMENTO!$B$7:C88,2,0))</f>
        <v>FUNDAÇÃO</v>
      </c>
      <c r="D12" s="35" t="s">
        <v>102</v>
      </c>
      <c r="E12" s="35" t="str">
        <f>IF(D12="","",VLOOKUP(D12,ORÇAMENTO!$B$7:$E$70,2,0))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IF(B13="","",VLOOKUP(B13,ORÇAMENTO!$B$7:C87,2,0))</f>
        <v>FUNDAÇÃO</v>
      </c>
      <c r="D13" s="35" t="s">
        <v>103</v>
      </c>
      <c r="E13" s="35" t="str">
        <f>IF(D13="","",VLOOKUP(D13,ORÇAMENTO!$B$7:$E$70,2,0))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IF(B14="","",VLOOKUP(B14,ORÇAMENTO!$B$7:C70,2,0))</f>
        <v>ESTRUTURA</v>
      </c>
      <c r="D14" s="44" t="s">
        <v>104</v>
      </c>
      <c r="E14" s="44" t="str">
        <f>IF(D14="","",VLOOKUP(D14,ORÇAMENTO!$B$7:$E$70,2,0))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IF(B15="","",VLOOKUP(B15,ORÇAMENTO!$B$7:C71,2,0))</f>
        <v>ESTRUTURA</v>
      </c>
      <c r="D15" s="44" t="s">
        <v>104</v>
      </c>
      <c r="E15" s="44" t="str">
        <f>IF(D15="","",VLOOKUP(D15,ORÇAMENTO!$B$7:$E$70,2,0))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IF(B16="","",VLOOKUP(B16,ORÇAMENTO!$B$7:C72,2,0))</f>
        <v>ESTRUTURA</v>
      </c>
      <c r="D16" s="44" t="s">
        <v>104</v>
      </c>
      <c r="E16" s="44" t="str">
        <f>IF(D16="","",VLOOKUP(D16,ORÇAMENTO!$B$7:$E$70,2,0))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IF(B17="","",VLOOKUP(B17,ORÇAMENTO!$B$7:C73,2,0))</f>
        <v>ESTRUTURA</v>
      </c>
      <c r="D17" s="44" t="s">
        <v>104</v>
      </c>
      <c r="E17" s="44" t="str">
        <f>IF(D17="","",VLOOKUP(D17,ORÇAMENTO!$B$7:$E$70,2,0))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IF(B18="","",VLOOKUP(B18,ORÇAMENTO!$B$7:C74,2,0))</f>
        <v>ESTRUTURA</v>
      </c>
      <c r="D18" s="44" t="s">
        <v>104</v>
      </c>
      <c r="E18" s="44" t="str">
        <f>IF(D18="","",VLOOKUP(D18,ORÇAMENTO!$B$7:$E$70,2,0))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IF(B19="","",VLOOKUP(B19,ORÇAMENTO!$B$7:C75,2,0))</f>
        <v>ESTRUTURA</v>
      </c>
      <c r="D19" s="44" t="s">
        <v>104</v>
      </c>
      <c r="E19" s="44" t="str">
        <f>IF(D19="","",VLOOKUP(D19,ORÇAMENTO!$B$7:$E$70,2,0))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IF(B20="","",VLOOKUP(B20,ORÇAMENTO!$B$7:C76,2,0))</f>
        <v>ESTRUTURA</v>
      </c>
      <c r="D20" s="44" t="s">
        <v>104</v>
      </c>
      <c r="E20" s="44" t="str">
        <f>IF(D20="","",VLOOKUP(D20,ORÇAMENTO!$B$7:$E$70,2,0))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IF(B21="","",VLOOKUP(B21,ORÇAMENTO!$B$7:C77,2,0))</f>
        <v>ESTRUTURA</v>
      </c>
      <c r="D21" s="44" t="s">
        <v>104</v>
      </c>
      <c r="E21" s="44" t="str">
        <f>IF(D21="","",VLOOKUP(D21,ORÇAMENTO!$B$7:$E$70,2,0))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IF(B22="","",VLOOKUP(B22,ORÇAMENTO!$B$7:C73,2,0))</f>
        <v>ESTRUTURA</v>
      </c>
      <c r="D22" s="44" t="s">
        <v>104</v>
      </c>
      <c r="E22" s="44" t="str">
        <f>IF(D22="","",VLOOKUP(D22,ORÇAMENTO!$B$7:$E$70,2,0))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IF(B23="","",VLOOKUP(B23,ORÇAMENTO!$B$7:C74,2,0))</f>
        <v>ESTRUTURA</v>
      </c>
      <c r="D23" s="44" t="s">
        <v>104</v>
      </c>
      <c r="E23" s="44" t="str">
        <f>IF(D23="","",VLOOKUP(D23,ORÇAMENTO!$B$7:$E$70,2,0))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IF(B24="","",VLOOKUP(B24,ORÇAMENTO!$B$7:C75,2,0))</f>
        <v>ESTRUTURA</v>
      </c>
      <c r="D24" s="44" t="s">
        <v>104</v>
      </c>
      <c r="E24" s="44" t="str">
        <f>IF(D24="","",VLOOKUP(D24,ORÇAMENTO!$B$7:$E$70,2,0))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IF(B25="","",VLOOKUP(B25,ORÇAMENTO!$B$7:C76,2,0))</f>
        <v>ESTRUTURA</v>
      </c>
      <c r="D25" s="44" t="s">
        <v>104</v>
      </c>
      <c r="E25" s="44" t="str">
        <f>IF(D25="","",VLOOKUP(D25,ORÇAMENTO!$B$7:$E$70,2,0))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IF(B26="","",VLOOKUP(B26,ORÇAMENTO!$B$7:C77,2,0))</f>
        <v>ESTRUTURA</v>
      </c>
      <c r="D26" s="44" t="s">
        <v>104</v>
      </c>
      <c r="E26" s="44" t="str">
        <f>IF(D26="","",VLOOKUP(D26,ORÇAMENTO!$B$7:$E$70,2,0))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IF(B27="","",VLOOKUP(B27,ORÇAMENTO!$B$7:C78,2,0))</f>
        <v>ESTRUTURA</v>
      </c>
      <c r="D27" s="44" t="s">
        <v>104</v>
      </c>
      <c r="E27" s="44" t="str">
        <f>IF(D27="","",VLOOKUP(D27,ORÇAMENTO!$B$7:$E$70,2,0))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IF(B28="","",VLOOKUP(B28,ORÇAMENTO!$B$7:C78,2,0))</f>
        <v>ESTRUTURA</v>
      </c>
      <c r="D28" s="44" t="s">
        <v>104</v>
      </c>
      <c r="E28" s="44" t="str">
        <f>IF(D28="","",VLOOKUP(D28,ORÇAMENTO!$B$7:$E$70,2,0))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IF(B29="","",VLOOKUP(B29,ORÇAMENTO!$B$7:C79,2,0))</f>
        <v>ESTRUTURA</v>
      </c>
      <c r="D29" s="44" t="s">
        <v>104</v>
      </c>
      <c r="E29" s="44" t="str">
        <f>IF(D29="","",VLOOKUP(D29,ORÇAMENTO!$B$7:$E$70,2,0))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IF(B30="","",VLOOKUP(B30,ORÇAMENTO!$B$7:C80,2,0))</f>
        <v>ESTRUTURA</v>
      </c>
      <c r="D30" s="44" t="s">
        <v>104</v>
      </c>
      <c r="E30" s="44" t="str">
        <f>IF(D30="","",VLOOKUP(D30,ORÇAMENTO!$B$7:$E$70,2,0))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IF(B31="","",VLOOKUP(B31,ORÇAMENTO!$B$7:C81,2,0))</f>
        <v>ESTRUTURA</v>
      </c>
      <c r="D31" s="44" t="s">
        <v>104</v>
      </c>
      <c r="E31" s="44" t="str">
        <f>IF(D31="","",VLOOKUP(D31,ORÇAMENTO!$B$7:$E$70,2,0))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IF(B32="","",VLOOKUP(B32,ORÇAMENTO!$B$7:C82,2,0))</f>
        <v>ESTRUTURA</v>
      </c>
      <c r="D32" s="44" t="s">
        <v>104</v>
      </c>
      <c r="E32" s="44" t="str">
        <f>IF(D32="","",VLOOKUP(D32,ORÇAMENTO!$B$7:$E$70,2,0))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IF(B33="","",VLOOKUP(B33,ORÇAMENTO!$B$7:C83,2,0))</f>
        <v>ESTRUTURA</v>
      </c>
      <c r="D33" s="44" t="s">
        <v>104</v>
      </c>
      <c r="E33" s="44" t="str">
        <f>IF(D33="","",VLOOKUP(D33,ORÇAMENTO!$B$7:$E$70,2,0))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IF(B34="","",VLOOKUP(B34,ORÇAMENTO!$B$7:C84,2,0))</f>
        <v>ESTRUTURA</v>
      </c>
      <c r="D34" s="44" t="s">
        <v>104</v>
      </c>
      <c r="E34" s="44" t="str">
        <f>IF(D34="","",VLOOKUP(D34,ORÇAMENTO!$B$7:$E$70,2,0))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IF(B35="","",VLOOKUP(B35,ORÇAMENTO!$B$7:C85,2,0))</f>
        <v>ESTRUTURA</v>
      </c>
      <c r="D35" s="44" t="s">
        <v>104</v>
      </c>
      <c r="E35" s="44" t="str">
        <f>IF(D35="","",VLOOKUP(D35,ORÇAMENTO!$B$7:$E$70,2,0))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IF(B36="","",VLOOKUP(B36,ORÇAMENTO!$B$7:C86,2,0))</f>
        <v>ESTRUTURA</v>
      </c>
      <c r="D36" s="44" t="s">
        <v>104</v>
      </c>
      <c r="E36" s="44" t="str">
        <f>IF(D36="","",VLOOKUP(D36,ORÇAMENTO!$B$7:$E$70,2,0))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IF(B37="","",VLOOKUP(B37,ORÇAMENTO!$B$7:C87,2,0))</f>
        <v>ESTRUTURA</v>
      </c>
      <c r="D37" s="44" t="s">
        <v>104</v>
      </c>
      <c r="E37" s="44" t="str">
        <f>IF(D37="","",VLOOKUP(D37,ORÇAMENTO!$B$7:$E$70,2,0))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IF(B38="","",VLOOKUP(B38,ORÇAMENTO!$B$7:C79,2,0))</f>
        <v>ESTRUTURA</v>
      </c>
      <c r="D38" s="44" t="s">
        <v>104</v>
      </c>
      <c r="E38" s="44" t="str">
        <f>IF(D38="","",VLOOKUP(D38,ORÇAMENTO!$B$7:$E$70,2,0))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IF(B39="","",VLOOKUP(B39,ORÇAMENTO!$B$7:C73,2,0))</f>
        <v>ESTRUTURA</v>
      </c>
      <c r="D39" s="44" t="s">
        <v>104</v>
      </c>
      <c r="E39" s="44" t="str">
        <f>IF(D39="","",VLOOKUP(D39,ORÇAMENTO!$B$7:$E$70,2,0))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IF(B40="","",VLOOKUP(B40,ORÇAMENTO!$B$7:C74,2,0))</f>
        <v>ESTRUTURA</v>
      </c>
      <c r="D40" s="44" t="s">
        <v>104</v>
      </c>
      <c r="E40" s="44" t="str">
        <f>IF(D40="","",VLOOKUP(D40,ORÇAMENTO!$B$7:$E$70,2,0))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IF(B41="","",VLOOKUP(B41,ORÇAMENTO!$B$7:C75,2,0))</f>
        <v>ESTRUTURA</v>
      </c>
      <c r="D41" s="44" t="s">
        <v>104</v>
      </c>
      <c r="E41" s="44" t="str">
        <f>IF(D41="","",VLOOKUP(D41,ORÇAMENTO!$B$7:$E$70,2,0))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IF(B42="","",VLOOKUP(B42,ORÇAMENTO!$B$7:C76,2,0))</f>
        <v>ESTRUTURA</v>
      </c>
      <c r="D42" s="44" t="s">
        <v>104</v>
      </c>
      <c r="E42" s="44" t="str">
        <f>IF(D42="","",VLOOKUP(D42,ORÇAMENTO!$B$7:$E$70,2,0))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IF(B43="","",VLOOKUP(B43,ORÇAMENTO!$B$7:C77,2,0))</f>
        <v>ESTRUTURA</v>
      </c>
      <c r="D43" s="44" t="s">
        <v>104</v>
      </c>
      <c r="E43" s="44" t="str">
        <f>IF(D43="","",VLOOKUP(D43,ORÇAMENTO!$B$7:$E$70,2,0))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IF(B44="","",VLOOKUP(B44,ORÇAMENTO!$B$7:C78,2,0))</f>
        <v>ESTRUTURA</v>
      </c>
      <c r="D44" s="44" t="s">
        <v>104</v>
      </c>
      <c r="E44" s="44" t="str">
        <f>IF(D44="","",VLOOKUP(D44,ORÇAMENTO!$B$7:$E$70,2,0))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IF(B45="","",VLOOKUP(B45,ORÇAMENTO!$B$7:C79,2,0))</f>
        <v>ESTRUTURA</v>
      </c>
      <c r="D45" s="44" t="s">
        <v>104</v>
      </c>
      <c r="E45" s="44" t="str">
        <f>IF(D45="","",VLOOKUP(D45,ORÇAMENTO!$B$7:$E$70,2,0))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IF(B46="","",VLOOKUP(B46,ORÇAMENTO!$B$7:C75,2,0))</f>
        <v>ESTRUTURA</v>
      </c>
      <c r="D46" s="44" t="s">
        <v>104</v>
      </c>
      <c r="E46" s="44" t="str">
        <f>IF(D46="","",VLOOKUP(D46,ORÇAMENTO!$B$7:$E$70,2,0))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IF(B47="","",VLOOKUP(B47,ORÇAMENTO!$B$7:C76,2,0))</f>
        <v>ESTRUTURA</v>
      </c>
      <c r="D47" s="44" t="s">
        <v>104</v>
      </c>
      <c r="E47" s="44" t="str">
        <f>IF(D47="","",VLOOKUP(D47,ORÇAMENTO!$B$7:$E$70,2,0))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IF(B48="","",VLOOKUP(B48,ORÇAMENTO!$B$7:C77,2,0))</f>
        <v>ESTRUTURA</v>
      </c>
      <c r="D48" s="44" t="s">
        <v>104</v>
      </c>
      <c r="E48" s="44" t="str">
        <f>IF(D48="","",VLOOKUP(D48,ORÇAMENTO!$B$7:$E$70,2,0))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IF(B49="","",VLOOKUP(B49,ORÇAMENTO!$B$7:C78,2,0))</f>
        <v>ESTRUTURA</v>
      </c>
      <c r="D49" s="44" t="s">
        <v>104</v>
      </c>
      <c r="E49" s="44" t="str">
        <f>IF(D49="","",VLOOKUP(D49,ORÇAMENTO!$B$7:$E$70,2,0))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IF(B50="","",VLOOKUP(B50,ORÇAMENTO!$B$7:C79,2,0))</f>
        <v>ESTRUTURA</v>
      </c>
      <c r="D50" s="44" t="s">
        <v>104</v>
      </c>
      <c r="E50" s="44" t="str">
        <f>IF(D50="","",VLOOKUP(D50,ORÇAMENTO!$B$7:$E$70,2,0))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IF(B51="","",VLOOKUP(B51,ORÇAMENTO!$B$7:C84,2,0))</f>
        <v>ESTRUTURA</v>
      </c>
      <c r="D51" s="44" t="s">
        <v>104</v>
      </c>
      <c r="E51" s="44" t="str">
        <f>IF(D51="","",VLOOKUP(D51,ORÇAMENTO!$B$7:$E$70,2,0))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IF(B52="","",VLOOKUP(B52,ORÇAMENTO!$B$7:C85,2,0))</f>
        <v>ESTRUTURA</v>
      </c>
      <c r="D52" s="44" t="s">
        <v>104</v>
      </c>
      <c r="E52" s="44" t="str">
        <f>IF(D52="","",VLOOKUP(D52,ORÇAMENTO!$B$7:$E$70,2,0))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IF(B53="","",VLOOKUP(B53,ORÇAMENTO!$B$7:C86,2,0))</f>
        <v>ESTRUTURA</v>
      </c>
      <c r="D53" s="44" t="s">
        <v>104</v>
      </c>
      <c r="E53" s="44" t="str">
        <f>IF(D53="","",VLOOKUP(D53,ORÇAMENTO!$B$7:$E$70,2,0))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IF(B54="","",VLOOKUP(B54,ORÇAMENTO!$B$7:C87,2,0))</f>
        <v>ESTRUTURA</v>
      </c>
      <c r="D54" s="44" t="s">
        <v>104</v>
      </c>
      <c r="E54" s="44" t="str">
        <f>IF(D54="","",VLOOKUP(D54,ORÇAMENTO!$B$7:$E$70,2,0))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IF(B55="","",VLOOKUP(B55,ORÇAMENTO!$B$7:C90,2,0))</f>
        <v>ESTRUTURA</v>
      </c>
      <c r="D55" s="44" t="s">
        <v>104</v>
      </c>
      <c r="E55" s="44" t="str">
        <f>IF(D55="","",VLOOKUP(D55,ORÇAMENTO!$B$7:$E$70,2,0))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IF(B56="","",VLOOKUP(B56,ORÇAMENTO!$B$7:C91,2,0))</f>
        <v>ESTRUTURA</v>
      </c>
      <c r="D56" s="44" t="s">
        <v>104</v>
      </c>
      <c r="E56" s="44" t="str">
        <f>IF(D56="","",VLOOKUP(D56,ORÇAMENTO!$B$7:$E$70,2,0))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IF(B57="","",VLOOKUP(B57,ORÇAMENTO!$B$7:C92,2,0))</f>
        <v>ESTRUTURA</v>
      </c>
      <c r="D57" s="44" t="s">
        <v>104</v>
      </c>
      <c r="E57" s="44" t="str">
        <f>IF(D57="","",VLOOKUP(D57,ORÇAMENTO!$B$7:$E$70,2,0))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IF(B58="","",VLOOKUP(B58,ORÇAMENTO!$B$7:C93,2,0))</f>
        <v>ESTRUTURA</v>
      </c>
      <c r="D58" s="44" t="s">
        <v>104</v>
      </c>
      <c r="E58" s="44" t="str">
        <f>IF(D58="","",VLOOKUP(D58,ORÇAMENTO!$B$7:$E$70,2,0))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IF(B59="","",VLOOKUP(B59,ORÇAMENTO!$B$7:C94,2,0))</f>
        <v>ESTRUTURA</v>
      </c>
      <c r="D59" s="44" t="s">
        <v>104</v>
      </c>
      <c r="E59" s="44" t="str">
        <f>IF(D59="","",VLOOKUP(D59,ORÇAMENTO!$B$7:$E$70,2,0))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IF(B60="","",VLOOKUP(B60,ORÇAMENTO!$B$7:C95,2,0))</f>
        <v>ESTRUTURA</v>
      </c>
      <c r="D60" s="44" t="s">
        <v>104</v>
      </c>
      <c r="E60" s="44" t="str">
        <f>IF(D60="","",VLOOKUP(D60,ORÇAMENTO!$B$7:$E$70,2,0))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IF(B61="","",VLOOKUP(B61,ORÇAMENTO!$B$7:C78,2,0))</f>
        <v>ESTRUTURA</v>
      </c>
      <c r="D61" s="44" t="s">
        <v>104</v>
      </c>
      <c r="E61" s="44" t="str">
        <f>IF(D61="","",VLOOKUP(D61,ORÇAMENTO!$B$7:$E$70,2,0))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IF(B62="","",VLOOKUP(B62,ORÇAMENTO!$B$7:C79,2,0))</f>
        <v>ESTRUTURA</v>
      </c>
      <c r="D62" s="44" t="s">
        <v>104</v>
      </c>
      <c r="E62" s="44" t="str">
        <f>IF(D62="","",VLOOKUP(D62,ORÇAMENTO!$B$7:$E$70,2,0))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IF(B63="","",VLOOKUP(B63,ORÇAMENTO!$B$7:C80,2,0))</f>
        <v>ESTRUTURA</v>
      </c>
      <c r="D63" s="44" t="s">
        <v>104</v>
      </c>
      <c r="E63" s="44" t="str">
        <f>IF(D63="","",VLOOKUP(D63,ORÇAMENTO!$B$7:$E$70,2,0))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IF(B64="","",VLOOKUP(B64,ORÇAMENTO!$B$7:C81,2,0))</f>
        <v>ESTRUTURA</v>
      </c>
      <c r="D64" s="44" t="s">
        <v>104</v>
      </c>
      <c r="E64" s="44" t="str">
        <f>IF(D64="","",VLOOKUP(D64,ORÇAMENTO!$B$7:$E$70,2,0))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IF(B65="","",VLOOKUP(B65,ORÇAMENTO!$B$7:C82,2,0))</f>
        <v>ESTRUTURA</v>
      </c>
      <c r="D65" s="44" t="s">
        <v>104</v>
      </c>
      <c r="E65" s="44" t="str">
        <f>IF(D65="","",VLOOKUP(D65,ORÇAMENTO!$B$7:$E$70,2,0))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IF(B66="","",VLOOKUP(B66,ORÇAMENTO!$B$7:C83,2,0))</f>
        <v>ESTRUTURA</v>
      </c>
      <c r="D66" s="44" t="s">
        <v>104</v>
      </c>
      <c r="E66" s="44" t="str">
        <f>IF(D66="","",VLOOKUP(D66,ORÇAMENTO!$B$7:$E$70,2,0))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IF(B67="","",VLOOKUP(B67,ORÇAMENTO!$B$7:C84,2,0))</f>
        <v>ESTRUTURA</v>
      </c>
      <c r="D67" s="44" t="s">
        <v>104</v>
      </c>
      <c r="E67" s="44" t="str">
        <f>IF(D67="","",VLOOKUP(D67,ORÇAMENTO!$B$7:$E$70,2,0))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IF(B68="","",VLOOKUP(B68,ORÇAMENTO!$B$7:C85,2,0))</f>
        <v>ESTRUTURA</v>
      </c>
      <c r="D68" s="44" t="s">
        <v>104</v>
      </c>
      <c r="E68" s="44" t="str">
        <f>IF(D68="","",VLOOKUP(D68,ORÇAMENTO!$B$7:$E$70,2,0))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IF(B69="","",VLOOKUP(B69,ORÇAMENTO!$B$7:C86,2,0))</f>
        <v>ESTRUTURA</v>
      </c>
      <c r="D69" s="44" t="s">
        <v>104</v>
      </c>
      <c r="E69" s="44" t="str">
        <f>IF(D69="","",VLOOKUP(D69,ORÇAMENTO!$B$7:$E$70,2,0))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IF(B70="","",VLOOKUP(B70,ORÇAMENTO!$B$7:C87,2,0))</f>
        <v>ESTRUTURA</v>
      </c>
      <c r="D70" s="44" t="s">
        <v>104</v>
      </c>
      <c r="E70" s="44" t="str">
        <f>IF(D70="","",VLOOKUP(D70,ORÇAMENTO!$B$7:$E$70,2,0))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IF(B71="","",VLOOKUP(B71,ORÇAMENTO!$B$7:C88,2,0))</f>
        <v>ESTRUTURA</v>
      </c>
      <c r="D71" s="44" t="s">
        <v>104</v>
      </c>
      <c r="E71" s="44" t="str">
        <f>IF(D71="","",VLOOKUP(D71,ORÇAMENTO!$B$7:$E$70,2,0))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IF(B72="","",VLOOKUP(B72,ORÇAMENTO!$B$7:C89,2,0))</f>
        <v>ESTRUTURA</v>
      </c>
      <c r="D72" s="44" t="s">
        <v>104</v>
      </c>
      <c r="E72" s="44" t="str">
        <f>IF(D72="","",VLOOKUP(D72,ORÇAMENTO!$B$7:$E$70,2,0))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IF(B73="","",VLOOKUP(B73,ORÇAMENTO!$B$7:C90,2,0))</f>
        <v>ESTRUTURA</v>
      </c>
      <c r="D73" s="44" t="s">
        <v>104</v>
      </c>
      <c r="E73" s="44" t="str">
        <f>IF(D73="","",VLOOKUP(D73,ORÇAMENTO!$B$7:$E$70,2,0))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IF(B74="","",VLOOKUP(B74,ORÇAMENTO!$B$7:C91,2,0))</f>
        <v>ESTRUTURA</v>
      </c>
      <c r="D74" s="44" t="s">
        <v>104</v>
      </c>
      <c r="E74" s="44" t="str">
        <f>IF(D74="","",VLOOKUP(D74,ORÇAMENTO!$B$7:$E$70,2,0))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IF(B75="","",VLOOKUP(B75,ORÇAMENTO!$B$7:C92,2,0))</f>
        <v>ESTRUTURA</v>
      </c>
      <c r="D75" s="44" t="s">
        <v>104</v>
      </c>
      <c r="E75" s="44" t="str">
        <f>IF(D75="","",VLOOKUP(D75,ORÇAMENTO!$B$7:$E$70,2,0))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IF(B76="","",VLOOKUP(B76,ORÇAMENTO!$B$7:C81,2,0))</f>
        <v>ESTRUTURA</v>
      </c>
      <c r="D76" s="44" t="s">
        <v>104</v>
      </c>
      <c r="E76" s="44" t="str">
        <f>IF(D76="","",VLOOKUP(D76,ORÇAMENTO!$B$7:$E$70,2,0))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IF(B77="","",VLOOKUP(B77,ORÇAMENTO!$B$7:C82,2,0))</f>
        <v>ESTRUTURA</v>
      </c>
      <c r="D77" s="44" t="s">
        <v>104</v>
      </c>
      <c r="E77" s="44" t="str">
        <f>IF(D77="","",VLOOKUP(D77,ORÇAMENTO!$B$7:$E$70,2,0))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IF(B78="","",VLOOKUP(B78,ORÇAMENTO!$B$7:C83,2,0))</f>
        <v>ESTRUTURA</v>
      </c>
      <c r="D78" s="44" t="s">
        <v>104</v>
      </c>
      <c r="E78" s="44" t="str">
        <f>IF(D78="","",VLOOKUP(D78,ORÇAMENTO!$B$7:$E$70,2,0))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IF(B79="","",VLOOKUP(B79,ORÇAMENTO!$B$7:C84,2,0))</f>
        <v>ESTRUTURA</v>
      </c>
      <c r="D79" s="44" t="s">
        <v>104</v>
      </c>
      <c r="E79" s="44" t="str">
        <f>IF(D79="","",VLOOKUP(D79,ORÇAMENTO!$B$7:$E$70,2,0))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IF(B80="","",VLOOKUP(B80,ORÇAMENTO!$B$7:C85,2,0))</f>
        <v>ESTRUTURA</v>
      </c>
      <c r="D80" s="44" t="s">
        <v>104</v>
      </c>
      <c r="E80" s="44" t="str">
        <f>IF(D80="","",VLOOKUP(D80,ORÇAMENTO!$B$7:$E$70,2,0))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IF(B81="","",VLOOKUP(B81,ORÇAMENTO!$B$7:C86,2,0))</f>
        <v>ESTRUTURA</v>
      </c>
      <c r="D81" s="44" t="s">
        <v>104</v>
      </c>
      <c r="E81" s="44" t="str">
        <f>IF(D81="","",VLOOKUP(D81,ORÇAMENTO!$B$7:$E$70,2,0))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IF(B82="","",VLOOKUP(B82,ORÇAMENTO!$B$7:C87,2,0))</f>
        <v>ESTRUTURA</v>
      </c>
      <c r="D82" s="44" t="s">
        <v>104</v>
      </c>
      <c r="E82" s="44" t="str">
        <f>IF(D82="","",VLOOKUP(D82,ORÇAMENTO!$B$7:$E$70,2,0))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IF(B83="","",VLOOKUP(B83,ORÇAMENTO!$B$7:C88,2,0))</f>
        <v>ESTRUTURA</v>
      </c>
      <c r="D83" s="44" t="s">
        <v>104</v>
      </c>
      <c r="E83" s="44" t="str">
        <f>IF(D83="","",VLOOKUP(D83,ORÇAMENTO!$B$7:$E$70,2,0))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IF(B84="","",VLOOKUP(B84,ORÇAMENTO!$B$7:C89,2,0))</f>
        <v>ESTRUTURA</v>
      </c>
      <c r="D84" s="44" t="s">
        <v>104</v>
      </c>
      <c r="E84" s="44" t="str">
        <f>IF(D84="","",VLOOKUP(D84,ORÇAMENTO!$B$7:$E$70,2,0))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IF(B85="","",VLOOKUP(B85,ORÇAMENTO!$B$7:C90,2,0))</f>
        <v>ESTRUTURA</v>
      </c>
      <c r="D85" s="44" t="s">
        <v>104</v>
      </c>
      <c r="E85" s="44" t="str">
        <f>IF(D85="","",VLOOKUP(D85,ORÇAMENTO!$B$7:$E$70,2,0))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IF(B86="","",VLOOKUP(B86,ORÇAMENTO!$B$7:C91,2,0))</f>
        <v>ESTRUTURA</v>
      </c>
      <c r="D86" s="44" t="s">
        <v>104</v>
      </c>
      <c r="E86" s="44" t="str">
        <f>IF(D86="","",VLOOKUP(D86,ORÇAMENTO!$B$7:$E$70,2,0))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IF(B87="","",VLOOKUP(B87,ORÇAMENTO!$B$7:C92,2,0))</f>
        <v>ESTRUTURA</v>
      </c>
      <c r="D87" s="44" t="s">
        <v>104</v>
      </c>
      <c r="E87" s="44" t="str">
        <f>IF(D87="","",VLOOKUP(D87,ORÇAMENTO!$B$7:$E$70,2,0))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IF(B88="","",VLOOKUP(B88,ORÇAMENTO!$B$7:C84,2,0))</f>
        <v>ESTRUTURA</v>
      </c>
      <c r="D88" s="44" t="s">
        <v>104</v>
      </c>
      <c r="E88" s="44" t="str">
        <f>IF(D88="","",VLOOKUP(D88,ORÇAMENTO!$B$7:$E$70,2,0))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IF(B89="","",VLOOKUP(B89,ORÇAMENTO!$B$7:C85,2,0))</f>
        <v>ESTRUTURA</v>
      </c>
      <c r="D89" s="44" t="s">
        <v>104</v>
      </c>
      <c r="E89" s="44" t="str">
        <f>IF(D89="","",VLOOKUP(D89,ORÇAMENTO!$B$7:$E$70,2,0))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IF(B90="","",VLOOKUP(B90,ORÇAMENTO!$B$7:C86,2,0))</f>
        <v>ESTRUTURA</v>
      </c>
      <c r="D90" s="44" t="s">
        <v>104</v>
      </c>
      <c r="E90" s="44" t="str">
        <f>IF(D90="","",VLOOKUP(D90,ORÇAMENTO!$B$7:$E$70,2,0))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IF(B91="","",VLOOKUP(B91,ORÇAMENTO!$B$7:C87,2,0))</f>
        <v>ESTRUTURA</v>
      </c>
      <c r="D91" s="44" t="s">
        <v>104</v>
      </c>
      <c r="E91" s="44" t="str">
        <f>IF(D91="","",VLOOKUP(D91,ORÇAMENTO!$B$7:$E$70,2,0))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IF(B92="","",VLOOKUP(B92,ORÇAMENTO!$B$7:C88,2,0))</f>
        <v>ESTRUTURA</v>
      </c>
      <c r="D92" s="44" t="s">
        <v>104</v>
      </c>
      <c r="E92" s="44" t="str">
        <f>IF(D92="","",VLOOKUP(D92,ORÇAMENTO!$B$7:$E$70,2,0))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IF(B93="","",VLOOKUP(B93,ORÇAMENTO!$B$7:C89,2,0))</f>
        <v>ESTRUTURA</v>
      </c>
      <c r="D93" s="44" t="s">
        <v>104</v>
      </c>
      <c r="E93" s="44" t="str">
        <f>IF(D93="","",VLOOKUP(D93,ORÇAMENTO!$B$7:$E$70,2,0))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IF(B94="","",VLOOKUP(B94,ORÇAMENTO!$B$7:C90,2,0))</f>
        <v>ESTRUTURA</v>
      </c>
      <c r="D94" s="44" t="s">
        <v>104</v>
      </c>
      <c r="E94" s="44" t="str">
        <f>IF(D94="","",VLOOKUP(D94,ORÇAMENTO!$B$7:$E$70,2,0))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IF(B95="","",VLOOKUP(B95,ORÇAMENTO!$B$7:C91,2,0))</f>
        <v>ESTRUTURA</v>
      </c>
      <c r="D95" s="44" t="s">
        <v>104</v>
      </c>
      <c r="E95" s="44" t="str">
        <f>IF(D95="","",VLOOKUP(D95,ORÇAMENTO!$B$7:$E$70,2,0))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IF(B96="","",VLOOKUP(B96,ORÇAMENTO!$B$7:C92,2,0))</f>
        <v>ESTRUTURA</v>
      </c>
      <c r="D96" s="44" t="s">
        <v>104</v>
      </c>
      <c r="E96" s="44" t="str">
        <f>IF(D96="","",VLOOKUP(D96,ORÇAMENTO!$B$7:$E$70,2,0))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IF(B97="","",VLOOKUP(B97,ORÇAMENTO!$B$7:C88,2,0))</f>
        <v>ESTRUTURA</v>
      </c>
      <c r="D97" s="44" t="s">
        <v>104</v>
      </c>
      <c r="E97" s="44" t="str">
        <f>IF(D97="","",VLOOKUP(D97,ORÇAMENTO!$B$7:$E$70,2,0))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IF(B98="","",VLOOKUP(B98,ORÇAMENTO!$B$7:C88,2,0))</f>
        <v>ESTRUTURA</v>
      </c>
      <c r="D98" s="44" t="s">
        <v>104</v>
      </c>
      <c r="E98" s="44" t="str">
        <f>IF(D98="","",VLOOKUP(D98,ORÇAMENTO!$B$7:$E$70,2,0))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IF(B99="","",VLOOKUP(B99,ORÇAMENTO!$B$7:C89,2,0))</f>
        <v>ESTRUTURA</v>
      </c>
      <c r="D99" s="44" t="s">
        <v>104</v>
      </c>
      <c r="E99" s="44" t="str">
        <f>IF(D99="","",VLOOKUP(D99,ORÇAMENTO!$B$7:$E$70,2,0))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IF(B100="","",VLOOKUP(B100,ORÇAMENTO!$B$7:C90,2,0))</f>
        <v>ESTRUTURA</v>
      </c>
      <c r="D100" s="44" t="s">
        <v>104</v>
      </c>
      <c r="E100" s="44" t="str">
        <f>IF(D100="","",VLOOKUP(D100,ORÇAMENTO!$B$7:$E$70,2,0))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IF(B101="","",VLOOKUP(B101,ORÇAMENTO!$B$7:C91,2,0))</f>
        <v>ESTRUTURA</v>
      </c>
      <c r="D101" s="44" t="s">
        <v>104</v>
      </c>
      <c r="E101" s="44" t="str">
        <f>IF(D101="","",VLOOKUP(D101,ORÇAMENTO!$B$7:$E$70,2,0))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IF(B102="","",VLOOKUP(B102,ORÇAMENTO!$B$7:C92,2,0))</f>
        <v>ESTRUTURA</v>
      </c>
      <c r="D102" s="44" t="s">
        <v>104</v>
      </c>
      <c r="E102" s="44" t="str">
        <f>IF(D102="","",VLOOKUP(D102,ORÇAMENTO!$B$7:$E$70,2,0))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IF(B103="","",VLOOKUP(B103,ORÇAMENTO!$B$7:C93,2,0))</f>
        <v>ESTRUTURA</v>
      </c>
      <c r="D103" s="44" t="s">
        <v>104</v>
      </c>
      <c r="E103" s="44" t="str">
        <f>IF(D103="","",VLOOKUP(D103,ORÇAMENTO!$B$7:$E$70,2,0))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IF(B104="","",VLOOKUP(B104,ORÇAMENTO!$B$7:C94,2,0))</f>
        <v>ESTRUTURA</v>
      </c>
      <c r="D104" s="44" t="s">
        <v>104</v>
      </c>
      <c r="E104" s="44" t="str">
        <f>IF(D104="","",VLOOKUP(D104,ORÇAMENTO!$B$7:$E$70,2,0))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IF(B105="","",VLOOKUP(B105,ORÇAMENTO!$B$7:C95,2,0))</f>
        <v>ESTRUTURA</v>
      </c>
      <c r="D105" s="44" t="s">
        <v>104</v>
      </c>
      <c r="E105" s="44" t="str">
        <f>IF(D105="","",VLOOKUP(D105,ORÇAMENTO!$B$7:$E$70,2,0))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IF(B106="","",VLOOKUP(B106,ORÇAMENTO!$B$7:C96,2,0))</f>
        <v>ESTRUTURA</v>
      </c>
      <c r="D106" s="44" t="s">
        <v>104</v>
      </c>
      <c r="E106" s="44" t="str">
        <f>IF(D106="","",VLOOKUP(D106,ORÇAMENTO!$B$7:$E$70,2,0))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IF(B107="","",VLOOKUP(B107,ORÇAMENTO!$B$7:C86,2,0))</f>
        <v>ESTRUTURA</v>
      </c>
      <c r="D107" s="44" t="s">
        <v>105</v>
      </c>
      <c r="E107" s="44" t="str">
        <f>IF(D107="","",VLOOKUP(D107,ORÇAMENTO!$B$7:$E$70,2,0))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IF(B108="","",VLOOKUP(B108,ORÇAMENTO!$B$7:C90,2,0))</f>
        <v>ESTRUTURA</v>
      </c>
      <c r="D108" s="44" t="s">
        <v>105</v>
      </c>
      <c r="E108" s="44" t="str">
        <f>IF(D108="","",VLOOKUP(D108,ORÇAMENTO!$B$7:$E$70,2,0))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IF(B109="","",VLOOKUP(B109,ORÇAMENTO!$B$7:C92,2,0))</f>
        <v>ESTRUTURA</v>
      </c>
      <c r="D109" s="44" t="s">
        <v>105</v>
      </c>
      <c r="E109" s="44" t="str">
        <f>IF(D109="","",VLOOKUP(D109,ORÇAMENTO!$B$7:$E$70,2,0))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IF(B110="","",VLOOKUP(B110,ORÇAMENTO!$B$7:C94,2,0))</f>
        <v>ESTRUTURA</v>
      </c>
      <c r="D110" s="44" t="s">
        <v>105</v>
      </c>
      <c r="E110" s="44" t="str">
        <f>IF(D110="","",VLOOKUP(D110,ORÇAMENTO!$B$7:$E$70,2,0))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IF(B111="","",VLOOKUP(B111,ORÇAMENTO!$B$7:C96,2,0))</f>
        <v>ESTRUTURA</v>
      </c>
      <c r="D111" s="44" t="s">
        <v>105</v>
      </c>
      <c r="E111" s="44" t="str">
        <f>IF(D111="","",VLOOKUP(D111,ORÇAMENTO!$B$7:$E$70,2,0))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IF(B112="","",VLOOKUP(B112,ORÇAMENTO!$B$7:C98,2,0))</f>
        <v>ESTRUTURA</v>
      </c>
      <c r="D112" s="44" t="s">
        <v>105</v>
      </c>
      <c r="E112" s="44" t="str">
        <f>IF(D112="","",VLOOKUP(D112,ORÇAMENTO!$B$7:$E$70,2,0))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IF(B113="","",VLOOKUP(B113,ORÇAMENTO!$B$7:C100,2,0))</f>
        <v>ESTRUTURA</v>
      </c>
      <c r="D113" s="44" t="s">
        <v>105</v>
      </c>
      <c r="E113" s="44" t="str">
        <f>IF(D113="","",VLOOKUP(D113,ORÇAMENTO!$B$7:$E$70,2,0))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IF(B114="","",VLOOKUP(B114,ORÇAMENTO!$B$7:C85,2,0))</f>
        <v>ESTRUTURA</v>
      </c>
      <c r="D114" s="44" t="s">
        <v>106</v>
      </c>
      <c r="E114" s="44" t="str">
        <f>IF(D114="","",VLOOKUP(D114,ORÇAMENTO!$B$7:$E$70,2,0))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IF(B115="","",VLOOKUP(B115,ORÇAMENTO!$B$7:C89,2,0))</f>
        <v>ESTRUTURA</v>
      </c>
      <c r="D115" s="44" t="s">
        <v>106</v>
      </c>
      <c r="E115" s="44" t="str">
        <f>IF(D115="","",VLOOKUP(D115,ORÇAMENTO!$B$7:$E$70,2,0))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IF(B116="","",VLOOKUP(B116,ORÇAMENTO!$B$7:C91,2,0))</f>
        <v>ESTRUTURA</v>
      </c>
      <c r="D116" s="44" t="s">
        <v>106</v>
      </c>
      <c r="E116" s="44" t="str">
        <f>IF(D116="","",VLOOKUP(D116,ORÇAMENTO!$B$7:$E$70,2,0))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IF(B117="","",VLOOKUP(B117,ORÇAMENTO!$B$7:C93,2,0))</f>
        <v>ESTRUTURA</v>
      </c>
      <c r="D117" s="44" t="s">
        <v>106</v>
      </c>
      <c r="E117" s="44" t="str">
        <f>IF(D117="","",VLOOKUP(D117,ORÇAMENTO!$B$7:$E$70,2,0))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IF(B118="","",VLOOKUP(B118,ORÇAMENTO!$B$7:C95,2,0))</f>
        <v>ESTRUTURA</v>
      </c>
      <c r="D118" s="44" t="s">
        <v>106</v>
      </c>
      <c r="E118" s="44" t="str">
        <f>IF(D118="","",VLOOKUP(D118,ORÇAMENTO!$B$7:$E$70,2,0))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IF(B119="","",VLOOKUP(B119,ORÇAMENTO!$B$7:C97,2,0))</f>
        <v>ESTRUTURA</v>
      </c>
      <c r="D119" s="44" t="s">
        <v>106</v>
      </c>
      <c r="E119" s="44" t="str">
        <f>IF(D119="","",VLOOKUP(D119,ORÇAMENTO!$B$7:$E$70,2,0))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IF(B120="","",VLOOKUP(B120,ORÇAMENTO!$B$7:C99,2,0))</f>
        <v>ESTRUTURA</v>
      </c>
      <c r="D120" s="44" t="s">
        <v>106</v>
      </c>
      <c r="E120" s="44" t="str">
        <f>IF(D120="","",VLOOKUP(D120,ORÇAMENTO!$B$7:$E$70,2,0))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IF(B121="","",VLOOKUP(B121,ORÇAMENTO!$B$7:C100,2,0))</f>
        <v>ALVENARIA</v>
      </c>
      <c r="D121" s="35" t="s">
        <v>107</v>
      </c>
      <c r="E121" s="35" t="str">
        <f>IF(D121="","",VLOOKUP(D121,ORÇAMENTO!$B$7:$E$70,2,0))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IF(B122="","",VLOOKUP(B122,ORÇAMENTO!$B$7:C101,2,0))</f>
        <v>ALVENARIA</v>
      </c>
      <c r="D122" s="35" t="s">
        <v>107</v>
      </c>
      <c r="E122" s="35" t="str">
        <f>IF(D122="","",VLOOKUP(D122,ORÇAMENTO!$B$7:$E$70,2,0))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IF(B123="","",VLOOKUP(B123,ORÇAMENTO!$B$7:C102,2,0))</f>
        <v>ALVENARIA</v>
      </c>
      <c r="D123" s="35" t="s">
        <v>107</v>
      </c>
      <c r="E123" s="35" t="str">
        <f>IF(D123="","",VLOOKUP(D123,ORÇAMENTO!$B$7:$E$70,2,0))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IF(B124="","",VLOOKUP(B124,ORÇAMENTO!$B$7:C101,2,0))</f>
        <v>ALVENARIA</v>
      </c>
      <c r="D124" s="35" t="s">
        <v>107</v>
      </c>
      <c r="E124" s="35" t="str">
        <f>IF(D124="","",VLOOKUP(D124,ORÇAMENTO!$B$7:$E$70,2,0))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IF(B125="","",VLOOKUP(B125,ORÇAMENTO!$B$7:C102,2,0))</f>
        <v>ALVENARIA</v>
      </c>
      <c r="D125" s="35" t="s">
        <v>107</v>
      </c>
      <c r="E125" s="35" t="str">
        <f>IF(D125="","",VLOOKUP(D125,ORÇAMENTO!$B$7:$E$70,2,0))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IF(B126="","",VLOOKUP(B126,ORÇAMENTO!$B$7:C104,2,0))</f>
        <v>ALVENARIA</v>
      </c>
      <c r="D126" s="35" t="s">
        <v>107</v>
      </c>
      <c r="E126" s="35" t="str">
        <f>IF(D126="","",VLOOKUP(D126,ORÇAMENTO!$B$7:$E$70,2,0))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IF(B127="","",VLOOKUP(B127,ORÇAMENTO!$B$7:C105,2,0))</f>
        <v>ALVENARIA</v>
      </c>
      <c r="D127" s="35" t="s">
        <v>107</v>
      </c>
      <c r="E127" s="35" t="str">
        <f>IF(D127="","",VLOOKUP(D127,ORÇAMENTO!$B$7:$E$70,2,0))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IF(B128="","",VLOOKUP(B128,ORÇAMENTO!$B$7:C106,2,0))</f>
        <v>ALVENARIA</v>
      </c>
      <c r="D128" s="35" t="s">
        <v>107</v>
      </c>
      <c r="E128" s="35" t="str">
        <f>IF(D128="","",VLOOKUP(D128,ORÇAMENTO!$B$7:$E$70,2,0))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IF(B129="","",VLOOKUP(B129,ORÇAMENTO!$B$7:C108,2,0))</f>
        <v>ALVENARIA</v>
      </c>
      <c r="D129" s="35" t="s">
        <v>107</v>
      </c>
      <c r="E129" s="35" t="str">
        <f>IF(D129="","",VLOOKUP(D129,ORÇAMENTO!$B$7:$E$70,2,0))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IF(B130="","",VLOOKUP(B130,ORÇAMENTO!$B$7:C109,2,0))</f>
        <v>ALVENARIA</v>
      </c>
      <c r="D130" s="35" t="s">
        <v>107</v>
      </c>
      <c r="E130" s="35" t="str">
        <f>IF(D130="","",VLOOKUP(D130,ORÇAMENTO!$B$7:$E$70,2,0))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IF(B131="","",VLOOKUP(B131,ORÇAMENTO!$B$7:C111,2,0))</f>
        <v>ALVENARIA</v>
      </c>
      <c r="D131" s="35" t="s">
        <v>107</v>
      </c>
      <c r="E131" s="35" t="str">
        <f>IF(D131="","",VLOOKUP(D131,ORÇAMENTO!$B$7:$E$70,2,0))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IF(B132="","",VLOOKUP(B132,ORÇAMENTO!$B$7:C112,2,0))</f>
        <v>ALVENARIA</v>
      </c>
      <c r="D132" s="35" t="s">
        <v>107</v>
      </c>
      <c r="E132" s="35" t="str">
        <f>IF(D132="","",VLOOKUP(D132,ORÇAMENTO!$B$7:$E$70,2,0))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IF(B133="","",VLOOKUP(B133,ORÇAMENTO!$B$7:C114,2,0))</f>
        <v>ALVENARIA</v>
      </c>
      <c r="D133" s="35" t="s">
        <v>107</v>
      </c>
      <c r="E133" s="35" t="str">
        <f>IF(D133="","",VLOOKUP(D133,ORÇAMENTO!$B$7:$E$70,2,0))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IF(B134="","",VLOOKUP(B134,ORÇAMENTO!$B$7:C115,2,0))</f>
        <v>ALVENARIA</v>
      </c>
      <c r="D134" s="35" t="s">
        <v>107</v>
      </c>
      <c r="E134" s="35" t="str">
        <f>IF(D134="","",VLOOKUP(D134,ORÇAMENTO!$B$7:$E$70,2,0))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IF(B135="","",VLOOKUP(B135,ORÇAMENTO!$B$7:C116,2,0))</f>
        <v>ALVENARIA</v>
      </c>
      <c r="D135" s="35" t="s">
        <v>107</v>
      </c>
      <c r="E135" s="35" t="str">
        <f>IF(D135="","",VLOOKUP(D135,ORÇAMENTO!$B$7:$E$70,2,0))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IF(B136="","",VLOOKUP(B136,ORÇAMENTO!$B$7:C117,2,0))</f>
        <v>ALVENARIA</v>
      </c>
      <c r="D136" s="35" t="s">
        <v>107</v>
      </c>
      <c r="E136" s="35" t="str">
        <f>IF(D136="","",VLOOKUP(D136,ORÇAMENTO!$B$7:$E$70,2,0))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IF(B137="","",VLOOKUP(B137,ORÇAMENTO!$B$7:C118,2,0))</f>
        <v>ALVENARIA</v>
      </c>
      <c r="D137" s="35" t="s">
        <v>107</v>
      </c>
      <c r="E137" s="35" t="str">
        <f>IF(D137="","",VLOOKUP(D137,ORÇAMENTO!$B$7:$E$70,2,0))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IF(B138="","",VLOOKUP(B138,ORÇAMENTO!$B$7:C116,2,0))</f>
        <v>ALVENARIA</v>
      </c>
      <c r="D138" s="35" t="s">
        <v>107</v>
      </c>
      <c r="E138" s="35" t="str">
        <f>IF(D138="","",VLOOKUP(D138,ORÇAMENTO!$B$7:$E$70,2,0))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IF(B139="","",VLOOKUP(B139,ORÇAMENTO!$B$7:C117,2,0))</f>
        <v>ALVENARIA</v>
      </c>
      <c r="D139" s="35" t="s">
        <v>107</v>
      </c>
      <c r="E139" s="35" t="str">
        <f>IF(D139="","",VLOOKUP(D139,ORÇAMENTO!$B$7:$E$70,2,0))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IF(B140="","",VLOOKUP(B140,ORÇAMENTO!$B$7:C119,2,0))</f>
        <v>ALVENARIA</v>
      </c>
      <c r="D140" s="35" t="s">
        <v>107</v>
      </c>
      <c r="E140" s="35" t="str">
        <f>IF(D140="","",VLOOKUP(D140,ORÇAMENTO!$B$7:$E$70,2,0))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IF(B141="","",VLOOKUP(B141,ORÇAMENTO!$B$7:C120,2,0))</f>
        <v>ALVENARIA</v>
      </c>
      <c r="D141" s="35" t="s">
        <v>107</v>
      </c>
      <c r="E141" s="35" t="str">
        <f>IF(D141="","",VLOOKUP(D141,ORÇAMENTO!$B$7:$E$70,2,0))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IF(B142="","",VLOOKUP(B142,ORÇAMENTO!$B$7:C346,2,0))</f>
        <v>ESQUADRIAS</v>
      </c>
      <c r="D142" s="44" t="s">
        <v>108</v>
      </c>
      <c r="E142" s="44" t="str">
        <f>IF(D142="","",VLOOKUP(D142,ORÇAMENTO!$B$7:$E$70,2,0))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IF(B143="","",VLOOKUP(B143,ORÇAMENTO!$B$7:C347,2,0))</f>
        <v>ESQUADRIAS</v>
      </c>
      <c r="D143" s="44" t="s">
        <v>108</v>
      </c>
      <c r="E143" s="44" t="str">
        <f>IF(D143="","",VLOOKUP(D143,ORÇAMENTO!$B$7:$E$70,2,0))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IF(B144="","",VLOOKUP(B144,ORÇAMENTO!$B$7:C348,2,0))</f>
        <v>ESQUADRIAS</v>
      </c>
      <c r="D144" s="44" t="s">
        <v>108</v>
      </c>
      <c r="E144" s="44" t="str">
        <f>IF(D144="","",VLOOKUP(D144,ORÇAMENTO!$B$7:$E$70,2,0))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IF(B145="","",VLOOKUP(B145,ORÇAMENTO!$B$7:C349,2,0))</f>
        <v>ESQUADRIAS</v>
      </c>
      <c r="D145" s="44" t="s">
        <v>108</v>
      </c>
      <c r="E145" s="44" t="str">
        <f>IF(D145="","",VLOOKUP(D145,ORÇAMENTO!$B$7:$E$70,2,0))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IF(B146="","",VLOOKUP(B146,ORÇAMENTO!$B$7:C350,2,0))</f>
        <v>ESQUADRIAS</v>
      </c>
      <c r="D146" s="44" t="s">
        <v>108</v>
      </c>
      <c r="E146" s="44" t="str">
        <f>IF(D146="","",VLOOKUP(D146,ORÇAMENTO!$B$7:$E$70,2,0))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IF(B147="","",VLOOKUP(B147,ORÇAMENTO!$B$7:C351,2,0))</f>
        <v>ESQUADRIAS</v>
      </c>
      <c r="D147" s="44" t="s">
        <v>108</v>
      </c>
      <c r="E147" s="44" t="str">
        <f>IF(D147="","",VLOOKUP(D147,ORÇAMENTO!$B$7:$E$70,2,0))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IF(B148="","",VLOOKUP(B148,ORÇAMENTO!$B$7:C358,2,0))</f>
        <v>ESQUADRIAS</v>
      </c>
      <c r="D148" s="44" t="s">
        <v>108</v>
      </c>
      <c r="E148" s="44" t="str">
        <f>IF(D148="","",VLOOKUP(D148,ORÇAMENTO!$B$7:$E$70,2,0))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IF(B149="","",VLOOKUP(B149,ORÇAMENTO!$B$7:C359,2,0))</f>
        <v>ESQUADRIAS</v>
      </c>
      <c r="D149" s="44" t="s">
        <v>108</v>
      </c>
      <c r="E149" s="44" t="str">
        <f>IF(D149="","",VLOOKUP(D149,ORÇAMENTO!$B$7:$E$70,2,0))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IF(B150="","",VLOOKUP(B150,ORÇAMENTO!$B$7:C360,2,0))</f>
        <v>ESQUADRIAS</v>
      </c>
      <c r="D150" s="44" t="s">
        <v>108</v>
      </c>
      <c r="E150" s="44" t="str">
        <f>IF(D150="","",VLOOKUP(D150,ORÇAMENTO!$B$7:$E$70,2,0))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IF(B151="","",VLOOKUP(B151,ORÇAMENTO!$B$7:C361,2,0))</f>
        <v>ESQUADRIAS</v>
      </c>
      <c r="D151" s="44" t="s">
        <v>108</v>
      </c>
      <c r="E151" s="44" t="str">
        <f>IF(D151="","",VLOOKUP(D151,ORÇAMENTO!$B$7:$E$70,2,0))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IF(B152="","",VLOOKUP(B152,ORÇAMENTO!$B$7:C362,2,0))</f>
        <v>ESQUADRIAS</v>
      </c>
      <c r="D152" s="44" t="s">
        <v>108</v>
      </c>
      <c r="E152" s="44" t="str">
        <f>IF(D152="","",VLOOKUP(D152,ORÇAMENTO!$B$7:$E$70,2,0))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IF(B153="","",VLOOKUP(B153,ORÇAMENTO!$B$7:C363,2,0))</f>
        <v>ESQUADRIAS</v>
      </c>
      <c r="D153" s="44" t="s">
        <v>108</v>
      </c>
      <c r="E153" s="44" t="str">
        <f>IF(D153="","",VLOOKUP(D153,ORÇAMENTO!$B$7:$E$70,2,0))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IF(B154="","",VLOOKUP(B154,ORÇAMENTO!$B$7:C373,2,0))</f>
        <v>ESQUADRIAS</v>
      </c>
      <c r="D154" s="44" t="s">
        <v>108</v>
      </c>
      <c r="E154" s="44" t="str">
        <f>IF(D154="","",VLOOKUP(D154,ORÇAMENTO!$B$7:$E$70,2,0))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IF(B155="","",VLOOKUP(B155,ORÇAMENTO!$B$7:C374,2,0))</f>
        <v>ESQUADRIAS</v>
      </c>
      <c r="D155" s="44" t="s">
        <v>108</v>
      </c>
      <c r="E155" s="44" t="str">
        <f>IF(D155="","",VLOOKUP(D155,ORÇAMENTO!$B$7:$E$70,2,0))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IF(B156="","",VLOOKUP(B156,ORÇAMENTO!$B$7:C375,2,0))</f>
        <v>ESQUADRIAS</v>
      </c>
      <c r="D156" s="44" t="s">
        <v>108</v>
      </c>
      <c r="E156" s="44" t="str">
        <f>IF(D156="","",VLOOKUP(D156,ORÇAMENTO!$B$7:$E$70,2,0))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IF(B157="","",VLOOKUP(B157,ORÇAMENTO!$B$7:C376,2,0))</f>
        <v>ESQUADRIAS</v>
      </c>
      <c r="D157" s="44" t="s">
        <v>108</v>
      </c>
      <c r="E157" s="44" t="str">
        <f>IF(D157="","",VLOOKUP(D157,ORÇAMENTO!$B$7:$E$70,2,0))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IF(B158="","",VLOOKUP(B158,ORÇAMENTO!$B$7:C386,2,0))</f>
        <v>ESQUADRIAS</v>
      </c>
      <c r="D158" s="44" t="s">
        <v>108</v>
      </c>
      <c r="E158" s="44" t="str">
        <f>IF(D158="","",VLOOKUP(D158,ORÇAMENTO!$B$7:$E$70,2,0))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IF(B159="","",VLOOKUP(B159,ORÇAMENTO!$B$7:C390,2,0))</f>
        <v>ESQUADRIAS</v>
      </c>
      <c r="D159" s="44" t="s">
        <v>108</v>
      </c>
      <c r="E159" s="44" t="str">
        <f>IF(D159="","",VLOOKUP(D159,ORÇAMENTO!$B$7:$E$70,2,0))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IF(B160="","",VLOOKUP(B160,ORÇAMENTO!$B$7:C391,2,0))</f>
        <v>ESQUADRIAS</v>
      </c>
      <c r="D160" s="44" t="s">
        <v>108</v>
      </c>
      <c r="E160" s="44" t="str">
        <f>IF(D160="","",VLOOKUP(D160,ORÇAMENTO!$B$7:$E$70,2,0))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IF(B161="","",VLOOKUP(B161,ORÇAMENTO!$B$7:C336,2,0))</f>
        <v>ESQUADRIAS</v>
      </c>
      <c r="D161" s="44" t="s">
        <v>109</v>
      </c>
      <c r="E161" s="44" t="e">
        <f>IF(D161="","",VLOOKUP(D161,ORÇAMENTO!$B$7:$E$70,2,0))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IF(B162="","",VLOOKUP(B162,ORÇAMENTO!$B$7:C337,2,0))</f>
        <v>ESQUADRIAS</v>
      </c>
      <c r="D162" s="44" t="s">
        <v>109</v>
      </c>
      <c r="E162" s="44" t="e">
        <f>IF(D162="","",VLOOKUP(D162,ORÇAMENTO!$B$7:$E$70,2,0))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IF(B163="","",VLOOKUP(B163,ORÇAMENTO!$B$7:C338,2,0))</f>
        <v>ESQUADRIAS</v>
      </c>
      <c r="D163" s="44" t="s">
        <v>109</v>
      </c>
      <c r="E163" s="44" t="e">
        <f>IF(D163="","",VLOOKUP(D163,ORÇAMENTO!$B$7:$E$70,2,0))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IF(B164="","",VLOOKUP(B164,ORÇAMENTO!$B$7:C337,2,0))</f>
        <v>ESQUADRIAS</v>
      </c>
      <c r="D164" s="44" t="s">
        <v>109</v>
      </c>
      <c r="E164" s="44" t="e">
        <f>IF(D164="","",VLOOKUP(D164,ORÇAMENTO!$B$7:$E$70,2,0))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IF(B165="","",VLOOKUP(B165,ORÇAMENTO!$B$7:C339,2,0))</f>
        <v>ESQUADRIAS</v>
      </c>
      <c r="D165" s="44" t="s">
        <v>109</v>
      </c>
      <c r="E165" s="44" t="e">
        <f>IF(D165="","",VLOOKUP(D165,ORÇAMENTO!$B$7:$E$70,2,0))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IF(B166="","",VLOOKUP(B166,ORÇAMENTO!$B$7:C340,2,0))</f>
        <v>ESQUADRIAS</v>
      </c>
      <c r="D166" s="44" t="s">
        <v>109</v>
      </c>
      <c r="E166" s="44" t="e">
        <f>IF(D166="","",VLOOKUP(D166,ORÇAMENTO!$B$7:$E$70,2,0))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IF(B167="","",VLOOKUP(B167,ORÇAMENTO!$B$7:C342,2,0))</f>
        <v>ESQUADRIAS</v>
      </c>
      <c r="D167" s="44" t="s">
        <v>109</v>
      </c>
      <c r="E167" s="44" t="e">
        <f>IF(D167="","",VLOOKUP(D167,ORÇAMENTO!$B$7:$E$70,2,0))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IF(B168="","",VLOOKUP(B168,ORÇAMENTO!$B$7:C343,2,0))</f>
        <v>ESQUADRIAS</v>
      </c>
      <c r="D168" s="44" t="s">
        <v>109</v>
      </c>
      <c r="E168" s="44" t="e">
        <f>IF(D168="","",VLOOKUP(D168,ORÇAMENTO!$B$7:$E$70,2,0))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IF(B169="","",VLOOKUP(B169,ORÇAMENTO!$B$7:C344,2,0))</f>
        <v>ESQUADRIAS</v>
      </c>
      <c r="D169" s="44" t="s">
        <v>109</v>
      </c>
      <c r="E169" s="44" t="e">
        <f>IF(D169="","",VLOOKUP(D169,ORÇAMENTO!$B$7:$E$70,2,0))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IF(B170="","",VLOOKUP(B170,ORÇAMENTO!$B$7:C345,2,0))</f>
        <v>ESQUADRIAS</v>
      </c>
      <c r="D170" s="44" t="s">
        <v>109</v>
      </c>
      <c r="E170" s="44" t="e">
        <f>IF(D170="","",VLOOKUP(D170,ORÇAMENTO!$B$7:$E$70,2,0))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IF(B171="","",VLOOKUP(B171,ORÇAMENTO!$B$7:C353,2,0))</f>
        <v>ESQUADRIAS</v>
      </c>
      <c r="D171" s="44" t="s">
        <v>109</v>
      </c>
      <c r="E171" s="44" t="e">
        <f>IF(D171="","",VLOOKUP(D171,ORÇAMENTO!$B$7:$E$70,2,0))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IF(B172="","",VLOOKUP(B172,ORÇAMENTO!$B$7:C354,2,0))</f>
        <v>ESQUADRIAS</v>
      </c>
      <c r="D172" s="44" t="s">
        <v>109</v>
      </c>
      <c r="E172" s="44" t="e">
        <f>IF(D172="","",VLOOKUP(D172,ORÇAMENTO!$B$7:$E$70,2,0))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IF(B173="","",VLOOKUP(B173,ORÇAMENTO!$B$7:C355,2,0))</f>
        <v>ESQUADRIAS</v>
      </c>
      <c r="D173" s="44" t="s">
        <v>109</v>
      </c>
      <c r="E173" s="44" t="e">
        <f>IF(D173="","",VLOOKUP(D173,ORÇAMENTO!$B$7:$E$70,2,0))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IF(B174="","",VLOOKUP(B174,ORÇAMENTO!$B$7:C368,2,0))</f>
        <v>ESQUADRIAS</v>
      </c>
      <c r="D174" s="44" t="s">
        <v>109</v>
      </c>
      <c r="E174" s="44" t="e">
        <f>IF(D174="","",VLOOKUP(D174,ORÇAMENTO!$B$7:$E$70,2,0))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IF(B175="","",VLOOKUP(B175,ORÇAMENTO!$B$7:C369,2,0))</f>
        <v>ESQUADRIAS</v>
      </c>
      <c r="D175" s="44" t="s">
        <v>109</v>
      </c>
      <c r="E175" s="44" t="e">
        <f>IF(D175="","",VLOOKUP(D175,ORÇAMENTO!$B$7:$E$70,2,0))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IF(B176="","",VLOOKUP(B176,ORÇAMENTO!$B$7:C370,2,0))</f>
        <v>ESQUADRIAS</v>
      </c>
      <c r="D176" s="44" t="s">
        <v>109</v>
      </c>
      <c r="E176" s="44" t="e">
        <f>IF(D176="","",VLOOKUP(D176,ORÇAMENTO!$B$7:$E$70,2,0))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IF(B177="","",VLOOKUP(B177,ORÇAMENTO!$B$7:C371,2,0))</f>
        <v>ESQUADRIAS</v>
      </c>
      <c r="D177" s="44" t="s">
        <v>109</v>
      </c>
      <c r="E177" s="44" t="e">
        <f>IF(D177="","",VLOOKUP(D177,ORÇAMENTO!$B$7:$E$70,2,0))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IF(B178="","",VLOOKUP(B178,ORÇAMENTO!$B$7:C372,2,0))</f>
        <v>ESQUADRIAS</v>
      </c>
      <c r="D178" s="44" t="s">
        <v>109</v>
      </c>
      <c r="E178" s="44" t="e">
        <f>IF(D178="","",VLOOKUP(D178,ORÇAMENTO!$B$7:$E$70,2,0))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IF(B179="","",VLOOKUP(B179,ORÇAMENTO!$B$7:C382,2,0))</f>
        <v>ESQUADRIAS</v>
      </c>
      <c r="D179" s="44" t="s">
        <v>109</v>
      </c>
      <c r="E179" s="44" t="e">
        <f>IF(D179="","",VLOOKUP(D179,ORÇAMENTO!$B$7:$E$70,2,0))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IF(B180="","",VLOOKUP(B180,ORÇAMENTO!$B$7:C383,2,0))</f>
        <v>ESQUADRIAS</v>
      </c>
      <c r="D180" s="44" t="s">
        <v>109</v>
      </c>
      <c r="E180" s="44" t="e">
        <f>IF(D180="","",VLOOKUP(D180,ORÇAMENTO!$B$7:$E$70,2,0))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IF(B181="","",VLOOKUP(B181,ORÇAMENTO!$B$7:C384,2,0))</f>
        <v>ESQUADRIAS</v>
      </c>
      <c r="D181" s="44" t="s">
        <v>109</v>
      </c>
      <c r="E181" s="44" t="e">
        <f>IF(D181="","",VLOOKUP(D181,ORÇAMENTO!$B$7:$E$70,2,0))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IF(B182="","",VLOOKUP(B182,ORÇAMENTO!$B$7:C385,2,0))</f>
        <v>ESQUADRIAS</v>
      </c>
      <c r="D182" s="44" t="s">
        <v>109</v>
      </c>
      <c r="E182" s="44" t="e">
        <f>IF(D182="","",VLOOKUP(D182,ORÇAMENTO!$B$7:$E$70,2,0))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IF(B183="","",VLOOKUP(B183,ORÇAMENTO!$B$7:C388,2,0))</f>
        <v>ESQUADRIAS</v>
      </c>
      <c r="D183" s="44" t="s">
        <v>109</v>
      </c>
      <c r="E183" s="44" t="e">
        <f>IF(D183="","",VLOOKUP(D183,ORÇAMENTO!$B$7:$E$70,2,0))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IF(B184="","",VLOOKUP(B184,ORÇAMENTO!$B$7:C389,2,0))</f>
        <v>ESQUADRIAS</v>
      </c>
      <c r="D184" s="44" t="s">
        <v>109</v>
      </c>
      <c r="E184" s="44" t="e">
        <f>IF(D184="","",VLOOKUP(D184,ORÇAMENTO!$B$7:$E$70,2,0))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IF(B185="","",VLOOKUP(B185,ORÇAMENTO!$B$7:C329,2,0))</f>
        <v>IMPERMEABILIZAÇÃO</v>
      </c>
      <c r="D185" s="35" t="s">
        <v>110</v>
      </c>
      <c r="E185" s="35" t="str">
        <f>IF(D185="","",VLOOKUP(D185,ORÇAMENTO!$B$7:$E$70,2,0))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IF(B186="","",VLOOKUP(B186,ORÇAMENTO!$B$7:C330,2,0))</f>
        <v>IMPERMEABILIZAÇÃO</v>
      </c>
      <c r="D186" s="35" t="s">
        <v>110</v>
      </c>
      <c r="E186" s="35" t="str">
        <f>IF(D186="","",VLOOKUP(D186,ORÇAMENTO!$B$7:$E$70,2,0))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IF(B187="","",VLOOKUP(B187,ORÇAMENTO!$B$7:C335,2,0))</f>
        <v>IMPERMEABILIZAÇÃO</v>
      </c>
      <c r="D187" s="35" t="s">
        <v>110</v>
      </c>
      <c r="E187" s="35" t="str">
        <f>IF(D187="","",VLOOKUP(D187,ORÇAMENTO!$B$7:$E$70,2,0))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IF(B188="","",VLOOKUP(B188,ORÇAMENTO!$B$7:C336,2,0))</f>
        <v>IMPERMEABILIZAÇÃO</v>
      </c>
      <c r="D188" s="35" t="s">
        <v>110</v>
      </c>
      <c r="E188" s="35" t="str">
        <f>IF(D188="","",VLOOKUP(D188,ORÇAMENTO!$B$7:$E$70,2,0))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IF(B189="","",VLOOKUP(B189,ORÇAMENTO!$B$7:C331,2,0))</f>
        <v>IMPERMEABILIZAÇÃO</v>
      </c>
      <c r="D189" s="35" t="s">
        <v>111</v>
      </c>
      <c r="E189" s="35" t="e">
        <f>IF(D189="","",VLOOKUP(D189,ORÇAMENTO!$B$7:$E$70,2,0))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IF(B190="","",VLOOKUP(B190,ORÇAMENTO!$B$7:C332,2,0))</f>
        <v>IMPERMEABILIZAÇÃO</v>
      </c>
      <c r="D190" s="35" t="s">
        <v>111</v>
      </c>
      <c r="E190" s="35" t="e">
        <f>IF(D190="","",VLOOKUP(D190,ORÇAMENTO!$B$7:$E$70,2,0))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IF(B191="","",VLOOKUP(B191,ORÇAMENTO!$B$7:C333,2,0))</f>
        <v>IMPERMEABILIZAÇÃO</v>
      </c>
      <c r="D191" s="35" t="s">
        <v>111</v>
      </c>
      <c r="E191" s="35" t="e">
        <f>IF(D191="","",VLOOKUP(D191,ORÇAMENTO!$B$7:$E$70,2,0))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IF(B192="","",VLOOKUP(B192,ORÇAMENTO!$B$7:C124,2,0))</f>
        <v>FORRO E SANCA EM GESSO</v>
      </c>
      <c r="D192" s="44" t="s">
        <v>112</v>
      </c>
      <c r="E192" s="44" t="str">
        <f>IF(D192="","",VLOOKUP(D192,ORÇAMENTO!$B$7:$E$70,2,0))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IF(B193="","",VLOOKUP(B193,ORÇAMENTO!$B$7:C125,2,0))</f>
        <v>FORRO E SANCA EM GESSO</v>
      </c>
      <c r="D193" s="44" t="s">
        <v>112</v>
      </c>
      <c r="E193" s="44" t="str">
        <f>IF(D193="","",VLOOKUP(D193,ORÇAMENTO!$B$7:$E$70,2,0))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IF(B194="","",VLOOKUP(B194,ORÇAMENTO!$B$7:C126,2,0))</f>
        <v>FORRO E SANCA EM GESSO</v>
      </c>
      <c r="D194" s="44" t="s">
        <v>112</v>
      </c>
      <c r="E194" s="44" t="str">
        <f>IF(D194="","",VLOOKUP(D194,ORÇAMENTO!$B$7:$E$70,2,0))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IF(B195="","",VLOOKUP(B195,ORÇAMENTO!$B$7:C121,2,0))</f>
        <v>FORRO E SANCA EM GESSO</v>
      </c>
      <c r="D195" s="44" t="s">
        <v>112</v>
      </c>
      <c r="E195" s="44" t="str">
        <f>IF(D195="","",VLOOKUP(D195,ORÇAMENTO!$B$7:$E$70,2,0))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IF(B196="","",VLOOKUP(B196,ORÇAMENTO!$B$7:C122,2,0))</f>
        <v>FORRO E SANCA EM GESSO</v>
      </c>
      <c r="D196" s="44" t="s">
        <v>112</v>
      </c>
      <c r="E196" s="44" t="str">
        <f>IF(D196="","",VLOOKUP(D196,ORÇAMENTO!$B$7:$E$70,2,0))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IF(B197="","",VLOOKUP(B197,ORÇAMENTO!$B$7:C126,2,0))</f>
        <v>FORRO E SANCA EM GESSO</v>
      </c>
      <c r="D197" s="44" t="s">
        <v>112</v>
      </c>
      <c r="E197" s="44" t="str">
        <f>IF(D197="","",VLOOKUP(D197,ORÇAMENTO!$B$7:$E$70,2,0))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IF(B198="","",VLOOKUP(B198,ORÇAMENTO!$B$7:C128,2,0))</f>
        <v>FORRO E SANCA EM GESSO</v>
      </c>
      <c r="D198" s="44" t="s">
        <v>112</v>
      </c>
      <c r="E198" s="44" t="str">
        <f>IF(D198="","",VLOOKUP(D198,ORÇAMENTO!$B$7:$E$70,2,0))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IF(B199="","",VLOOKUP(B199,ORÇAMENTO!$B$7:C129,2,0))</f>
        <v>FORRO E SANCA EM GESSO</v>
      </c>
      <c r="D199" s="44" t="s">
        <v>112</v>
      </c>
      <c r="E199" s="44" t="str">
        <f>IF(D199="","",VLOOKUP(D199,ORÇAMENTO!$B$7:$E$70,2,0))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IF(B200="","",VLOOKUP(B200,ORÇAMENTO!$B$7:C130,2,0))</f>
        <v>FORRO E SANCA EM GESSO</v>
      </c>
      <c r="D200" s="44" t="s">
        <v>112</v>
      </c>
      <c r="E200" s="44" t="str">
        <f>IF(D200="","",VLOOKUP(D200,ORÇAMENTO!$B$7:$E$70,2,0))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IF(B201="","",VLOOKUP(B201,ORÇAMENTO!$B$7:C131,2,0))</f>
        <v>FORRO E SANCA EM GESSO</v>
      </c>
      <c r="D201" s="44" t="s">
        <v>112</v>
      </c>
      <c r="E201" s="44" t="str">
        <f>IF(D201="","",VLOOKUP(D201,ORÇAMENTO!$B$7:$E$70,2,0))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IF(B202="","",VLOOKUP(B202,ORÇAMENTO!$B$7:C133,2,0))</f>
        <v>FORRO E SANCA EM GESSO</v>
      </c>
      <c r="D202" s="44" t="s">
        <v>112</v>
      </c>
      <c r="E202" s="44" t="str">
        <f>IF(D202="","",VLOOKUP(D202,ORÇAMENTO!$B$7:$E$70,2,0))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IF(B203="","",VLOOKUP(B203,ORÇAMENTO!$B$7:C134,2,0))</f>
        <v>FORRO E SANCA EM GESSO</v>
      </c>
      <c r="D203" s="44" t="s">
        <v>112</v>
      </c>
      <c r="E203" s="44" t="str">
        <f>IF(D203="","",VLOOKUP(D203,ORÇAMENTO!$B$7:$E$70,2,0))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IF(B204="","",VLOOKUP(B204,ORÇAMENTO!$B$7:C136,2,0))</f>
        <v>FORRO E SANCA EM GESSO</v>
      </c>
      <c r="D204" s="44" t="s">
        <v>112</v>
      </c>
      <c r="E204" s="44" t="str">
        <f>IF(D204="","",VLOOKUP(D204,ORÇAMENTO!$B$7:$E$70,2,0))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IF(B205="","",VLOOKUP(B205,ORÇAMENTO!$B$7:C137,2,0))</f>
        <v>FORRO E SANCA EM GESSO</v>
      </c>
      <c r="D205" s="44" t="s">
        <v>112</v>
      </c>
      <c r="E205" s="44" t="str">
        <f>IF(D205="","",VLOOKUP(D205,ORÇAMENTO!$B$7:$E$70,2,0))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IF(B206="","",VLOOKUP(B206,ORÇAMENTO!$B$7:C138,2,0))</f>
        <v>FORRO E SANCA EM GESSO</v>
      </c>
      <c r="D206" s="44" t="s">
        <v>112</v>
      </c>
      <c r="E206" s="44" t="str">
        <f>IF(D206="","",VLOOKUP(D206,ORÇAMENTO!$B$7:$E$70,2,0))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IF(B207="","",VLOOKUP(B207,ORÇAMENTO!$B$7:C139,2,0))</f>
        <v>FORRO E SANCA EM GESSO</v>
      </c>
      <c r="D207" s="44" t="s">
        <v>112</v>
      </c>
      <c r="E207" s="44" t="str">
        <f>IF(D207="","",VLOOKUP(D207,ORÇAMENTO!$B$7:$E$70,2,0))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IF(B208="","",VLOOKUP(B208,ORÇAMENTO!$B$7:C140,2,0))</f>
        <v>FORRO E SANCA EM GESSO</v>
      </c>
      <c r="D208" s="44" t="s">
        <v>112</v>
      </c>
      <c r="E208" s="44" t="str">
        <f>IF(D208="","",VLOOKUP(D208,ORÇAMENTO!$B$7:$E$70,2,0))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IF(B209="","",VLOOKUP(B209,ORÇAMENTO!$B$7:C141,2,0))</f>
        <v>FORRO E SANCA EM GESSO</v>
      </c>
      <c r="D209" s="44" t="s">
        <v>112</v>
      </c>
      <c r="E209" s="44" t="str">
        <f>IF(D209="","",VLOOKUP(D209,ORÇAMENTO!$B$7:$E$70,2,0))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IF(B210="","",VLOOKUP(B210,ORÇAMENTO!$B$7:C142,2,0))</f>
        <v>FORRO E SANCA EM GESSO</v>
      </c>
      <c r="D210" s="44" t="s">
        <v>112</v>
      </c>
      <c r="E210" s="44" t="str">
        <f>IF(D210="","",VLOOKUP(D210,ORÇAMENTO!$B$7:$E$70,2,0))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IF(B211="","",VLOOKUP(B211,ORÇAMENTO!$B$7:C158,2,0))</f>
        <v>FORRO E SANCA EM GESSO</v>
      </c>
      <c r="D211" s="44" t="s">
        <v>112</v>
      </c>
      <c r="E211" s="44" t="str">
        <f>IF(D211="","",VLOOKUP(D211,ORÇAMENTO!$B$7:$E$70,2,0))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IF(B212="","",VLOOKUP(B212,ORÇAMENTO!$B$7:C159,2,0))</f>
        <v>FORRO E SANCA EM GESSO</v>
      </c>
      <c r="D212" s="44" t="s">
        <v>112</v>
      </c>
      <c r="E212" s="44" t="str">
        <f>IF(D212="","",VLOOKUP(D212,ORÇAMENTO!$B$7:$E$70,2,0))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IF(B213="","",VLOOKUP(B213,ORÇAMENTO!$B$7:C134,2,0))</f>
        <v>FORRO E SANCA EM GESSO</v>
      </c>
      <c r="D213" s="44" t="s">
        <v>113</v>
      </c>
      <c r="E213" s="44" t="e">
        <f>IF(D213="","",VLOOKUP(D213,ORÇAMENTO!$B$7:$E$70,2,0))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IF(B214="","",VLOOKUP(B214,ORÇAMENTO!$B$7:C135,2,0))</f>
        <v>FORRO E SANCA EM GESSO</v>
      </c>
      <c r="D214" s="44" t="s">
        <v>113</v>
      </c>
      <c r="E214" s="44" t="e">
        <f>IF(D214="","",VLOOKUP(D214,ORÇAMENTO!$B$7:$E$70,2,0))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IF(B215="","",VLOOKUP(B215,ORÇAMENTO!$B$7:C136,2,0))</f>
        <v>FORRO E SANCA EM GESSO</v>
      </c>
      <c r="D215" s="44" t="s">
        <v>113</v>
      </c>
      <c r="E215" s="44" t="e">
        <f>IF(D215="","",VLOOKUP(D215,ORÇAMENTO!$B$7:$E$70,2,0))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IF(B216="","",VLOOKUP(B216,ORÇAMENTO!$B$7:C143,2,0))</f>
        <v>FORRO E SANCA EM GESSO</v>
      </c>
      <c r="D216" s="44" t="s">
        <v>113</v>
      </c>
      <c r="E216" s="44" t="e">
        <f>IF(D216="","",VLOOKUP(D216,ORÇAMENTO!$B$7:$E$70,2,0))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IF(B217="","",VLOOKUP(B217,ORÇAMENTO!$B$7:C144,2,0))</f>
        <v>FORRO E SANCA EM GESSO</v>
      </c>
      <c r="D217" s="44" t="s">
        <v>113</v>
      </c>
      <c r="E217" s="44" t="e">
        <f>IF(D217="","",VLOOKUP(D217,ORÇAMENTO!$B$7:$E$70,2,0))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IF(B218="","",VLOOKUP(B218,ORÇAMENTO!$B$7:C148,2,0))</f>
        <v>FORRO E SANCA EM GESSO</v>
      </c>
      <c r="D218" s="44" t="s">
        <v>113</v>
      </c>
      <c r="E218" s="44" t="e">
        <f>IF(D218="","",VLOOKUP(D218,ORÇAMENTO!$B$7:$E$70,2,0))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IF(B219="","",VLOOKUP(B219,ORÇAMENTO!$B$7:C149,2,0))</f>
        <v>FORRO E SANCA EM GESSO</v>
      </c>
      <c r="D219" s="44" t="s">
        <v>113</v>
      </c>
      <c r="E219" s="44" t="e">
        <f>IF(D219="","",VLOOKUP(D219,ORÇAMENTO!$B$7:$E$70,2,0))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IF(B220="","",VLOOKUP(B220,ORÇAMENTO!$B$7:C151,2,0))</f>
        <v>FORRO E SANCA EM GESSO</v>
      </c>
      <c r="D220" s="44" t="s">
        <v>113</v>
      </c>
      <c r="E220" s="44" t="e">
        <f>IF(D220="","",VLOOKUP(D220,ORÇAMENTO!$B$7:$E$70,2,0))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IF(B221="","",VLOOKUP(B221,ORÇAMENTO!$B$7:C152,2,0))</f>
        <v>FORRO E SANCA EM GESSO</v>
      </c>
      <c r="D221" s="44" t="s">
        <v>113</v>
      </c>
      <c r="E221" s="44" t="e">
        <f>IF(D221="","",VLOOKUP(D221,ORÇAMENTO!$B$7:$E$70,2,0))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IF(B222="","",VLOOKUP(B222,ORÇAMENTO!$B$7:C153,2,0))</f>
        <v>FORRO E SANCA EM GESSO</v>
      </c>
      <c r="D222" s="44" t="s">
        <v>113</v>
      </c>
      <c r="E222" s="44" t="e">
        <f>IF(D222="","",VLOOKUP(D222,ORÇAMENTO!$B$7:$E$70,2,0))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IF(B223="","",VLOOKUP(B223,ORÇAMENTO!$B$7:C155,2,0))</f>
        <v>FORRO E SANCA EM GESSO</v>
      </c>
      <c r="D223" s="44" t="s">
        <v>113</v>
      </c>
      <c r="E223" s="44" t="e">
        <f>IF(D223="","",VLOOKUP(D223,ORÇAMENTO!$B$7:$E$70,2,0))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IF(B224="","",VLOOKUP(B224,ORÇAMENTO!$B$7:C156,2,0))</f>
        <v>FORRO E SANCA EM GESSO</v>
      </c>
      <c r="D224" s="44" t="s">
        <v>113</v>
      </c>
      <c r="E224" s="44" t="e">
        <f>IF(D224="","",VLOOKUP(D224,ORÇAMENTO!$B$7:$E$70,2,0))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IF(B225="","",VLOOKUP(B225,ORÇAMENTO!$B$7:C158,2,0))</f>
        <v>FORRO E SANCA EM GESSO</v>
      </c>
      <c r="D225" s="44" t="s">
        <v>113</v>
      </c>
      <c r="E225" s="44" t="e">
        <f>IF(D225="","",VLOOKUP(D225,ORÇAMENTO!$B$7:$E$70,2,0))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IF(B226="","",VLOOKUP(B226,ORÇAMENTO!$B$7:C159,2,0))</f>
        <v>FORRO E SANCA EM GESSO</v>
      </c>
      <c r="D226" s="44" t="s">
        <v>113</v>
      </c>
      <c r="E226" s="44" t="e">
        <f>IF(D226="","",VLOOKUP(D226,ORÇAMENTO!$B$7:$E$70,2,0))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IF(B227="","",VLOOKUP(B227,ORÇAMENTO!$B$7:C160,2,0))</f>
        <v>FORRO E SANCA EM GESSO</v>
      </c>
      <c r="D227" s="44" t="s">
        <v>113</v>
      </c>
      <c r="E227" s="44" t="e">
        <f>IF(D227="","",VLOOKUP(D227,ORÇAMENTO!$B$7:$E$70,2,0))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IF(B228="","",VLOOKUP(B228,ORÇAMENTO!$B$7:C161,2,0))</f>
        <v>FORRO E SANCA EM GESSO</v>
      </c>
      <c r="D228" s="44" t="s">
        <v>113</v>
      </c>
      <c r="E228" s="44" t="e">
        <f>IF(D228="","",VLOOKUP(D228,ORÇAMENTO!$B$7:$E$70,2,0))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IF(B229="","",VLOOKUP(B229,ORÇAMENTO!$B$7:C162,2,0))</f>
        <v>FORRO E SANCA EM GESSO</v>
      </c>
      <c r="D229" s="44" t="s">
        <v>113</v>
      </c>
      <c r="E229" s="44" t="e">
        <f>IF(D229="","",VLOOKUP(D229,ORÇAMENTO!$B$7:$E$70,2,0))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IF(B230="","",VLOOKUP(B230,ORÇAMENTO!$B$7:C160,2,0))</f>
        <v>FORRO E SANCA EM GESSO</v>
      </c>
      <c r="D230" s="44" t="s">
        <v>113</v>
      </c>
      <c r="E230" s="44" t="e">
        <f>IF(D230="","",VLOOKUP(D230,ORÇAMENTO!$B$7:$E$70,2,0))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IF(B231="","",VLOOKUP(B231,ORÇAMENTO!$B$7:C161,2,0))</f>
        <v>FORRO E SANCA EM GESSO</v>
      </c>
      <c r="D231" s="44" t="s">
        <v>113</v>
      </c>
      <c r="E231" s="44" t="e">
        <f>IF(D231="","",VLOOKUP(D231,ORÇAMENTO!$B$7:$E$70,2,0))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IF(B232="","",VLOOKUP(B232,ORÇAMENTO!$B$7:C163,2,0))</f>
        <v>FORRO E SANCA EM GESSO</v>
      </c>
      <c r="D232" s="44" t="s">
        <v>113</v>
      </c>
      <c r="E232" s="44" t="e">
        <f>IF(D232="","",VLOOKUP(D232,ORÇAMENTO!$B$7:$E$70,2,0))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IF(B233="","",VLOOKUP(B233,ORÇAMENTO!$B$7:C164,2,0))</f>
        <v>FORRO E SANCA EM GESSO</v>
      </c>
      <c r="D233" s="44" t="s">
        <v>113</v>
      </c>
      <c r="E233" s="44" t="e">
        <f>IF(D233="","",VLOOKUP(D233,ORÇAMENTO!$B$7:$E$70,2,0))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IF(B234="","",VLOOKUP(B234,ORÇAMENTO!$B$7:C225,2,0))</f>
        <v>FORRO E SANCA EM GESSO</v>
      </c>
      <c r="D234" s="44" t="s">
        <v>114</v>
      </c>
      <c r="E234" s="44" t="e">
        <f>IF(D234="","",VLOOKUP(D234,ORÇAMENTO!$B$7:$E$70,2,0))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IF(B235="","",VLOOKUP(B235,ORÇAMENTO!$B$7:C227,2,0))</f>
        <v>FORRO E SANCA EM GESSO</v>
      </c>
      <c r="D235" s="44" t="s">
        <v>114</v>
      </c>
      <c r="E235" s="44" t="e">
        <f>IF(D235="","",VLOOKUP(D235,ORÇAMENTO!$B$7:$E$70,2,0))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IF(B236="","",VLOOKUP(B236,ORÇAMENTO!$B$7:C228,2,0))</f>
        <v>FORRO E SANCA EM GESSO</v>
      </c>
      <c r="D236" s="44" t="s">
        <v>114</v>
      </c>
      <c r="E236" s="44" t="e">
        <f>IF(D236="","",VLOOKUP(D236,ORÇAMENTO!$B$7:$E$70,2,0))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IF(B237="","",VLOOKUP(B237,ORÇAMENTO!$B$7:C229,2,0))</f>
        <v>FORRO E SANCA EM GESSO</v>
      </c>
      <c r="D237" s="44" t="s">
        <v>114</v>
      </c>
      <c r="E237" s="44" t="e">
        <f>IF(D237="","",VLOOKUP(D237,ORÇAMENTO!$B$7:$E$70,2,0))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IF(B238="","",VLOOKUP(B238,ORÇAMENTO!$B$7:C230,2,0))</f>
        <v>FORRO E SANCA EM GESSO</v>
      </c>
      <c r="D238" s="44" t="s">
        <v>114</v>
      </c>
      <c r="E238" s="44" t="e">
        <f>IF(D238="","",VLOOKUP(D238,ORÇAMENTO!$B$7:$E$70,2,0))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IF(B239="","",VLOOKUP(B239,ORÇAMENTO!$B$7:C231,2,0))</f>
        <v>FORRO E SANCA EM GESSO</v>
      </c>
      <c r="D239" s="44" t="s">
        <v>114</v>
      </c>
      <c r="E239" s="44" t="e">
        <f>IF(D239="","",VLOOKUP(D239,ORÇAMENTO!$B$7:$E$70,2,0))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IF(B240="","",VLOOKUP(B240,ORÇAMENTO!$B$7:C232,2,0))</f>
        <v>FORRO E SANCA EM GESSO</v>
      </c>
      <c r="D240" s="44" t="s">
        <v>114</v>
      </c>
      <c r="E240" s="44" t="e">
        <f>IF(D240="","",VLOOKUP(D240,ORÇAMENTO!$B$7:$E$70,2,0))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IF(B241="","",VLOOKUP(B241,ORÇAMENTO!$B$7:C233,2,0))</f>
        <v>FORRO E SANCA EM GESSO</v>
      </c>
      <c r="D241" s="44" t="s">
        <v>114</v>
      </c>
      <c r="E241" s="44" t="e">
        <f>IF(D241="","",VLOOKUP(D241,ORÇAMENTO!$B$7:$E$70,2,0))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IF(B242="","",VLOOKUP(B242,ORÇAMENTO!$B$7:C234,2,0))</f>
        <v>FORRO E SANCA EM GESSO</v>
      </c>
      <c r="D242" s="44" t="s">
        <v>114</v>
      </c>
      <c r="E242" s="44" t="e">
        <f>IF(D242="","",VLOOKUP(D242,ORÇAMENTO!$B$7:$E$70,2,0))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IF(B243="","",VLOOKUP(B243,ORÇAMENTO!$B$7:C235,2,0))</f>
        <v>FORRO E SANCA EM GESSO</v>
      </c>
      <c r="D243" s="44" t="s">
        <v>114</v>
      </c>
      <c r="E243" s="44" t="e">
        <f>IF(D243="","",VLOOKUP(D243,ORÇAMENTO!$B$7:$E$70,2,0))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IF(B244="","",VLOOKUP(B244,ORÇAMENTO!$B$7:C236,2,0))</f>
        <v>FORRO E SANCA EM GESSO</v>
      </c>
      <c r="D244" s="44" t="s">
        <v>114</v>
      </c>
      <c r="E244" s="44" t="e">
        <f>IF(D244="","",VLOOKUP(D244,ORÇAMENTO!$B$7:$E$70,2,0))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IF(B245="","",VLOOKUP(B245,ORÇAMENTO!$B$7:C237,2,0))</f>
        <v>FORRO E SANCA EM GESSO</v>
      </c>
      <c r="D245" s="44" t="s">
        <v>114</v>
      </c>
      <c r="E245" s="44" t="e">
        <f>IF(D245="","",VLOOKUP(D245,ORÇAMENTO!$B$7:$E$70,2,0))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IF(B246="","",VLOOKUP(B246,ORÇAMENTO!$B$7:C238,2,0))</f>
        <v>FORRO E SANCA EM GESSO</v>
      </c>
      <c r="D246" s="44" t="s">
        <v>114</v>
      </c>
      <c r="E246" s="44" t="e">
        <f>IF(D246="","",VLOOKUP(D246,ORÇAMENTO!$B$7:$E$70,2,0))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IF(B247="","",VLOOKUP(B247,ORÇAMENTO!$B$7:C239,2,0))</f>
        <v>FORRO E SANCA EM GESSO</v>
      </c>
      <c r="D247" s="44" t="s">
        <v>114</v>
      </c>
      <c r="E247" s="44" t="e">
        <f>IF(D247="","",VLOOKUP(D247,ORÇAMENTO!$B$7:$E$70,2,0))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IF(B248="","",VLOOKUP(B248,ORÇAMENTO!$B$7:C240,2,0))</f>
        <v>FORRO E SANCA EM GESSO</v>
      </c>
      <c r="D248" s="44" t="s">
        <v>114</v>
      </c>
      <c r="E248" s="44" t="e">
        <f>IF(D248="","",VLOOKUP(D248,ORÇAMENTO!$B$7:$E$70,2,0))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IF(B249="","",VLOOKUP(B249,ORÇAMENTO!$B$7:C241,2,0))</f>
        <v>FORRO E SANCA EM GESSO</v>
      </c>
      <c r="D249" s="44" t="s">
        <v>114</v>
      </c>
      <c r="E249" s="44" t="e">
        <f>IF(D249="","",VLOOKUP(D249,ORÇAMENTO!$B$7:$E$70,2,0))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IF(B250="","",VLOOKUP(B250,ORÇAMENTO!$B$7:C242,2,0))</f>
        <v>FORRO E SANCA EM GESSO</v>
      </c>
      <c r="D250" s="44" t="s">
        <v>114</v>
      </c>
      <c r="E250" s="44" t="e">
        <f>IF(D250="","",VLOOKUP(D250,ORÇAMENTO!$B$7:$E$70,2,0))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IF(B251="","",VLOOKUP(B251,ORÇAMENTO!$B$7:C243,2,0))</f>
        <v>FORRO E SANCA EM GESSO</v>
      </c>
      <c r="D251" s="44" t="s">
        <v>114</v>
      </c>
      <c r="E251" s="44" t="e">
        <f>IF(D251="","",VLOOKUP(D251,ORÇAMENTO!$B$7:$E$70,2,0))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IF(B252="","",VLOOKUP(B252,ORÇAMENTO!$B$7:C244,2,0))</f>
        <v>FORRO E SANCA EM GESSO</v>
      </c>
      <c r="D252" s="44" t="s">
        <v>114</v>
      </c>
      <c r="E252" s="44" t="e">
        <f>IF(D252="","",VLOOKUP(D252,ORÇAMENTO!$B$7:$E$70,2,0))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IF(B253="","",VLOOKUP(B253,ORÇAMENTO!$B$7:C245,2,0))</f>
        <v>FORRO E SANCA EM GESSO</v>
      </c>
      <c r="D253" s="44" t="s">
        <v>114</v>
      </c>
      <c r="E253" s="44" t="e">
        <f>IF(D253="","",VLOOKUP(D253,ORÇAMENTO!$B$7:$E$70,2,0))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IF(B254="","",VLOOKUP(B254,ORÇAMENTO!$B$7:C246,2,0))</f>
        <v>FORRO E SANCA EM GESSO</v>
      </c>
      <c r="D254" s="44" t="s">
        <v>114</v>
      </c>
      <c r="E254" s="44" t="e">
        <f>IF(D254="","",VLOOKUP(D254,ORÇAMENTO!$B$7:$E$70,2,0))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IF(B255="","",VLOOKUP(B255,ORÇAMENTO!$B$7:C247,2,0))</f>
        <v>FORRO E SANCA EM GESSO</v>
      </c>
      <c r="D255" s="44" t="s">
        <v>114</v>
      </c>
      <c r="E255" s="44" t="e">
        <f>IF(D255="","",VLOOKUP(D255,ORÇAMENTO!$B$7:$E$70,2,0))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IF(B256="","",VLOOKUP(B256,ORÇAMENTO!$B$7:C248,2,0))</f>
        <v>FORRO E SANCA EM GESSO</v>
      </c>
      <c r="D256" s="44" t="s">
        <v>114</v>
      </c>
      <c r="E256" s="44" t="e">
        <f>IF(D256="","",VLOOKUP(D256,ORÇAMENTO!$B$7:$E$70,2,0))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IF(B257="","",VLOOKUP(B257,ORÇAMENTO!$B$7:C249,2,0))</f>
        <v>FORRO E SANCA EM GESSO</v>
      </c>
      <c r="D257" s="44" t="s">
        <v>114</v>
      </c>
      <c r="E257" s="44" t="e">
        <f>IF(D257="","",VLOOKUP(D257,ORÇAMENTO!$B$7:$E$70,2,0))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IF(B258="","",VLOOKUP(B258,ORÇAMENTO!$B$7:C250,2,0))</f>
        <v>FORRO E SANCA EM GESSO</v>
      </c>
      <c r="D258" s="44" t="s">
        <v>114</v>
      </c>
      <c r="E258" s="44" t="e">
        <f>IF(D258="","",VLOOKUP(D258,ORÇAMENTO!$B$7:$E$70,2,0))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IF(B259="","",VLOOKUP(B259,ORÇAMENTO!$B$7:C251,2,0))</f>
        <v>FORRO E SANCA EM GESSO</v>
      </c>
      <c r="D259" s="44" t="s">
        <v>114</v>
      </c>
      <c r="E259" s="44" t="e">
        <f>IF(D259="","",VLOOKUP(D259,ORÇAMENTO!$B$7:$E$70,2,0))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IF(B260="","",VLOOKUP(B260,ORÇAMENTO!$B$7:C252,2,0))</f>
        <v>FORRO E SANCA EM GESSO</v>
      </c>
      <c r="D260" s="44" t="s">
        <v>114</v>
      </c>
      <c r="E260" s="44" t="e">
        <f>IF(D260="","",VLOOKUP(D260,ORÇAMENTO!$B$7:$E$70,2,0))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IF(B261="","",VLOOKUP(B261,ORÇAMENTO!$B$7:C253,2,0))</f>
        <v>FORRO E SANCA EM GESSO</v>
      </c>
      <c r="D261" s="44" t="s">
        <v>114</v>
      </c>
      <c r="E261" s="44" t="e">
        <f>IF(D261="","",VLOOKUP(D261,ORÇAMENTO!$B$7:$E$70,2,0))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IF(B262="","",VLOOKUP(B262,ORÇAMENTO!$B$7:C254,2,0))</f>
        <v>FORRO E SANCA EM GESSO</v>
      </c>
      <c r="D262" s="44" t="s">
        <v>114</v>
      </c>
      <c r="E262" s="44" t="e">
        <f>IF(D262="","",VLOOKUP(D262,ORÇAMENTO!$B$7:$E$70,2,0))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IF(B263="","",VLOOKUP(B263,ORÇAMENTO!$B$7:C255,2,0))</f>
        <v>FORRO E SANCA EM GESSO</v>
      </c>
      <c r="D263" s="44" t="s">
        <v>114</v>
      </c>
      <c r="E263" s="44" t="e">
        <f>IF(D263="","",VLOOKUP(D263,ORÇAMENTO!$B$7:$E$70,2,0))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IF(B264="","",VLOOKUP(B264,ORÇAMENTO!$B$7:C256,2,0))</f>
        <v>FORRO E SANCA EM GESSO</v>
      </c>
      <c r="D264" s="44" t="s">
        <v>114</v>
      </c>
      <c r="E264" s="44" t="e">
        <f>IF(D264="","",VLOOKUP(D264,ORÇAMENTO!$B$7:$E$70,2,0))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IF(B265="","",VLOOKUP(B265,ORÇAMENTO!$B$7:C257,2,0))</f>
        <v>FORRO E SANCA EM GESSO</v>
      </c>
      <c r="D265" s="44" t="s">
        <v>114</v>
      </c>
      <c r="E265" s="44" t="e">
        <f>IF(D265="","",VLOOKUP(D265,ORÇAMENTO!$B$7:$E$70,2,0))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IF(D266="","",VLOOKUP(D266,ORÇAMENTO!$B$7:$E$70,2,0))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IF(D267="","",VLOOKUP(D267,ORÇAMENTO!$B$7:$E$70,2,0))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IF(D268="","",VLOOKUP(D268,ORÇAMENTO!$B$7:$E$70,2,0))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IF(D269="","",VLOOKUP(D269,ORÇAMENTO!$B$7:$E$70,2,0))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IF(D270="","",VLOOKUP(D270,ORÇAMENTO!$B$7:$E$70,2,0))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IF(D271="","",VLOOKUP(D271,ORÇAMENTO!$B$7:$E$70,2,0))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IF(D272="","",VLOOKUP(D272,ORÇAMENTO!$B$7:$E$70,2,0))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IF(D273="","",VLOOKUP(D273,ORÇAMENTO!$B$7:$E$70,2,0))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IF(D274="","",VLOOKUP(D274,ORÇAMENTO!$B$7:$E$70,2,0))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IF(D275="","",VLOOKUP(D275,ORÇAMENTO!$B$7:$E$70,2,0))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IF(D276="","",VLOOKUP(D276,ORÇAMENTO!$B$7:$E$70,2,0))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IF(D277="","",VLOOKUP(D277,ORÇAMENTO!$B$7:$E$70,2,0))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IF(D278="","",VLOOKUP(D278,ORÇAMENTO!$B$7:$E$70,2,0))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IF(D279="","",VLOOKUP(D279,ORÇAMENTO!$B$7:$E$70,2,0))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IF(D280="","",VLOOKUP(D280,ORÇAMENTO!$B$7:$E$70,2,0))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IF(D281="","",VLOOKUP(D281,ORÇAMENTO!$B$7:$E$70,2,0))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IF(B282="","",VLOOKUP(B282,ORÇAMENTO!$B$7:C169,2,0))</f>
        <v>PINTURA</v>
      </c>
      <c r="D282" s="35" t="s">
        <v>117</v>
      </c>
      <c r="E282" s="35" t="e">
        <f>IF(D282="","",VLOOKUP(D282,ORÇAMENTO!$B$7:$E$70,2,0))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IF(B283="","",VLOOKUP(B283,ORÇAMENTO!$B$7:C177,2,0))</f>
        <v>PINTURA</v>
      </c>
      <c r="D283" s="35" t="s">
        <v>117</v>
      </c>
      <c r="E283" s="35" t="e">
        <f>IF(D283="","",VLOOKUP(D283,ORÇAMENTO!$B$7:$E$70,2,0))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IF(B284="","",VLOOKUP(B284,ORÇAMENTO!$B$7:C180,2,0))</f>
        <v>PINTURA</v>
      </c>
      <c r="D284" s="35" t="s">
        <v>117</v>
      </c>
      <c r="E284" s="35" t="e">
        <f>IF(D284="","",VLOOKUP(D284,ORÇAMENTO!$B$7:$E$70,2,0))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IF(B285="","",VLOOKUP(B285,ORÇAMENTO!$B$7:C181,2,0))</f>
        <v>PINTURA</v>
      </c>
      <c r="D285" s="35" t="s">
        <v>117</v>
      </c>
      <c r="E285" s="35" t="e">
        <f>IF(D285="","",VLOOKUP(D285,ORÇAMENTO!$B$7:$E$70,2,0))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IF(B286="","",VLOOKUP(B286,ORÇAMENTO!$B$7:C196,2,0))</f>
        <v>PINTURA</v>
      </c>
      <c r="D286" s="35" t="s">
        <v>117</v>
      </c>
      <c r="E286" s="35" t="e">
        <f>IF(D286="","",VLOOKUP(D286,ORÇAMENTO!$B$7:$E$70,2,0))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IF(B287="","",VLOOKUP(B287,ORÇAMENTO!$B$7:C197,2,0))</f>
        <v>PINTURA</v>
      </c>
      <c r="D287" s="35" t="s">
        <v>117</v>
      </c>
      <c r="E287" s="35" t="e">
        <f>IF(D287="","",VLOOKUP(D287,ORÇAMENTO!$B$7:$E$70,2,0))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IF(B288="","",VLOOKUP(B288,ORÇAMENTO!$B$7:C227,2,0))</f>
        <v>PINTURA</v>
      </c>
      <c r="D288" s="35" t="s">
        <v>117</v>
      </c>
      <c r="E288" s="35" t="e">
        <f>IF(D288="","",VLOOKUP(D288,ORÇAMENTO!$B$7:$E$70,2,0))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IF(B289="","",VLOOKUP(B289,ORÇAMENTO!$B$7:C228,2,0))</f>
        <v>PINTURA</v>
      </c>
      <c r="D289" s="35" t="s">
        <v>117</v>
      </c>
      <c r="E289" s="35" t="e">
        <f>IF(D289="","",VLOOKUP(D289,ORÇAMENTO!$B$7:$E$70,2,0))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IF(B290="","",VLOOKUP(B290,ORÇAMENTO!$B$7:C324,2,0))</f>
        <v>#N/A</v>
      </c>
      <c r="D290" s="44" t="s">
        <v>118</v>
      </c>
      <c r="E290" s="44" t="e">
        <f>IF(D290="","",VLOOKUP(D290,ORÇAMENTO!$B$7:$E$70,2,0))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IF(B291="","",VLOOKUP(B291,ORÇAMENTO!$B$7:C325,2,0))</f>
        <v>#N/A</v>
      </c>
      <c r="D291" s="44" t="s">
        <v>118</v>
      </c>
      <c r="E291" s="44" t="e">
        <f>IF(D291="","",VLOOKUP(D291,ORÇAMENTO!$B$7:$E$70,2,0))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IF(B292="","",VLOOKUP(B292,ORÇAMENTO!$B$7:C326,2,0))</f>
        <v>#N/A</v>
      </c>
      <c r="D292" s="44" t="s">
        <v>118</v>
      </c>
      <c r="E292" s="44" t="e">
        <f>IF(D292="","",VLOOKUP(D292,ORÇAMENTO!$B$7:$E$70,2,0))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IF(B293="","",VLOOKUP(B293,ORÇAMENTO!$B$7:C327,2,0))</f>
        <v>#N/A</v>
      </c>
      <c r="D293" s="44" t="s">
        <v>118</v>
      </c>
      <c r="E293" s="44" t="e">
        <f>IF(D293="","",VLOOKUP(D293,ORÇAMENTO!$B$7:$E$70,2,0))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IF(B294="","",VLOOKUP(B294,ORÇAMENTO!$B$7:C328,2,0))</f>
        <v>#N/A</v>
      </c>
      <c r="D294" s="44" t="s">
        <v>118</v>
      </c>
      <c r="E294" s="44" t="e">
        <f>IF(D294="","",VLOOKUP(D294,ORÇAMENTO!$B$7:$E$70,2,0))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IF(B295="","",VLOOKUP(B295,ORÇAMENTO!$B$7:C338,2,0))</f>
        <v>#N/A</v>
      </c>
      <c r="D295" s="35" t="s">
        <v>119</v>
      </c>
      <c r="E295" s="35" t="e">
        <f>IF(D295="","",VLOOKUP(D295,ORÇAMENTO!$B$7:$E$70,2,0))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IF(B296="","",VLOOKUP(B296,ORÇAMENTO!$B$7:C341,2,0))</f>
        <v>#N/A</v>
      </c>
      <c r="D296" s="35" t="s">
        <v>119</v>
      </c>
      <c r="E296" s="35" t="e">
        <f>IF(D296="","",VLOOKUP(D296,ORÇAMENTO!$B$7:$E$70,2,0))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IF(B297="","",VLOOKUP(B297,ORÇAMENTO!$B$7:C352,2,0))</f>
        <v>#N/A</v>
      </c>
      <c r="D297" s="35" t="s">
        <v>119</v>
      </c>
      <c r="E297" s="35" t="e">
        <f>IF(D297="","",VLOOKUP(D297,ORÇAMENTO!$B$7:$E$70,2,0))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IF(B298="","",VLOOKUP(B298,ORÇAMENTO!$B$7:C367,2,0))</f>
        <v>#N/A</v>
      </c>
      <c r="D298" s="35" t="s">
        <v>119</v>
      </c>
      <c r="E298" s="35" t="e">
        <f>IF(D298="","",VLOOKUP(D298,ORÇAMENTO!$B$7:$E$70,2,0))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IF(B299="","",VLOOKUP(B299,ORÇAMENTO!$B$7:C380,2,0))</f>
        <v>#N/A</v>
      </c>
      <c r="D299" s="35" t="s">
        <v>119</v>
      </c>
      <c r="E299" s="35" t="e">
        <f>IF(D299="","",VLOOKUP(D299,ORÇAMENTO!$B$7:$E$70,2,0))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IF(B300="","",VLOOKUP(B300,ORÇAMENTO!$B$7:C387,2,0))</f>
        <v>#N/A</v>
      </c>
      <c r="D300" s="35" t="s">
        <v>119</v>
      </c>
      <c r="E300" s="35" t="e">
        <f>IF(D300="","",VLOOKUP(D300,ORÇAMENTO!$B$7:$E$70,2,0))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IF(B301="","",VLOOKUP(B301,ORÇAMENTO!$B$7:C395,2,0))</f>
        <v>#N/A</v>
      </c>
      <c r="D301" s="35" t="s">
        <v>120</v>
      </c>
      <c r="E301" s="35" t="e">
        <f>IF(D301="","",VLOOKUP(D301,ORÇAMENTO!$B$7:$E$70,2,0))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IF(B302="","",VLOOKUP(B302,ORÇAMENTO!$B$7:C396,2,0))</f>
        <v>#N/A</v>
      </c>
      <c r="D302" s="35" t="s">
        <v>121</v>
      </c>
      <c r="E302" s="35" t="e">
        <f>IF(D302="","",VLOOKUP(D302,ORÇAMENTO!$B$7:$E$70,2,0))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IF(B303="","",VLOOKUP(B303,ORÇAMENTO!$B$7:C158,2,0))</f>
        <v>#N/A</v>
      </c>
      <c r="D303" s="44" t="s">
        <v>122</v>
      </c>
      <c r="E303" s="44" t="e">
        <f>IF(D303="","",VLOOKUP(D303,ORÇAMENTO!$B$7:$E$70,2,0))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IF(B304="","",VLOOKUP(B304,ORÇAMENTO!$B$7:C159,2,0))</f>
        <v>#N/A</v>
      </c>
      <c r="D304" s="44" t="s">
        <v>122</v>
      </c>
      <c r="E304" s="44" t="e">
        <f>IF(D304="","",VLOOKUP(D304,ORÇAMENTO!$B$7:$E$70,2,0))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IF(B305="","",VLOOKUP(B305,ORÇAMENTO!$B$7:C160,2,0))</f>
        <v>#N/A</v>
      </c>
      <c r="D305" s="44" t="s">
        <v>122</v>
      </c>
      <c r="E305" s="44" t="e">
        <f>IF(D305="","",VLOOKUP(D305,ORÇAMENTO!$B$7:$E$70,2,0))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IF(B306="","",VLOOKUP(B306,ORÇAMENTO!$B$7:C165,2,0))</f>
        <v>#N/A</v>
      </c>
      <c r="D306" s="44" t="s">
        <v>122</v>
      </c>
      <c r="E306" s="44" t="e">
        <f>IF(D306="","",VLOOKUP(D306,ORÇAMENTO!$B$7:$E$70,2,0))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IF(B307="","",VLOOKUP(B307,ORÇAMENTO!$B$7:C167,2,0))</f>
        <v>#N/A</v>
      </c>
      <c r="D307" s="44" t="s">
        <v>122</v>
      </c>
      <c r="E307" s="44" t="e">
        <f>IF(D307="","",VLOOKUP(D307,ORÇAMENTO!$B$7:$E$70,2,0))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IF(B308="","",VLOOKUP(B308,ORÇAMENTO!$B$7:C168,2,0))</f>
        <v>#N/A</v>
      </c>
      <c r="D308" s="44" t="s">
        <v>122</v>
      </c>
      <c r="E308" s="44" t="e">
        <f>IF(D308="","",VLOOKUP(D308,ORÇAMENTO!$B$7:$E$70,2,0))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IF(B309="","",VLOOKUP(B309,ORÇAMENTO!$B$7:C172,2,0))</f>
        <v>#N/A</v>
      </c>
      <c r="D309" s="44" t="s">
        <v>122</v>
      </c>
      <c r="E309" s="44" t="e">
        <f>IF(D309="","",VLOOKUP(D309,ORÇAMENTO!$B$7:$E$70,2,0))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IF(B310="","",VLOOKUP(B310,ORÇAMENTO!$B$7:C173,2,0))</f>
        <v>#N/A</v>
      </c>
      <c r="D310" s="44" t="s">
        <v>122</v>
      </c>
      <c r="E310" s="44" t="e">
        <f>IF(D310="","",VLOOKUP(D310,ORÇAMENTO!$B$7:$E$70,2,0))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IF(B311="","",VLOOKUP(B311,ORÇAMENTO!$B$7:C174,2,0))</f>
        <v>#N/A</v>
      </c>
      <c r="D311" s="44" t="s">
        <v>122</v>
      </c>
      <c r="E311" s="44" t="e">
        <f>IF(D311="","",VLOOKUP(D311,ORÇAMENTO!$B$7:$E$70,2,0))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IF(B312="","",VLOOKUP(B312,ORÇAMENTO!$B$7:C175,2,0))</f>
        <v>#N/A</v>
      </c>
      <c r="D312" s="44" t="s">
        <v>122</v>
      </c>
      <c r="E312" s="44" t="e">
        <f>IF(D312="","",VLOOKUP(D312,ORÇAMENTO!$B$7:$E$70,2,0))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IF(B313="","",VLOOKUP(B313,ORÇAMENTO!$B$7:C176,2,0))</f>
        <v>#N/A</v>
      </c>
      <c r="D313" s="44" t="s">
        <v>122</v>
      </c>
      <c r="E313" s="44" t="e">
        <f>IF(D313="","",VLOOKUP(D313,ORÇAMENTO!$B$7:$E$70,2,0))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IF(B314="","",VLOOKUP(B314,ORÇAMENTO!$B$7:C178,2,0))</f>
        <v>#N/A</v>
      </c>
      <c r="D314" s="44" t="s">
        <v>122</v>
      </c>
      <c r="E314" s="44" t="e">
        <f>IF(D314="","",VLOOKUP(D314,ORÇAMENTO!$B$7:$E$70,2,0))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IF(B315="","",VLOOKUP(B315,ORÇAMENTO!$B$7:C179,2,0))</f>
        <v>#N/A</v>
      </c>
      <c r="D315" s="44" t="s">
        <v>122</v>
      </c>
      <c r="E315" s="44" t="e">
        <f>IF(D315="","",VLOOKUP(D315,ORÇAMENTO!$B$7:$E$70,2,0))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IF(B316="","",VLOOKUP(B316,ORÇAMENTO!$B$7:C182,2,0))</f>
        <v>#N/A</v>
      </c>
      <c r="D316" s="44" t="s">
        <v>122</v>
      </c>
      <c r="E316" s="44" t="e">
        <f>IF(D316="","",VLOOKUP(D316,ORÇAMENTO!$B$7:$E$70,2,0))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IF(B317="","",VLOOKUP(B317,ORÇAMENTO!$B$7:C183,2,0))</f>
        <v>#N/A</v>
      </c>
      <c r="D317" s="44" t="s">
        <v>122</v>
      </c>
      <c r="E317" s="44" t="e">
        <f>IF(D317="","",VLOOKUP(D317,ORÇAMENTO!$B$7:$E$70,2,0))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IF(B318="","",VLOOKUP(B318,ORÇAMENTO!$B$7:C184,2,0))</f>
        <v>#N/A</v>
      </c>
      <c r="D318" s="44" t="s">
        <v>122</v>
      </c>
      <c r="E318" s="44" t="e">
        <f>IF(D318="","",VLOOKUP(D318,ORÇAMENTO!$B$7:$E$70,2,0))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IF(B319="","",VLOOKUP(B319,ORÇAMENTO!$B$7:C185,2,0))</f>
        <v>#N/A</v>
      </c>
      <c r="D319" s="44" t="s">
        <v>122</v>
      </c>
      <c r="E319" s="44" t="e">
        <f>IF(D319="","",VLOOKUP(D319,ORÇAMENTO!$B$7:$E$70,2,0))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IF(B320="","",VLOOKUP(B320,ORÇAMENTO!$B$7:C186,2,0))</f>
        <v>#N/A</v>
      </c>
      <c r="D320" s="44" t="s">
        <v>122</v>
      </c>
      <c r="E320" s="44" t="e">
        <f>IF(D320="","",VLOOKUP(D320,ORÇAMENTO!$B$7:$E$70,2,0))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IF(B321="","",VLOOKUP(B321,ORÇAMENTO!$B$7:C187,2,0))</f>
        <v>#N/A</v>
      </c>
      <c r="D321" s="44" t="s">
        <v>122</v>
      </c>
      <c r="E321" s="44" t="e">
        <f>IF(D321="","",VLOOKUP(D321,ORÇAMENTO!$B$7:$E$70,2,0))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IF(B322="","",VLOOKUP(B322,ORÇAMENTO!$B$7:C188,2,0))</f>
        <v>#N/A</v>
      </c>
      <c r="D322" s="44" t="s">
        <v>122</v>
      </c>
      <c r="E322" s="44" t="e">
        <f>IF(D322="","",VLOOKUP(D322,ORÇAMENTO!$B$7:$E$70,2,0))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IF(B323="","",VLOOKUP(B323,ORÇAMENTO!$B$7:C189,2,0))</f>
        <v>#N/A</v>
      </c>
      <c r="D323" s="44" t="s">
        <v>122</v>
      </c>
      <c r="E323" s="44" t="e">
        <f>IF(D323="","",VLOOKUP(D323,ORÇAMENTO!$B$7:$E$70,2,0))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IF(B324="","",VLOOKUP(B324,ORÇAMENTO!$B$7:C190,2,0))</f>
        <v>#N/A</v>
      </c>
      <c r="D324" s="44" t="s">
        <v>122</v>
      </c>
      <c r="E324" s="44" t="e">
        <f>IF(D324="","",VLOOKUP(D324,ORÇAMENTO!$B$7:$E$70,2,0))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IF(B325="","",VLOOKUP(B325,ORÇAMENTO!$B$7:C191,2,0))</f>
        <v>#N/A</v>
      </c>
      <c r="D325" s="44" t="s">
        <v>122</v>
      </c>
      <c r="E325" s="44" t="e">
        <f>IF(D325="","",VLOOKUP(D325,ORÇAMENTO!$B$7:$E$70,2,0))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IF(B326="","",VLOOKUP(B326,ORÇAMENTO!$B$7:C192,2,0))</f>
        <v>#N/A</v>
      </c>
      <c r="D326" s="44" t="s">
        <v>122</v>
      </c>
      <c r="E326" s="44" t="e">
        <f>IF(D326="","",VLOOKUP(D326,ORÇAMENTO!$B$7:$E$70,2,0))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IF(B327="","",VLOOKUP(B327,ORÇAMENTO!$B$7:C193,2,0))</f>
        <v>#N/A</v>
      </c>
      <c r="D327" s="44" t="s">
        <v>122</v>
      </c>
      <c r="E327" s="44" t="e">
        <f>IF(D327="","",VLOOKUP(D327,ORÇAMENTO!$B$7:$E$70,2,0))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IF(B328="","",VLOOKUP(B328,ORÇAMENTO!$B$7:C194,2,0))</f>
        <v>#N/A</v>
      </c>
      <c r="D328" s="44" t="s">
        <v>122</v>
      </c>
      <c r="E328" s="44" t="e">
        <f>IF(D328="","",VLOOKUP(D328,ORÇAMENTO!$B$7:$E$70,2,0))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IF(B329="","",VLOOKUP(B329,ORÇAMENTO!$B$7:C195,2,0))</f>
        <v>#N/A</v>
      </c>
      <c r="D329" s="44" t="s">
        <v>122</v>
      </c>
      <c r="E329" s="44" t="e">
        <f>IF(D329="","",VLOOKUP(D329,ORÇAMENTO!$B$7:$E$70,2,0))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IF(B330="","",VLOOKUP(B330,ORÇAMENTO!$B$7:C198,2,0))</f>
        <v>#N/A</v>
      </c>
      <c r="D330" s="44" t="s">
        <v>122</v>
      </c>
      <c r="E330" s="44" t="e">
        <f>IF(D330="","",VLOOKUP(D330,ORÇAMENTO!$B$7:$E$70,2,0))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IF(B331="","",VLOOKUP(B331,ORÇAMENTO!$B$7:C199,2,0))</f>
        <v>#N/A</v>
      </c>
      <c r="D331" s="44" t="s">
        <v>122</v>
      </c>
      <c r="E331" s="44" t="e">
        <f>IF(D331="","",VLOOKUP(D331,ORÇAMENTO!$B$7:$E$70,2,0))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IF(B332="","",VLOOKUP(B332,ORÇAMENTO!$B$7:C200,2,0))</f>
        <v>#N/A</v>
      </c>
      <c r="D332" s="44" t="s">
        <v>122</v>
      </c>
      <c r="E332" s="44" t="e">
        <f>IF(D332="","",VLOOKUP(D332,ORÇAMENTO!$B$7:$E$70,2,0))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IF(B333="","",VLOOKUP(B333,ORÇAMENTO!$B$7:C201,2,0))</f>
        <v>#N/A</v>
      </c>
      <c r="D333" s="44" t="s">
        <v>122</v>
      </c>
      <c r="E333" s="44" t="e">
        <f>IF(D333="","",VLOOKUP(D333,ORÇAMENTO!$B$7:$E$70,2,0))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IF(B334="","",VLOOKUP(B334,ORÇAMENTO!$B$7:C202,2,0))</f>
        <v>#N/A</v>
      </c>
      <c r="D334" s="44" t="s">
        <v>122</v>
      </c>
      <c r="E334" s="44" t="e">
        <f>IF(D334="","",VLOOKUP(D334,ORÇAMENTO!$B$7:$E$70,2,0))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IF(B335="","",VLOOKUP(B335,ORÇAMENTO!$B$7:C203,2,0))</f>
        <v>#N/A</v>
      </c>
      <c r="D335" s="44" t="s">
        <v>122</v>
      </c>
      <c r="E335" s="44" t="e">
        <f>IF(D335="","",VLOOKUP(D335,ORÇAMENTO!$B$7:$E$70,2,0))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IF(B336="","",VLOOKUP(B336,ORÇAMENTO!$B$7:C204,2,0))</f>
        <v>#N/A</v>
      </c>
      <c r="D336" s="44" t="s">
        <v>122</v>
      </c>
      <c r="E336" s="44" t="e">
        <f>IF(D336="","",VLOOKUP(D336,ORÇAMENTO!$B$7:$E$70,2,0))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IF(B337="","",VLOOKUP(B337,ORÇAMENTO!$B$7:C205,2,0))</f>
        <v>#N/A</v>
      </c>
      <c r="D337" s="44" t="s">
        <v>122</v>
      </c>
      <c r="E337" s="44" t="e">
        <f>IF(D337="","",VLOOKUP(D337,ORÇAMENTO!$B$7:$E$70,2,0))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IF(B338="","",VLOOKUP(B338,ORÇAMENTO!$B$7:C206,2,0))</f>
        <v>#N/A</v>
      </c>
      <c r="D338" s="44" t="s">
        <v>122</v>
      </c>
      <c r="E338" s="44" t="e">
        <f>IF(D338="","",VLOOKUP(D338,ORÇAMENTO!$B$7:$E$70,2,0))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IF(B339="","",VLOOKUP(B339,ORÇAMENTO!$B$7:C207,2,0))</f>
        <v>#N/A</v>
      </c>
      <c r="D339" s="44" t="s">
        <v>122</v>
      </c>
      <c r="E339" s="44" t="e">
        <f>IF(D339="","",VLOOKUP(D339,ORÇAMENTO!$B$7:$E$70,2,0))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IF(B340="","",VLOOKUP(B340,ORÇAMENTO!$B$7:C208,2,0))</f>
        <v>#N/A</v>
      </c>
      <c r="D340" s="44" t="s">
        <v>122</v>
      </c>
      <c r="E340" s="44" t="e">
        <f>IF(D340="","",VLOOKUP(D340,ORÇAMENTO!$B$7:$E$70,2,0))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IF(B341="","",VLOOKUP(B341,ORÇAMENTO!$B$7:C209,2,0))</f>
        <v>#N/A</v>
      </c>
      <c r="D341" s="44" t="s">
        <v>122</v>
      </c>
      <c r="E341" s="44" t="e">
        <f>IF(D341="","",VLOOKUP(D341,ORÇAMENTO!$B$7:$E$70,2,0))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IF(B342="","",VLOOKUP(B342,ORÇAMENTO!$B$7:C210,2,0))</f>
        <v>#N/A</v>
      </c>
      <c r="D342" s="44" t="s">
        <v>122</v>
      </c>
      <c r="E342" s="44" t="e">
        <f>IF(D342="","",VLOOKUP(D342,ORÇAMENTO!$B$7:$E$70,2,0))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IF(B343="","",VLOOKUP(B343,ORÇAMENTO!$B$7:C211,2,0))</f>
        <v>#N/A</v>
      </c>
      <c r="D343" s="44" t="s">
        <v>122</v>
      </c>
      <c r="E343" s="44" t="e">
        <f>IF(D343="","",VLOOKUP(D343,ORÇAMENTO!$B$7:$E$70,2,0))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IF(B344="","",VLOOKUP(B344,ORÇAMENTO!$B$7:C212,2,0))</f>
        <v>#N/A</v>
      </c>
      <c r="D344" s="44" t="s">
        <v>122</v>
      </c>
      <c r="E344" s="44" t="e">
        <f>IF(D344="","",VLOOKUP(D344,ORÇAMENTO!$B$7:$E$70,2,0))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IF(B345="","",VLOOKUP(B345,ORÇAMENTO!$B$7:C213,2,0))</f>
        <v>#N/A</v>
      </c>
      <c r="D345" s="44" t="s">
        <v>122</v>
      </c>
      <c r="E345" s="44" t="e">
        <f>IF(D345="","",VLOOKUP(D345,ORÇAMENTO!$B$7:$E$70,2,0))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IF(B346="","",VLOOKUP(B346,ORÇAMENTO!$B$7:C214,2,0))</f>
        <v>#N/A</v>
      </c>
      <c r="D346" s="44" t="s">
        <v>122</v>
      </c>
      <c r="E346" s="44" t="e">
        <f>IF(D346="","",VLOOKUP(D346,ORÇAMENTO!$B$7:$E$70,2,0))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IF(B347="","",VLOOKUP(B347,ORÇAMENTO!$B$7:C260,2,0))</f>
        <v>#N/A</v>
      </c>
      <c r="D347" s="44" t="s">
        <v>122</v>
      </c>
      <c r="E347" s="44" t="e">
        <f>IF(D347="","",VLOOKUP(D347,ORÇAMENTO!$B$7:$E$70,2,0))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IF(B348="","",VLOOKUP(B348,ORÇAMENTO!$B$7:C261,2,0))</f>
        <v>#N/A</v>
      </c>
      <c r="D348" s="44" t="s">
        <v>122</v>
      </c>
      <c r="E348" s="44" t="e">
        <f>IF(D348="","",VLOOKUP(D348,ORÇAMENTO!$B$7:$E$70,2,0))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IF(B349="","",VLOOKUP(B349,ORÇAMENTO!$B$7:C262,2,0))</f>
        <v>#N/A</v>
      </c>
      <c r="D349" s="44" t="s">
        <v>122</v>
      </c>
      <c r="E349" s="44" t="e">
        <f>IF(D349="","",VLOOKUP(D349,ORÇAMENTO!$B$7:$E$70,2,0))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IF(B350="","",VLOOKUP(B350,ORÇAMENTO!$B$7:C222,2,0))</f>
        <v>#N/A</v>
      </c>
      <c r="D350" s="44" t="s">
        <v>122</v>
      </c>
      <c r="E350" s="44" t="e">
        <f>IF(D350="","",VLOOKUP(D350,ORÇAMENTO!$B$7:$E$70,2,0))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IF(B351="","",VLOOKUP(B351,ORÇAMENTO!$B$7:C223,2,0))</f>
        <v>#N/A</v>
      </c>
      <c r="D351" s="44" t="s">
        <v>122</v>
      </c>
      <c r="E351" s="44" t="e">
        <f>IF(D351="","",VLOOKUP(D351,ORÇAMENTO!$B$7:$E$70,2,0))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IF(B352="","",VLOOKUP(B352,ORÇAMENTO!$B$7:C224,2,0))</f>
        <v>#N/A</v>
      </c>
      <c r="D352" s="44" t="s">
        <v>122</v>
      </c>
      <c r="E352" s="44" t="e">
        <f>IF(D352="","",VLOOKUP(D352,ORÇAMENTO!$B$7:$E$70,2,0))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IF(B353="","",VLOOKUP(B353,ORÇAMENTO!$B$7:C225,2,0))</f>
        <v>#N/A</v>
      </c>
      <c r="D353" s="44" t="s">
        <v>122</v>
      </c>
      <c r="E353" s="44" t="e">
        <f>IF(D353="","",VLOOKUP(D353,ORÇAMENTO!$B$7:$E$70,2,0))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IF(B354="","",VLOOKUP(B354,ORÇAMENTO!$B$7:C400,2,0))</f>
        <v>#N/A</v>
      </c>
      <c r="D354" s="44" t="s">
        <v>123</v>
      </c>
      <c r="E354" s="44" t="e">
        <f>IF(D354="","",VLOOKUP(D354,ORÇAMENTO!$B$7:$E$70,2,0))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IF(B355="","",VLOOKUP(B355,ORÇAMENTO!$B$7:C215,2,0))</f>
        <v>INSTALAÇÕES PREDIAIS</v>
      </c>
      <c r="D355" s="35" t="s">
        <v>124</v>
      </c>
      <c r="E355" s="35" t="e">
        <f>IF(D355="","",VLOOKUP(D355,ORÇAMENTO!$B$7:$E$70,2,0))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IF(B356="","",VLOOKUP(B356,ORÇAMENTO!$B$7:C219,2,0))</f>
        <v>INSTALAÇÕES PREDIAIS</v>
      </c>
      <c r="D356" s="35" t="s">
        <v>124</v>
      </c>
      <c r="E356" s="35" t="e">
        <f>IF(D356="","",VLOOKUP(D356,ORÇAMENTO!$B$7:$E$70,2,0))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IF(B357="","",VLOOKUP(B357,ORÇAMENTO!$B$7:C259,2,0))</f>
        <v>INSTALAÇÕES PREDIAIS</v>
      </c>
      <c r="D357" s="35" t="s">
        <v>124</v>
      </c>
      <c r="E357" s="35" t="e">
        <f>IF(D357="","",VLOOKUP(D357,ORÇAMENTO!$B$7:$E$70,2,0))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IF(B358="","",VLOOKUP(B358,ORÇAMENTO!$B$7:C269,2,0))</f>
        <v>INSTALAÇÕES PREDIAIS</v>
      </c>
      <c r="D358" s="35" t="s">
        <v>124</v>
      </c>
      <c r="E358" s="35" t="e">
        <f>IF(D358="","",VLOOKUP(D358,ORÇAMENTO!$B$7:$E$70,2,0))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IF(B359="","",VLOOKUP(B359,ORÇAMENTO!$B$7:C280,2,0))</f>
        <v>INSTALAÇÕES PREDIAIS</v>
      </c>
      <c r="D359" s="35" t="s">
        <v>124</v>
      </c>
      <c r="E359" s="35" t="e">
        <f>IF(D359="","",VLOOKUP(D359,ORÇAMENTO!$B$7:$E$70,2,0))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IF(B360="","",VLOOKUP(B360,ORÇAMENTO!$B$7:C291,2,0))</f>
        <v>INSTALAÇÕES PREDIAIS</v>
      </c>
      <c r="D360" s="35" t="s">
        <v>124</v>
      </c>
      <c r="E360" s="35" t="e">
        <f>IF(D360="","",VLOOKUP(D360,ORÇAMENTO!$B$7:$E$70,2,0))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IF(B361="","",VLOOKUP(B361,ORÇAMENTO!$B$7:C295,2,0))</f>
        <v>INSTALAÇÕES PREDIAIS</v>
      </c>
      <c r="D361" s="35" t="s">
        <v>124</v>
      </c>
      <c r="E361" s="35" t="e">
        <f>IF(D361="","",VLOOKUP(D361,ORÇAMENTO!$B$7:$E$70,2,0))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IF(B362="","",VLOOKUP(B362,ORÇAMENTO!$B$7:C220,2,0))</f>
        <v>INSTALAÇÕES PREDIAIS</v>
      </c>
      <c r="D362" s="35" t="s">
        <v>125</v>
      </c>
      <c r="E362" s="35" t="e">
        <f>IF(D362="","",VLOOKUP(D362,ORÇAMENTO!$B$7:$E$70,2,0))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IF(B363="","",VLOOKUP(B363,ORÇAMENTO!$B$7:C217,2,0))</f>
        <v>INSTALAÇÕES PREDIAIS</v>
      </c>
      <c r="D363" s="35" t="s">
        <v>126</v>
      </c>
      <c r="E363" s="35" t="e">
        <f>IF(D363="","",VLOOKUP(D363,ORÇAMENTO!$B$7:$E$70,2,0))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IF(B364="","",VLOOKUP(B364,ORÇAMENTO!$B$7:C221,2,0))</f>
        <v>INSTALAÇÕES PREDIAIS</v>
      </c>
      <c r="D364" s="35" t="s">
        <v>126</v>
      </c>
      <c r="E364" s="35" t="e">
        <f>IF(D364="","",VLOOKUP(D364,ORÇAMENTO!$B$7:$E$70,2,0))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IF(B365="","",VLOOKUP(B365,ORÇAMENTO!$B$7:C222,2,0))</f>
        <v>INSTALAÇÕES PREDIAIS</v>
      </c>
      <c r="D365" s="35" t="s">
        <v>126</v>
      </c>
      <c r="E365" s="35" t="e">
        <f>IF(D365="","",VLOOKUP(D365,ORÇAMENTO!$B$7:$E$70,2,0))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IF(B366="","",VLOOKUP(B366,ORÇAMENTO!$B$7:C260,2,0))</f>
        <v>INSTALAÇÕES PREDIAIS</v>
      </c>
      <c r="D366" s="35" t="s">
        <v>126</v>
      </c>
      <c r="E366" s="35" t="e">
        <f>IF(D366="","",VLOOKUP(D366,ORÇAMENTO!$B$7:$E$70,2,0))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IF(B367="","",VLOOKUP(B367,ORÇAMENTO!$B$7:C261,2,0))</f>
        <v>INSTALAÇÕES PREDIAIS</v>
      </c>
      <c r="D367" s="35" t="s">
        <v>126</v>
      </c>
      <c r="E367" s="35" t="e">
        <f>IF(D367="","",VLOOKUP(D367,ORÇAMENTO!$B$7:$E$70,2,0))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IF(B368="","",VLOOKUP(B368,ORÇAMENTO!$B$7:C262,2,0))</f>
        <v>INSTALAÇÕES PREDIAIS</v>
      </c>
      <c r="D368" s="35" t="s">
        <v>126</v>
      </c>
      <c r="E368" s="35" t="e">
        <f>IF(D368="","",VLOOKUP(D368,ORÇAMENTO!$B$7:$E$70,2,0))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IF(B369="","",VLOOKUP(B369,ORÇAMENTO!$B$7:C270,2,0))</f>
        <v>INSTALAÇÕES PREDIAIS</v>
      </c>
      <c r="D369" s="35" t="s">
        <v>126</v>
      </c>
      <c r="E369" s="35" t="e">
        <f>IF(D369="","",VLOOKUP(D369,ORÇAMENTO!$B$7:$E$70,2,0))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IF(B370="","",VLOOKUP(B370,ORÇAMENTO!$B$7:C271,2,0))</f>
        <v>INSTALAÇÕES PREDIAIS</v>
      </c>
      <c r="D370" s="35" t="s">
        <v>126</v>
      </c>
      <c r="E370" s="35" t="e">
        <f>IF(D370="","",VLOOKUP(D370,ORÇAMENTO!$B$7:$E$70,2,0))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IF(B371="","",VLOOKUP(B371,ORÇAMENTO!$B$7:C272,2,0))</f>
        <v>INSTALAÇÕES PREDIAIS</v>
      </c>
      <c r="D371" s="35" t="s">
        <v>126</v>
      </c>
      <c r="E371" s="35" t="e">
        <f>IF(D371="","",VLOOKUP(D371,ORÇAMENTO!$B$7:$E$70,2,0))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IF(B372="","",VLOOKUP(B372,ORÇAMENTO!$B$7:C281,2,0))</f>
        <v>INSTALAÇÕES PREDIAIS</v>
      </c>
      <c r="D372" s="35" t="s">
        <v>126</v>
      </c>
      <c r="E372" s="35" t="e">
        <f>IF(D372="","",VLOOKUP(D372,ORÇAMENTO!$B$7:$E$70,2,0))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IF(B373="","",VLOOKUP(B373,ORÇAMENTO!$B$7:C282,2,0))</f>
        <v>INSTALAÇÕES PREDIAIS</v>
      </c>
      <c r="D373" s="35" t="s">
        <v>126</v>
      </c>
      <c r="E373" s="35" t="e">
        <f>IF(D373="","",VLOOKUP(D373,ORÇAMENTO!$B$7:$E$70,2,0))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IF(B374="","",VLOOKUP(B374,ORÇAMENTO!$B$7:C283,2,0))</f>
        <v>INSTALAÇÕES PREDIAIS</v>
      </c>
      <c r="D374" s="35" t="s">
        <v>126</v>
      </c>
      <c r="E374" s="35" t="e">
        <f>IF(D374="","",VLOOKUP(D374,ORÇAMENTO!$B$7:$E$70,2,0))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IF(B375="","",VLOOKUP(B375,ORÇAMENTO!$B$7:C292,2,0))</f>
        <v>INSTALAÇÕES PREDIAIS</v>
      </c>
      <c r="D375" s="35" t="s">
        <v>126</v>
      </c>
      <c r="E375" s="35" t="e">
        <f>IF(D375="","",VLOOKUP(D375,ORÇAMENTO!$B$7:$E$70,2,0))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IF(B376="","",VLOOKUP(B376,ORÇAMENTO!$B$7:C293,2,0))</f>
        <v>INSTALAÇÕES PREDIAIS</v>
      </c>
      <c r="D376" s="35" t="s">
        <v>126</v>
      </c>
      <c r="E376" s="35" t="e">
        <f>IF(D376="","",VLOOKUP(D376,ORÇAMENTO!$B$7:$E$70,2,0))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IF(B377="","",VLOOKUP(B377,ORÇAMENTO!$B$7:C296,2,0))</f>
        <v>INSTALAÇÕES PREDIAIS</v>
      </c>
      <c r="D377" s="35" t="s">
        <v>126</v>
      </c>
      <c r="E377" s="35" t="e">
        <f>IF(D377="","",VLOOKUP(D377,ORÇAMENTO!$B$7:$E$70,2,0))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IF(B378="","",VLOOKUP(B378,ORÇAMENTO!$B$7:C223,2,0))</f>
        <v>INSTALAÇÕES PREDIAIS</v>
      </c>
      <c r="D378" s="35" t="s">
        <v>127</v>
      </c>
      <c r="E378" s="35" t="e">
        <f>IF(D378="","",VLOOKUP(D378,ORÇAMENTO!$B$7:$E$70,2,0))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IF(B379="","",VLOOKUP(B379,ORÇAMENTO!$B$7:C278,2,0))</f>
        <v>INSTALAÇÕES PREDIAIS</v>
      </c>
      <c r="D379" s="35" t="s">
        <v>127</v>
      </c>
      <c r="E379" s="35" t="e">
        <f>IF(D379="","",VLOOKUP(D379,ORÇAMENTO!$B$7:$E$70,2,0))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IF(B380="","",VLOOKUP(B380,ORÇAMENTO!$B$7:C289,2,0))</f>
        <v>INSTALAÇÕES PREDIAIS</v>
      </c>
      <c r="D380" s="35" t="s">
        <v>127</v>
      </c>
      <c r="E380" s="35" t="e">
        <f>IF(D380="","",VLOOKUP(D380,ORÇAMENTO!$B$7:$E$70,2,0))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IF(B381="","",VLOOKUP(B381,ORÇAMENTO!$B$7:C224,2,0))</f>
        <v>INSTALAÇÕES PREDIAIS</v>
      </c>
      <c r="D381" s="35" t="s">
        <v>128</v>
      </c>
      <c r="E381" s="35" t="e">
        <f>IF(D381="","",VLOOKUP(D381,ORÇAMENTO!$B$7:$E$70,2,0))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IF(B382="","",VLOOKUP(B382,ORÇAMENTO!$B$7:C269,2,0))</f>
        <v>INSTALAÇÕES PREDIAIS</v>
      </c>
      <c r="D382" s="35" t="s">
        <v>128</v>
      </c>
      <c r="E382" s="35" t="e">
        <f>IF(D382="","",VLOOKUP(D382,ORÇAMENTO!$B$7:$E$70,2,0))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IF(B383="","",VLOOKUP(B383,ORÇAMENTO!$B$7:C270,2,0))</f>
        <v>INSTALAÇÕES PREDIAIS</v>
      </c>
      <c r="D383" s="35" t="s">
        <v>128</v>
      </c>
      <c r="E383" s="35" t="e">
        <f>IF(D383="","",VLOOKUP(D383,ORÇAMENTO!$B$7:$E$70,2,0))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IF(B384="","",VLOOKUP(B384,ORÇAMENTO!$B$7:C271,2,0))</f>
        <v>INSTALAÇÕES PREDIAIS</v>
      </c>
      <c r="D384" s="35" t="s">
        <v>128</v>
      </c>
      <c r="E384" s="35" t="e">
        <f>IF(D384="","",VLOOKUP(D384,ORÇAMENTO!$B$7:$E$70,2,0))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IF(B385="","",VLOOKUP(B385,ORÇAMENTO!$B$7:C272,2,0))</f>
        <v>INSTALAÇÕES PREDIAIS</v>
      </c>
      <c r="D385" s="35" t="s">
        <v>128</v>
      </c>
      <c r="E385" s="35" t="e">
        <f>IF(D385="","",VLOOKUP(D385,ORÇAMENTO!$B$7:$E$70,2,0))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IF(B386="","",VLOOKUP(B386,ORÇAMENTO!$B$7:C273,2,0))</f>
        <v>INSTALAÇÕES PREDIAIS</v>
      </c>
      <c r="D386" s="35" t="s">
        <v>128</v>
      </c>
      <c r="E386" s="35" t="e">
        <f>IF(D386="","",VLOOKUP(D386,ORÇAMENTO!$B$7:$E$70,2,0))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IF(B387="","",VLOOKUP(B387,ORÇAMENTO!$B$7:C274,2,0))</f>
        <v>INSTALAÇÕES PREDIAIS</v>
      </c>
      <c r="D387" s="35" t="s">
        <v>128</v>
      </c>
      <c r="E387" s="35" t="e">
        <f>IF(D387="","",VLOOKUP(D387,ORÇAMENTO!$B$7:$E$70,2,0))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IF(B388="","",VLOOKUP(B388,ORÇAMENTO!$B$7:C280,2,0))</f>
        <v>INSTALAÇÕES PREDIAIS</v>
      </c>
      <c r="D388" s="35" t="s">
        <v>128</v>
      </c>
      <c r="E388" s="35" t="e">
        <f>IF(D388="","",VLOOKUP(D388,ORÇAMENTO!$B$7:$E$70,2,0))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IF(B389="","",VLOOKUP(B389,ORÇAMENTO!$B$7:C281,2,0))</f>
        <v>INSTALAÇÕES PREDIAIS</v>
      </c>
      <c r="D389" s="35" t="s">
        <v>128</v>
      </c>
      <c r="E389" s="35" t="e">
        <f>IF(D389="","",VLOOKUP(D389,ORÇAMENTO!$B$7:$E$70,2,0))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IF(B390="","",VLOOKUP(B390,ORÇAMENTO!$B$7:C282,2,0))</f>
        <v>INSTALAÇÕES PREDIAIS</v>
      </c>
      <c r="D390" s="35" t="s">
        <v>128</v>
      </c>
      <c r="E390" s="35" t="e">
        <f>IF(D390="","",VLOOKUP(D390,ORÇAMENTO!$B$7:$E$70,2,0))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IF(B391="","",VLOOKUP(B391,ORÇAMENTO!$B$7:C283,2,0))</f>
        <v>INSTALAÇÕES PREDIAIS</v>
      </c>
      <c r="D391" s="35" t="s">
        <v>128</v>
      </c>
      <c r="E391" s="35" t="e">
        <f>IF(D391="","",VLOOKUP(D391,ORÇAMENTO!$B$7:$E$70,2,0))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IF(B392="","",VLOOKUP(B392,ORÇAMENTO!$B$7:C285,2,0))</f>
        <v>INSTALAÇÕES PREDIAIS</v>
      </c>
      <c r="D392" s="35" t="s">
        <v>263</v>
      </c>
      <c r="E392" s="35" t="e">
        <f>IF(D392="","",VLOOKUP(D392,ORÇAMENTO!$B$7:$E$70,2,0))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IF(B393="","",VLOOKUP(B393,ORÇAMENTO!$B$7:C291,2,0))</f>
        <v>INSTALAÇÕES PREDIAIS</v>
      </c>
      <c r="D393" s="35" t="s">
        <v>128</v>
      </c>
      <c r="E393" s="35" t="e">
        <f>IF(D393="","",VLOOKUP(D393,ORÇAMENTO!$B$7:$E$70,2,0))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IF(B394="","",VLOOKUP(B394,ORÇAMENTO!$B$7:C292,2,0))</f>
        <v>INSTALAÇÕES PREDIAIS</v>
      </c>
      <c r="D394" s="35" t="s">
        <v>128</v>
      </c>
      <c r="E394" s="35" t="e">
        <f>IF(D394="","",VLOOKUP(D394,ORÇAMENTO!$B$7:$E$70,2,0))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IF(B395="","",VLOOKUP(B395,ORÇAMENTO!$B$7:C293,2,0))</f>
        <v>INSTALAÇÕES PREDIAIS</v>
      </c>
      <c r="D395" s="35" t="s">
        <v>128</v>
      </c>
      <c r="E395" s="35" t="e">
        <f>IF(D395="","",VLOOKUP(D395,ORÇAMENTO!$B$7:$E$70,2,0))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IF(B396="","",VLOOKUP(B396,ORÇAMENTO!$B$7:C294,2,0))</f>
        <v>INSTALAÇÕES PREDIAIS</v>
      </c>
      <c r="D396" s="35" t="s">
        <v>128</v>
      </c>
      <c r="E396" s="35" t="e">
        <f>IF(D396="","",VLOOKUP(D396,ORÇAMENTO!$B$7:$E$70,2,0))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IF(B397="","",VLOOKUP(B397,ORÇAMENTO!$B$7:C296,2,0))</f>
        <v>INSTALAÇÕES PREDIAIS</v>
      </c>
      <c r="D397" s="35" t="s">
        <v>263</v>
      </c>
      <c r="E397" s="35" t="e">
        <f>IF(D397="","",VLOOKUP(D397,ORÇAMENTO!$B$7:$E$70,2,0))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IF(B398="","",VLOOKUP(B398,ORÇAMENTO!$B$7:C300,2,0))</f>
        <v>INSTALAÇÕES PREDIAIS</v>
      </c>
      <c r="D398" s="35" t="s">
        <v>128</v>
      </c>
      <c r="E398" s="35" t="e">
        <f>IF(D398="","",VLOOKUP(D398,ORÇAMENTO!$B$7:$E$70,2,0))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IF(B399="","",VLOOKUP(B399,ORÇAMENTO!$B$7:C297,2,0))</f>
        <v>#N/A</v>
      </c>
      <c r="D399" s="44" t="s">
        <v>129</v>
      </c>
      <c r="E399" s="44" t="e">
        <f>IF(D399="","",VLOOKUP(D399,ORÇAMENTO!$B$7:$E$70,2,0))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IF(B400="","",VLOOKUP(B400,ORÇAMENTO!$B$7:C301,2,0))</f>
        <v>#N/A</v>
      </c>
      <c r="D400" s="44" t="s">
        <v>129</v>
      </c>
      <c r="E400" s="44" t="e">
        <f>IF(D400="","",VLOOKUP(D400,ORÇAMENTO!$B$7:$E$70,2,0))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IF(B401="","",VLOOKUP(B401,ORÇAMENTO!$B$7:C305,2,0))</f>
        <v>#N/A</v>
      </c>
      <c r="D401" s="44" t="s">
        <v>129</v>
      </c>
      <c r="E401" s="44" t="e">
        <f>IF(D401="","",VLOOKUP(D401,ORÇAMENTO!$B$7:$E$70,2,0))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IF(B402="","",VLOOKUP(B402,ORÇAMENTO!$B$7:C311,2,0))</f>
        <v>#N/A</v>
      </c>
      <c r="D402" s="44" t="s">
        <v>129</v>
      </c>
      <c r="E402" s="44" t="e">
        <f>IF(D402="","",VLOOKUP(D402,ORÇAMENTO!$B$7:$E$70,2,0))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IF(B403="","",VLOOKUP(B403,ORÇAMENTO!$B$7:C317,2,0))</f>
        <v>#N/A</v>
      </c>
      <c r="D403" s="44" t="s">
        <v>129</v>
      </c>
      <c r="E403" s="44" t="e">
        <f>IF(D403="","",VLOOKUP(D403,ORÇAMENTO!$B$7:$E$70,2,0))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IF(B404="","",VLOOKUP(B404,ORÇAMENTO!$B$7:C321,2,0))</f>
        <v>#N/A</v>
      </c>
      <c r="D404" s="44" t="s">
        <v>129</v>
      </c>
      <c r="E404" s="44" t="e">
        <f>IF(D404="","",VLOOKUP(D404,ORÇAMENTO!$B$7:$E$70,2,0))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IF(B405="","",VLOOKUP(B405,ORÇAMENTO!$B$7:C298,2,0))</f>
        <v>#N/A</v>
      </c>
      <c r="D405" s="44" t="s">
        <v>130</v>
      </c>
      <c r="E405" s="44" t="e">
        <f>IF(D405="","",VLOOKUP(D405,ORÇAMENTO!$B$7:$E$70,2,0))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IF(B406="","",VLOOKUP(B406,ORÇAMENTO!$B$7:C307,2,0))</f>
        <v>#N/A</v>
      </c>
      <c r="D406" s="44" t="s">
        <v>130</v>
      </c>
      <c r="E406" s="44" t="e">
        <f>IF(D406="","",VLOOKUP(D406,ORÇAMENTO!$B$7:$E$70,2,0))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IF(B407="","",VLOOKUP(B407,ORÇAMENTO!$B$7:C313,2,0))</f>
        <v>#N/A</v>
      </c>
      <c r="D407" s="44" t="s">
        <v>130</v>
      </c>
      <c r="E407" s="44" t="e">
        <f>IF(D407="","",VLOOKUP(D407,ORÇAMENTO!$B$7:$E$70,2,0))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IF(B408="","",VLOOKUP(B408,ORÇAMENTO!$B$7:C294,2,0))</f>
        <v>#N/A</v>
      </c>
      <c r="D408" s="44" t="s">
        <v>131</v>
      </c>
      <c r="E408" s="44" t="e">
        <f>IF(D408="","",VLOOKUP(D408,ORÇAMENTO!$B$7:$E$70,2,0))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IF(B409="","",VLOOKUP(B409,ORÇAMENTO!$B$7:C299,2,0))</f>
        <v>#N/A</v>
      </c>
      <c r="D409" s="44" t="s">
        <v>131</v>
      </c>
      <c r="E409" s="44" t="e">
        <f>IF(D409="","",VLOOKUP(D409,ORÇAMENTO!$B$7:$E$70,2,0))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IF(B410="","",VLOOKUP(B410,ORÇAMENTO!$B$7:C302,2,0))</f>
        <v>#N/A</v>
      </c>
      <c r="D410" s="44" t="s">
        <v>131</v>
      </c>
      <c r="E410" s="44" t="e">
        <f>IF(D410="","",VLOOKUP(D410,ORÇAMENTO!$B$7:$E$70,2,0))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IF(B411="","",VLOOKUP(B411,ORÇAMENTO!$B$7:C307,2,0))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IF(B412="","",VLOOKUP(B412,ORÇAMENTO!$B$7:C308,2,0))</f>
        <v>#N/A</v>
      </c>
      <c r="D412" s="44" t="s">
        <v>131</v>
      </c>
      <c r="E412" s="44" t="e">
        <f>IF(D412="","",VLOOKUP(D412,ORÇAMENTO!$B$7:$E$70,2,0))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IF(B413="","",VLOOKUP(B413,ORÇAMENTO!$B$7:C312,2,0))</f>
        <v>#N/A</v>
      </c>
      <c r="D413" s="44" t="s">
        <v>268</v>
      </c>
      <c r="E413" s="44" t="e">
        <f>IF(D413="","",VLOOKUP(D413,ORÇAMENTO!$B$7:$E$70,2,0))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IF(B414="","",VLOOKUP(B414,ORÇAMENTO!$B$7:C314,2,0))</f>
        <v>#N/A</v>
      </c>
      <c r="D414" s="44" t="s">
        <v>131</v>
      </c>
      <c r="E414" s="44" t="e">
        <f>IF(D414="","",VLOOKUP(D414,ORÇAMENTO!$B$7:$E$70,2,0))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IF(B415="","",VLOOKUP(B415,ORÇAMENTO!$B$7:C318,2,0))</f>
        <v>#N/A</v>
      </c>
      <c r="D415" s="44" t="s">
        <v>131</v>
      </c>
      <c r="E415" s="44" t="e">
        <f>IF(D415="","",VLOOKUP(D415,ORÇAMENTO!$B$7:$E$70,2,0))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IF(B416="","",VLOOKUP(B416,ORÇAMENTO!$B$7:C296,2,0))</f>
        <v>#N/A</v>
      </c>
      <c r="D416" s="44" t="s">
        <v>132</v>
      </c>
      <c r="E416" s="44" t="e">
        <f>IF(D416="","",VLOOKUP(D416,ORÇAMENTO!$B$7:$E$70,2,0))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IF(B417="","",VLOOKUP(B417,ORÇAMENTO!$B$7:C300,2,0))</f>
        <v>#N/A</v>
      </c>
      <c r="D417" s="44" t="s">
        <v>132</v>
      </c>
      <c r="E417" s="44" t="e">
        <f>IF(D417="","",VLOOKUP(D417,ORÇAMENTO!$B$7:$E$70,2,0))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IF(B418="","",VLOOKUP(B418,ORÇAMENTO!$B$7:C303,2,0))</f>
        <v>#N/A</v>
      </c>
      <c r="D418" s="44" t="s">
        <v>132</v>
      </c>
      <c r="E418" s="44" t="e">
        <f>IF(D418="","",VLOOKUP(D418,ORÇAMENTO!$B$7:$E$70,2,0))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IF(B419="","",VLOOKUP(B419,ORÇAMENTO!$B$7:C309,2,0))</f>
        <v>#N/A</v>
      </c>
      <c r="D419" s="44" t="s">
        <v>132</v>
      </c>
      <c r="E419" s="44" t="e">
        <f>IF(D419="","",VLOOKUP(D419,ORÇAMENTO!$B$7:$E$70,2,0))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IF(B420="","",VLOOKUP(B420,ORÇAMENTO!$B$7:C315,2,0))</f>
        <v>#N/A</v>
      </c>
      <c r="D420" s="44" t="s">
        <v>132</v>
      </c>
      <c r="E420" s="44" t="e">
        <f>IF(D420="","",VLOOKUP(D420,ORÇAMENTO!$B$7:$E$70,2,0))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IF(B421="","",VLOOKUP(B421,ORÇAMENTO!$B$7:C319,2,0))</f>
        <v>#N/A</v>
      </c>
      <c r="D421" s="44" t="s">
        <v>132</v>
      </c>
      <c r="E421" s="44" t="e">
        <f>IF(D421="","",VLOOKUP(D421,ORÇAMENTO!$B$7:$E$70,2,0))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IF(B422="","",VLOOKUP(B422,ORÇAMENTO!$B$7:C322,2,0))</f>
        <v>#N/A</v>
      </c>
      <c r="D422" s="44" t="s">
        <v>132</v>
      </c>
      <c r="E422" s="44" t="e">
        <f>IF(D422="","",VLOOKUP(D422,ORÇAMENTO!$B$7:$E$70,2,0))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IF(B423="","",VLOOKUP(B423,ORÇAMENTO!$B$7:C304,2,0))</f>
        <v>#N/A</v>
      </c>
      <c r="D423" s="44" t="s">
        <v>133</v>
      </c>
      <c r="E423" s="44" t="e">
        <f>IF(D423="","",VLOOKUP(D423,ORÇAMENTO!$B$7:$E$70,2,0))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IF(B424="","",VLOOKUP(B424,ORÇAMENTO!$B$7:C310,2,0))</f>
        <v>#N/A</v>
      </c>
      <c r="D424" s="44" t="s">
        <v>133</v>
      </c>
      <c r="E424" s="44" t="e">
        <f>IF(D424="","",VLOOKUP(D424,ORÇAMENTO!$B$7:$E$70,2,0))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IF(B425="","",VLOOKUP(B425,ORÇAMENTO!$B$7:C316,2,0))</f>
        <v>#N/A</v>
      </c>
      <c r="D425" s="66" t="s">
        <v>133</v>
      </c>
      <c r="E425" s="66" t="e">
        <f>IF(D425="","",VLOOKUP(D425,ORÇAMENTO!$B$7:$E$70,2,0))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IF(B426="","",VLOOKUP(B426,ORÇAMENTO!$B$7:C320,2,0))</f>
        <v>#N/A</v>
      </c>
      <c r="D426" s="44" t="s">
        <v>133</v>
      </c>
      <c r="E426" s="44" t="e">
        <f>IF(D426="","",VLOOKUP(D426,ORÇAMENTO!$B$7:$E$70,2,0))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IF(B427="","",VLOOKUP(B427,ORÇAMENTO!$B$7:C323,2,0))</f>
        <v>#N/A</v>
      </c>
      <c r="D427" s="44" t="s">
        <v>133</v>
      </c>
      <c r="E427" s="44" t="e">
        <f>IF(D427="","",VLOOKUP(D427,ORÇAMENTO!$B$7:$E$70,2,0))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IF(B428="","",VLOOKUP(B428,ORÇAMENTO!$B$7:C397,2,0))</f>
        <v>#N/A</v>
      </c>
      <c r="D428" s="35" t="s">
        <v>140</v>
      </c>
      <c r="E428" s="35" t="e">
        <f>IF(D428="","",VLOOKUP(D428,ORÇAMENTO!$B$7:$E$70,2,0))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9"/>
  <sheetViews>
    <sheetView workbookViewId="0">
      <selection activeCell="C8" sqref="C8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11.85546875" bestFit="1" customWidth="1"/>
    <col min="7" max="7" width="9.42578125" bestFit="1" customWidth="1"/>
    <col min="8" max="9" width="12.5703125" bestFit="1" customWidth="1"/>
  </cols>
  <sheetData>
    <row r="4" spans="2:9" ht="13.5" thickBot="1" x14ac:dyDescent="0.25"/>
    <row r="5" spans="2:9" ht="13.5" thickBot="1" x14ac:dyDescent="0.25">
      <c r="B5" s="224" t="s">
        <v>336</v>
      </c>
      <c r="C5" s="225"/>
      <c r="D5" s="225"/>
      <c r="E5" s="225"/>
      <c r="F5" s="225"/>
      <c r="G5" s="225"/>
      <c r="H5" s="225"/>
      <c r="I5" s="226"/>
    </row>
    <row r="6" spans="2:9" x14ac:dyDescent="0.2">
      <c r="B6" s="194" t="s">
        <v>320</v>
      </c>
      <c r="C6" s="214"/>
      <c r="D6" s="214"/>
      <c r="E6" s="214"/>
      <c r="F6" s="214"/>
      <c r="G6" s="214"/>
      <c r="H6" s="214"/>
      <c r="I6" s="214"/>
    </row>
    <row r="7" spans="2:9" x14ac:dyDescent="0.2">
      <c r="B7" s="190" t="s">
        <v>321</v>
      </c>
      <c r="C7" s="207"/>
      <c r="D7" s="207"/>
      <c r="E7" s="207"/>
      <c r="F7" s="207"/>
      <c r="G7" s="207"/>
      <c r="H7" s="207"/>
      <c r="I7" s="207"/>
    </row>
    <row r="8" spans="2:9" x14ac:dyDescent="0.2">
      <c r="B8" s="190" t="s">
        <v>319</v>
      </c>
      <c r="C8" s="252">
        <f ca="1">TODAY()</f>
        <v>44663</v>
      </c>
      <c r="D8" s="223"/>
      <c r="E8" s="223"/>
      <c r="F8" s="223"/>
      <c r="G8" s="223"/>
      <c r="H8" s="223"/>
      <c r="I8" s="223"/>
    </row>
    <row r="9" spans="2:9" x14ac:dyDescent="0.2">
      <c r="B9" s="191"/>
      <c r="C9" s="189" t="s">
        <v>337</v>
      </c>
      <c r="D9" s="189" t="s">
        <v>338</v>
      </c>
      <c r="E9" s="189" t="s">
        <v>309</v>
      </c>
      <c r="F9" s="189" t="s">
        <v>339</v>
      </c>
      <c r="G9" s="189" t="s">
        <v>333</v>
      </c>
      <c r="H9" s="189" t="s">
        <v>334</v>
      </c>
      <c r="I9" s="189" t="s">
        <v>335</v>
      </c>
    </row>
    <row r="10" spans="2:9" x14ac:dyDescent="0.2">
      <c r="B10" s="191">
        <v>1</v>
      </c>
      <c r="C10" s="160" t="s">
        <v>340</v>
      </c>
      <c r="D10" s="160" t="s">
        <v>341</v>
      </c>
      <c r="E10" s="160"/>
      <c r="F10" s="164">
        <v>2</v>
      </c>
      <c r="G10" s="254">
        <v>165</v>
      </c>
      <c r="H10" s="254">
        <f>G10/9</f>
        <v>18.333333333333332</v>
      </c>
      <c r="I10" s="254">
        <f>G10*F10</f>
        <v>330</v>
      </c>
    </row>
    <row r="11" spans="2:9" x14ac:dyDescent="0.2">
      <c r="B11" s="191">
        <v>2</v>
      </c>
      <c r="C11" s="159"/>
      <c r="D11" s="159"/>
      <c r="E11" s="159"/>
      <c r="F11" s="164"/>
      <c r="G11" s="254"/>
      <c r="H11" s="254"/>
      <c r="I11" s="254"/>
    </row>
    <row r="12" spans="2:9" x14ac:dyDescent="0.2">
      <c r="B12" s="191">
        <v>3</v>
      </c>
      <c r="C12" s="159"/>
      <c r="D12" s="159"/>
      <c r="E12" s="159"/>
      <c r="F12" s="164"/>
      <c r="G12" s="254"/>
      <c r="H12" s="254"/>
      <c r="I12" s="254"/>
    </row>
    <row r="13" spans="2:9" x14ac:dyDescent="0.2">
      <c r="B13" s="191">
        <v>4</v>
      </c>
      <c r="C13" s="159"/>
      <c r="D13" s="159"/>
      <c r="E13" s="159"/>
      <c r="F13" s="164"/>
      <c r="G13" s="254"/>
      <c r="H13" s="254"/>
      <c r="I13" s="254"/>
    </row>
    <row r="14" spans="2:9" x14ac:dyDescent="0.2">
      <c r="B14" s="191">
        <v>5</v>
      </c>
      <c r="C14" s="159"/>
      <c r="D14" s="159"/>
      <c r="E14" s="159"/>
      <c r="F14" s="164"/>
      <c r="G14" s="254"/>
      <c r="H14" s="254"/>
      <c r="I14" s="254"/>
    </row>
    <row r="15" spans="2:9" x14ac:dyDescent="0.2">
      <c r="B15" s="191">
        <v>6</v>
      </c>
      <c r="C15" s="159"/>
      <c r="D15" s="159"/>
      <c r="E15" s="159"/>
      <c r="F15" s="164"/>
      <c r="G15" s="254"/>
      <c r="H15" s="254"/>
      <c r="I15" s="254"/>
    </row>
    <row r="16" spans="2:9" x14ac:dyDescent="0.2">
      <c r="B16" s="191">
        <v>7</v>
      </c>
      <c r="C16" s="159"/>
      <c r="D16" s="159"/>
      <c r="E16" s="159"/>
      <c r="F16" s="164"/>
      <c r="G16" s="254"/>
      <c r="H16" s="254"/>
      <c r="I16" s="254"/>
    </row>
    <row r="17" spans="2:9" x14ac:dyDescent="0.2">
      <c r="B17" s="191">
        <v>8</v>
      </c>
      <c r="C17" s="159"/>
      <c r="D17" s="159"/>
      <c r="E17" s="159"/>
      <c r="F17" s="164"/>
      <c r="G17" s="254"/>
      <c r="H17" s="254"/>
      <c r="I17" s="254"/>
    </row>
    <row r="18" spans="2:9" x14ac:dyDescent="0.2">
      <c r="B18" s="191">
        <v>9</v>
      </c>
      <c r="C18" s="159"/>
      <c r="D18" s="159"/>
      <c r="E18" s="159"/>
      <c r="F18" s="164"/>
      <c r="G18" s="254"/>
      <c r="H18" s="254"/>
      <c r="I18" s="254"/>
    </row>
    <row r="19" spans="2:9" x14ac:dyDescent="0.2">
      <c r="B19" s="191">
        <v>10</v>
      </c>
      <c r="C19" s="159"/>
      <c r="D19" s="159"/>
      <c r="E19" s="159"/>
      <c r="F19" s="164"/>
      <c r="G19" s="254"/>
      <c r="H19" s="254"/>
      <c r="I19" s="254"/>
    </row>
    <row r="20" spans="2:9" x14ac:dyDescent="0.2">
      <c r="B20" s="191">
        <v>11</v>
      </c>
      <c r="C20" s="159"/>
      <c r="D20" s="159"/>
      <c r="E20" s="159"/>
      <c r="F20" s="164"/>
      <c r="G20" s="254"/>
      <c r="H20" s="254"/>
      <c r="I20" s="254"/>
    </row>
    <row r="21" spans="2:9" x14ac:dyDescent="0.2">
      <c r="B21" s="191">
        <v>12</v>
      </c>
      <c r="C21" s="159"/>
      <c r="D21" s="159"/>
      <c r="E21" s="159"/>
      <c r="F21" s="164"/>
      <c r="G21" s="254"/>
      <c r="H21" s="254"/>
      <c r="I21" s="254"/>
    </row>
    <row r="22" spans="2:9" x14ac:dyDescent="0.2">
      <c r="B22" s="191">
        <v>13</v>
      </c>
      <c r="C22" s="159"/>
      <c r="D22" s="159"/>
      <c r="E22" s="159"/>
      <c r="F22" s="164"/>
      <c r="G22" s="254"/>
      <c r="H22" s="254"/>
      <c r="I22" s="254"/>
    </row>
    <row r="23" spans="2:9" x14ac:dyDescent="0.2">
      <c r="B23" s="191">
        <v>14</v>
      </c>
      <c r="C23" s="159"/>
      <c r="D23" s="159"/>
      <c r="E23" s="159"/>
      <c r="F23" s="164"/>
      <c r="G23" s="254"/>
      <c r="H23" s="254"/>
      <c r="I23" s="254"/>
    </row>
    <row r="24" spans="2:9" x14ac:dyDescent="0.2">
      <c r="B24" s="191">
        <v>15</v>
      </c>
      <c r="C24" s="159"/>
      <c r="D24" s="159"/>
      <c r="E24" s="159"/>
      <c r="F24" s="164"/>
      <c r="G24" s="254"/>
      <c r="H24" s="254"/>
      <c r="I24" s="254"/>
    </row>
    <row r="25" spans="2:9" x14ac:dyDescent="0.2">
      <c r="B25" s="191">
        <v>16</v>
      </c>
      <c r="C25" s="159"/>
      <c r="D25" s="159"/>
      <c r="E25" s="159"/>
      <c r="F25" s="164"/>
      <c r="G25" s="254"/>
      <c r="H25" s="254"/>
      <c r="I25" s="254"/>
    </row>
    <row r="26" spans="2:9" x14ac:dyDescent="0.2">
      <c r="B26" s="191">
        <v>17</v>
      </c>
      <c r="C26" s="159"/>
      <c r="D26" s="159"/>
      <c r="E26" s="159"/>
      <c r="F26" s="164"/>
      <c r="G26" s="254"/>
      <c r="H26" s="254"/>
      <c r="I26" s="254"/>
    </row>
    <row r="27" spans="2:9" x14ac:dyDescent="0.2">
      <c r="B27" s="191">
        <v>18</v>
      </c>
      <c r="C27" s="159"/>
      <c r="D27" s="159"/>
      <c r="E27" s="159"/>
      <c r="F27" s="164"/>
      <c r="G27" s="254"/>
      <c r="H27" s="254"/>
      <c r="I27" s="254"/>
    </row>
    <row r="28" spans="2:9" x14ac:dyDescent="0.2">
      <c r="B28" s="191">
        <v>19</v>
      </c>
      <c r="C28" s="159"/>
      <c r="D28" s="159"/>
      <c r="E28" s="159"/>
      <c r="F28" s="164"/>
      <c r="G28" s="254"/>
      <c r="H28" s="254"/>
      <c r="I28" s="254"/>
    </row>
    <row r="29" spans="2:9" ht="13.5" thickBot="1" x14ac:dyDescent="0.25">
      <c r="B29" s="192">
        <v>20</v>
      </c>
      <c r="C29" s="193"/>
      <c r="D29" s="193"/>
      <c r="E29" s="193"/>
      <c r="F29" s="195"/>
      <c r="G29" s="255"/>
      <c r="H29" s="255"/>
      <c r="I29" s="255"/>
    </row>
  </sheetData>
  <mergeCells count="4">
    <mergeCell ref="C6:I6"/>
    <mergeCell ref="C7:I7"/>
    <mergeCell ref="D8:I8"/>
    <mergeCell ref="B5:I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tabSelected="1" zoomScale="90" zoomScaleNormal="90" workbookViewId="0">
      <selection activeCell="I72" sqref="I72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7" customWidth="1"/>
    <col min="5" max="5" width="7.140625" style="3" bestFit="1" customWidth="1"/>
    <col min="6" max="6" width="15.5703125" style="187" customWidth="1"/>
    <col min="7" max="7" width="22.140625" style="187" bestFit="1" customWidth="1"/>
    <col min="8" max="16384" width="9.140625" style="3"/>
  </cols>
  <sheetData>
    <row r="1" spans="1:7" ht="24" customHeight="1" x14ac:dyDescent="0.2">
      <c r="A1" s="28" t="s">
        <v>299</v>
      </c>
      <c r="B1" s="196" t="s">
        <v>290</v>
      </c>
      <c r="C1" s="196"/>
      <c r="D1" s="196"/>
      <c r="E1" s="196"/>
      <c r="F1" s="196"/>
      <c r="G1" s="196"/>
    </row>
    <row r="2" spans="1:7" ht="10.5" customHeight="1" x14ac:dyDescent="0.2">
      <c r="A2" s="28"/>
      <c r="B2" s="31"/>
      <c r="C2" s="76"/>
      <c r="D2" s="167"/>
      <c r="E2" s="76"/>
      <c r="F2" s="178"/>
      <c r="G2" s="178"/>
    </row>
    <row r="3" spans="1:7" ht="14.25" customHeight="1" thickBot="1" x14ac:dyDescent="0.25">
      <c r="A3" s="28"/>
      <c r="B3" s="33"/>
      <c r="C3" s="75"/>
      <c r="D3" s="168"/>
      <c r="E3" s="29"/>
      <c r="F3" s="178"/>
      <c r="G3" s="178"/>
    </row>
    <row r="4" spans="1:7" ht="17.25" customHeight="1" thickBot="1" x14ac:dyDescent="0.3">
      <c r="A4" s="28"/>
      <c r="B4" s="33" t="s">
        <v>303</v>
      </c>
      <c r="C4" s="30"/>
      <c r="D4" s="168"/>
      <c r="E4" s="199" t="s">
        <v>276</v>
      </c>
      <c r="F4" s="200"/>
      <c r="G4" s="179">
        <f>G7+G14+G20+G25+G35+G37+G39+G43+G47+G51+G53+G55+G57+G59+G62+G69+G71</f>
        <v>2341276.7999999998</v>
      </c>
    </row>
    <row r="5" spans="1:7" ht="24.75" customHeight="1" thickBot="1" x14ac:dyDescent="0.25">
      <c r="A5" s="28"/>
      <c r="B5" s="28"/>
      <c r="D5" s="169"/>
      <c r="E5" s="28"/>
      <c r="F5" s="178"/>
      <c r="G5" s="178"/>
    </row>
    <row r="6" spans="1:7" s="96" customFormat="1" ht="21.75" customHeight="1" thickBot="1" x14ac:dyDescent="0.3">
      <c r="B6" s="97" t="s">
        <v>0</v>
      </c>
      <c r="C6" s="98" t="s">
        <v>271</v>
      </c>
      <c r="D6" s="170" t="s">
        <v>272</v>
      </c>
      <c r="E6" s="99" t="s">
        <v>100</v>
      </c>
      <c r="F6" s="180" t="s">
        <v>228</v>
      </c>
      <c r="G6" s="181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71"/>
      <c r="E7" s="77"/>
      <c r="F7" s="182"/>
      <c r="G7" s="183">
        <f>SUM(G8:G13)</f>
        <v>116000</v>
      </c>
    </row>
    <row r="8" spans="1:7" ht="13.5" customHeight="1" x14ac:dyDescent="0.2">
      <c r="A8" s="6"/>
      <c r="B8" s="81" t="s">
        <v>157</v>
      </c>
      <c r="C8" s="82" t="s">
        <v>152</v>
      </c>
      <c r="D8" s="172">
        <v>1</v>
      </c>
      <c r="E8" s="83" t="s">
        <v>145</v>
      </c>
      <c r="F8" s="184">
        <v>10000</v>
      </c>
      <c r="G8" s="184">
        <f t="shared" ref="G8:G13" si="0">D8*F8</f>
        <v>10000</v>
      </c>
    </row>
    <row r="9" spans="1:7" ht="13.5" customHeight="1" x14ac:dyDescent="0.2">
      <c r="A9" s="6"/>
      <c r="B9" s="84" t="s">
        <v>158</v>
      </c>
      <c r="C9" s="85" t="s">
        <v>153</v>
      </c>
      <c r="D9" s="173">
        <v>1</v>
      </c>
      <c r="E9" s="86" t="s">
        <v>145</v>
      </c>
      <c r="F9" s="184">
        <v>4000</v>
      </c>
      <c r="G9" s="184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3">
        <v>1</v>
      </c>
      <c r="E10" s="86" t="s">
        <v>145</v>
      </c>
      <c r="F10" s="184">
        <v>30000</v>
      </c>
      <c r="G10" s="184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3">
        <v>1</v>
      </c>
      <c r="E11" s="86" t="s">
        <v>145</v>
      </c>
      <c r="F11" s="184">
        <v>30000</v>
      </c>
      <c r="G11" s="184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3">
        <v>1</v>
      </c>
      <c r="E12" s="86" t="s">
        <v>145</v>
      </c>
      <c r="F12" s="184">
        <v>40000</v>
      </c>
      <c r="G12" s="184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4">
        <v>50</v>
      </c>
      <c r="E13" s="89" t="s">
        <v>273</v>
      </c>
      <c r="F13" s="184">
        <v>40</v>
      </c>
      <c r="G13" s="184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5"/>
      <c r="E14" s="78"/>
      <c r="F14" s="185"/>
      <c r="G14" s="186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3">
        <v>125</v>
      </c>
      <c r="E15" s="86" t="s">
        <v>144</v>
      </c>
      <c r="F15" s="184">
        <v>15.59</v>
      </c>
      <c r="G15" s="184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3">
        <v>45</v>
      </c>
      <c r="E16" s="86" t="s">
        <v>144</v>
      </c>
      <c r="F16" s="184">
        <v>79.989999999999995</v>
      </c>
      <c r="G16" s="184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3">
        <v>4.5</v>
      </c>
      <c r="E17" s="86" t="s">
        <v>144</v>
      </c>
      <c r="F17" s="184">
        <v>318</v>
      </c>
      <c r="G17" s="184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3">
        <v>1</v>
      </c>
      <c r="E18" s="86" t="s">
        <v>145</v>
      </c>
      <c r="F18" s="184">
        <v>1900</v>
      </c>
      <c r="G18" s="184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3">
        <v>300</v>
      </c>
      <c r="E19" s="86" t="s">
        <v>144</v>
      </c>
      <c r="F19" s="184">
        <v>2.41</v>
      </c>
      <c r="G19" s="184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5"/>
      <c r="E20" s="78"/>
      <c r="F20" s="185"/>
      <c r="G20" s="186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3">
        <v>44</v>
      </c>
      <c r="E21" s="86" t="s">
        <v>148</v>
      </c>
      <c r="F21" s="184">
        <v>40</v>
      </c>
      <c r="G21" s="184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3">
        <v>4.4000000000000004</v>
      </c>
      <c r="E22" s="86" t="s">
        <v>148</v>
      </c>
      <c r="F22" s="184">
        <v>40</v>
      </c>
      <c r="G22" s="184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3">
        <v>1</v>
      </c>
      <c r="E23" s="86" t="s">
        <v>145</v>
      </c>
      <c r="F23" s="184">
        <v>1000</v>
      </c>
      <c r="G23" s="184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3">
        <v>1</v>
      </c>
      <c r="E24" s="86" t="s">
        <v>146</v>
      </c>
      <c r="F24" s="184">
        <v>10000</v>
      </c>
      <c r="G24" s="184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5"/>
      <c r="E25" s="78"/>
      <c r="F25" s="185"/>
      <c r="G25" s="186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3">
        <v>12</v>
      </c>
      <c r="E26" s="86" t="s">
        <v>149</v>
      </c>
      <c r="F26" s="184">
        <v>7000</v>
      </c>
      <c r="G26" s="184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3">
        <v>12</v>
      </c>
      <c r="E27" s="86" t="s">
        <v>149</v>
      </c>
      <c r="F27" s="184">
        <v>5000</v>
      </c>
      <c r="G27" s="184">
        <f t="shared" ref="G27:G46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3">
        <v>12</v>
      </c>
      <c r="E28" s="86" t="s">
        <v>149</v>
      </c>
      <c r="F28" s="184">
        <v>800</v>
      </c>
      <c r="G28" s="184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3">
        <v>12</v>
      </c>
      <c r="E29" s="86" t="s">
        <v>149</v>
      </c>
      <c r="F29" s="184">
        <v>2200</v>
      </c>
      <c r="G29" s="184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3">
        <v>12</v>
      </c>
      <c r="E30" s="86" t="s">
        <v>149</v>
      </c>
      <c r="F30" s="184">
        <v>400</v>
      </c>
      <c r="G30" s="184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3">
        <v>12</v>
      </c>
      <c r="E31" s="86" t="s">
        <v>149</v>
      </c>
      <c r="F31" s="184">
        <v>200</v>
      </c>
      <c r="G31" s="184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3">
        <v>12</v>
      </c>
      <c r="E32" s="86" t="s">
        <v>149</v>
      </c>
      <c r="F32" s="184">
        <v>40</v>
      </c>
      <c r="G32" s="184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3">
        <v>1</v>
      </c>
      <c r="E33" s="86" t="s">
        <v>145</v>
      </c>
      <c r="F33" s="184">
        <v>1900</v>
      </c>
      <c r="G33" s="184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3">
        <v>1</v>
      </c>
      <c r="E34" s="86" t="s">
        <v>145</v>
      </c>
      <c r="F34" s="184">
        <v>400</v>
      </c>
      <c r="G34" s="184">
        <f t="shared" si="1"/>
        <v>400</v>
      </c>
    </row>
    <row r="35" spans="1:7" ht="15.75" customHeight="1" x14ac:dyDescent="0.2">
      <c r="A35" s="5" t="s">
        <v>2</v>
      </c>
      <c r="B35" s="90" t="s">
        <v>6</v>
      </c>
      <c r="C35" s="91" t="s">
        <v>217</v>
      </c>
      <c r="D35" s="175"/>
      <c r="E35" s="78"/>
      <c r="F35" s="185"/>
      <c r="G35" s="186">
        <f>SUM(G36)</f>
        <v>8400</v>
      </c>
    </row>
    <row r="36" spans="1:7" ht="13.5" customHeight="1" x14ac:dyDescent="0.2">
      <c r="A36" s="6"/>
      <c r="B36" s="84" t="s">
        <v>191</v>
      </c>
      <c r="C36" s="85" t="s">
        <v>180</v>
      </c>
      <c r="D36" s="173">
        <v>210</v>
      </c>
      <c r="E36" s="86" t="s">
        <v>150</v>
      </c>
      <c r="F36" s="184">
        <v>40</v>
      </c>
      <c r="G36" s="184">
        <f t="shared" si="1"/>
        <v>8400</v>
      </c>
    </row>
    <row r="37" spans="1:7" ht="15.75" customHeight="1" x14ac:dyDescent="0.2">
      <c r="A37" s="5" t="s">
        <v>2</v>
      </c>
      <c r="B37" s="90" t="s">
        <v>7</v>
      </c>
      <c r="C37" s="91" t="s">
        <v>218</v>
      </c>
      <c r="D37" s="175"/>
      <c r="E37" s="78"/>
      <c r="F37" s="185"/>
      <c r="G37" s="186">
        <f>SUM(G38)</f>
        <v>2560</v>
      </c>
    </row>
    <row r="38" spans="1:7" ht="13.5" customHeight="1" x14ac:dyDescent="0.2">
      <c r="A38" s="6"/>
      <c r="B38" s="84" t="s">
        <v>192</v>
      </c>
      <c r="C38" s="85" t="s">
        <v>181</v>
      </c>
      <c r="D38" s="173">
        <v>16</v>
      </c>
      <c r="E38" s="86" t="s">
        <v>145</v>
      </c>
      <c r="F38" s="184">
        <v>160</v>
      </c>
      <c r="G38" s="184">
        <f t="shared" si="1"/>
        <v>2560</v>
      </c>
    </row>
    <row r="39" spans="1:7" ht="15.75" customHeight="1" x14ac:dyDescent="0.2">
      <c r="A39" s="5" t="s">
        <v>2</v>
      </c>
      <c r="B39" s="90" t="s">
        <v>8</v>
      </c>
      <c r="C39" s="91" t="s">
        <v>219</v>
      </c>
      <c r="D39" s="175"/>
      <c r="E39" s="78"/>
      <c r="F39" s="185"/>
      <c r="G39" s="186">
        <f>SUM(G40:G42)</f>
        <v>2818.5</v>
      </c>
    </row>
    <row r="40" spans="1:7" ht="13.5" customHeight="1" x14ac:dyDescent="0.2">
      <c r="A40" s="6"/>
      <c r="B40" s="84" t="s">
        <v>193</v>
      </c>
      <c r="C40" s="85" t="s">
        <v>88</v>
      </c>
      <c r="D40" s="173">
        <v>350</v>
      </c>
      <c r="E40" s="86" t="s">
        <v>144</v>
      </c>
      <c r="F40" s="184">
        <v>2.41</v>
      </c>
      <c r="G40" s="184">
        <f t="shared" si="1"/>
        <v>843.5</v>
      </c>
    </row>
    <row r="41" spans="1:7" ht="13.5" customHeight="1" x14ac:dyDescent="0.2">
      <c r="A41" s="6"/>
      <c r="B41" s="84" t="s">
        <v>207</v>
      </c>
      <c r="C41" s="85" t="s">
        <v>89</v>
      </c>
      <c r="D41" s="173">
        <v>25</v>
      </c>
      <c r="E41" s="86" t="s">
        <v>150</v>
      </c>
      <c r="F41" s="184">
        <v>25</v>
      </c>
      <c r="G41" s="184">
        <f t="shared" si="1"/>
        <v>625</v>
      </c>
    </row>
    <row r="42" spans="1:7" ht="13.5" customHeight="1" x14ac:dyDescent="0.2">
      <c r="A42" s="6"/>
      <c r="B42" s="84" t="s">
        <v>208</v>
      </c>
      <c r="C42" s="85" t="s">
        <v>90</v>
      </c>
      <c r="D42" s="173">
        <v>90</v>
      </c>
      <c r="E42" s="86" t="s">
        <v>144</v>
      </c>
      <c r="F42" s="184">
        <v>15</v>
      </c>
      <c r="G42" s="184">
        <f t="shared" si="1"/>
        <v>1350</v>
      </c>
    </row>
    <row r="43" spans="1:7" ht="15.75" customHeight="1" x14ac:dyDescent="0.2">
      <c r="A43" s="5" t="s">
        <v>2</v>
      </c>
      <c r="B43" s="90" t="s">
        <v>9</v>
      </c>
      <c r="C43" s="91" t="s">
        <v>220</v>
      </c>
      <c r="D43" s="175"/>
      <c r="E43" s="78"/>
      <c r="F43" s="185"/>
      <c r="G43" s="186">
        <f>SUM(G44:G46)</f>
        <v>28550</v>
      </c>
    </row>
    <row r="44" spans="1:7" ht="13.5" customHeight="1" x14ac:dyDescent="0.2">
      <c r="A44" s="6"/>
      <c r="B44" s="84" t="s">
        <v>101</v>
      </c>
      <c r="C44" s="85" t="s">
        <v>26</v>
      </c>
      <c r="D44" s="173">
        <v>25</v>
      </c>
      <c r="E44" s="86" t="s">
        <v>150</v>
      </c>
      <c r="F44" s="184">
        <v>350</v>
      </c>
      <c r="G44" s="184">
        <f t="shared" si="1"/>
        <v>8750</v>
      </c>
    </row>
    <row r="45" spans="1:7" ht="13.5" customHeight="1" x14ac:dyDescent="0.2">
      <c r="A45" s="6"/>
      <c r="B45" s="84" t="s">
        <v>102</v>
      </c>
      <c r="C45" s="85" t="s">
        <v>37</v>
      </c>
      <c r="D45" s="173">
        <v>45</v>
      </c>
      <c r="E45" s="86" t="s">
        <v>144</v>
      </c>
      <c r="F45" s="184">
        <v>40</v>
      </c>
      <c r="G45" s="184">
        <f t="shared" si="1"/>
        <v>1800</v>
      </c>
    </row>
    <row r="46" spans="1:7" ht="13.5" customHeight="1" x14ac:dyDescent="0.2">
      <c r="A46" s="6"/>
      <c r="B46" s="84" t="s">
        <v>103</v>
      </c>
      <c r="C46" s="85" t="s">
        <v>275</v>
      </c>
      <c r="D46" s="173">
        <v>3000</v>
      </c>
      <c r="E46" s="86" t="s">
        <v>151</v>
      </c>
      <c r="F46" s="184">
        <v>6</v>
      </c>
      <c r="G46" s="184">
        <f t="shared" si="1"/>
        <v>18000</v>
      </c>
    </row>
    <row r="47" spans="1:7" ht="15.75" customHeight="1" x14ac:dyDescent="0.2">
      <c r="A47" s="5" t="s">
        <v>2</v>
      </c>
      <c r="B47" s="90" t="s">
        <v>10</v>
      </c>
      <c r="C47" s="91" t="s">
        <v>221</v>
      </c>
      <c r="D47" s="175"/>
      <c r="E47" s="78"/>
      <c r="F47" s="185"/>
      <c r="G47" s="186">
        <f>SUM(G48:G50)</f>
        <v>792500</v>
      </c>
    </row>
    <row r="48" spans="1:7" ht="13.5" customHeight="1" x14ac:dyDescent="0.2">
      <c r="A48" s="6"/>
      <c r="B48" s="84" t="s">
        <v>104</v>
      </c>
      <c r="C48" s="85" t="s">
        <v>26</v>
      </c>
      <c r="D48" s="173">
        <v>750</v>
      </c>
      <c r="E48" s="86" t="s">
        <v>150</v>
      </c>
      <c r="F48" s="184">
        <v>350</v>
      </c>
      <c r="G48" s="184">
        <f>D48*F48</f>
        <v>262500</v>
      </c>
    </row>
    <row r="49" spans="1:7" ht="13.5" customHeight="1" x14ac:dyDescent="0.2">
      <c r="A49" s="6"/>
      <c r="B49" s="84" t="s">
        <v>105</v>
      </c>
      <c r="C49" s="85" t="s">
        <v>37</v>
      </c>
      <c r="D49" s="173">
        <v>2000</v>
      </c>
      <c r="E49" s="86" t="s">
        <v>144</v>
      </c>
      <c r="F49" s="184">
        <v>40</v>
      </c>
      <c r="G49" s="184">
        <f>D49*F49</f>
        <v>80000</v>
      </c>
    </row>
    <row r="50" spans="1:7" ht="13.5" customHeight="1" x14ac:dyDescent="0.2">
      <c r="A50" s="6"/>
      <c r="B50" s="84" t="s">
        <v>106</v>
      </c>
      <c r="C50" s="85" t="s">
        <v>35</v>
      </c>
      <c r="D50" s="173">
        <v>75000</v>
      </c>
      <c r="E50" s="86" t="s">
        <v>151</v>
      </c>
      <c r="F50" s="184">
        <v>6</v>
      </c>
      <c r="G50" s="184">
        <f>D50*F50</f>
        <v>450000</v>
      </c>
    </row>
    <row r="51" spans="1:7" ht="15.75" customHeight="1" x14ac:dyDescent="0.2">
      <c r="A51" s="5" t="s">
        <v>2</v>
      </c>
      <c r="B51" s="90" t="s">
        <v>12</v>
      </c>
      <c r="C51" s="91" t="s">
        <v>222</v>
      </c>
      <c r="D51" s="175"/>
      <c r="E51" s="78"/>
      <c r="F51" s="185"/>
      <c r="G51" s="186">
        <f>SUM(G52)</f>
        <v>92500</v>
      </c>
    </row>
    <row r="52" spans="1:7" ht="13.5" customHeight="1" x14ac:dyDescent="0.2">
      <c r="A52" s="6"/>
      <c r="B52" s="84" t="s">
        <v>107</v>
      </c>
      <c r="C52" s="85" t="s">
        <v>38</v>
      </c>
      <c r="D52" s="173">
        <v>2500</v>
      </c>
      <c r="E52" s="86" t="s">
        <v>144</v>
      </c>
      <c r="F52" s="184">
        <v>37</v>
      </c>
      <c r="G52" s="184">
        <f>D52*F52</f>
        <v>92500</v>
      </c>
    </row>
    <row r="53" spans="1:7" ht="15.75" customHeight="1" x14ac:dyDescent="0.2">
      <c r="A53" s="5" t="s">
        <v>2</v>
      </c>
      <c r="B53" s="90" t="s">
        <v>13</v>
      </c>
      <c r="C53" s="91" t="s">
        <v>223</v>
      </c>
      <c r="D53" s="175"/>
      <c r="E53" s="78"/>
      <c r="F53" s="185"/>
      <c r="G53" s="186">
        <f>SUM(G54:G54)</f>
        <v>62000</v>
      </c>
    </row>
    <row r="54" spans="1:7" ht="13.5" customHeight="1" x14ac:dyDescent="0.2">
      <c r="A54" s="6"/>
      <c r="B54" s="84" t="s">
        <v>108</v>
      </c>
      <c r="C54" s="85" t="s">
        <v>74</v>
      </c>
      <c r="D54" s="173">
        <v>200</v>
      </c>
      <c r="E54" s="86" t="s">
        <v>144</v>
      </c>
      <c r="F54" s="184">
        <v>310</v>
      </c>
      <c r="G54" s="184">
        <f>D54*F54</f>
        <v>62000</v>
      </c>
    </row>
    <row r="55" spans="1:7" ht="15.75" customHeight="1" x14ac:dyDescent="0.2">
      <c r="A55" s="5" t="s">
        <v>2</v>
      </c>
      <c r="B55" s="90" t="s">
        <v>14</v>
      </c>
      <c r="C55" s="91" t="s">
        <v>224</v>
      </c>
      <c r="D55" s="175"/>
      <c r="E55" s="78"/>
      <c r="F55" s="185"/>
      <c r="G55" s="186">
        <f>SUM(G56:G56)</f>
        <v>17192</v>
      </c>
    </row>
    <row r="56" spans="1:7" ht="13.5" customHeight="1" x14ac:dyDescent="0.2">
      <c r="A56" s="6"/>
      <c r="B56" s="84" t="s">
        <v>110</v>
      </c>
      <c r="C56" s="85" t="s">
        <v>69</v>
      </c>
      <c r="D56" s="173">
        <v>800</v>
      </c>
      <c r="E56" s="86" t="s">
        <v>144</v>
      </c>
      <c r="F56" s="184">
        <v>21.49</v>
      </c>
      <c r="G56" s="184">
        <f>D56*F56</f>
        <v>17192</v>
      </c>
    </row>
    <row r="57" spans="1:7" ht="15.75" customHeight="1" x14ac:dyDescent="0.2">
      <c r="A57" s="5" t="s">
        <v>2</v>
      </c>
      <c r="B57" s="90" t="s">
        <v>16</v>
      </c>
      <c r="C57" s="91" t="s">
        <v>279</v>
      </c>
      <c r="D57" s="175"/>
      <c r="E57" s="78"/>
      <c r="F57" s="185"/>
      <c r="G57" s="186">
        <f>SUM(G58)</f>
        <v>18828</v>
      </c>
    </row>
    <row r="58" spans="1:7" ht="13.5" customHeight="1" x14ac:dyDescent="0.2">
      <c r="A58" s="6"/>
      <c r="B58" s="84" t="s">
        <v>112</v>
      </c>
      <c r="C58" s="85" t="s">
        <v>68</v>
      </c>
      <c r="D58" s="173">
        <v>1200</v>
      </c>
      <c r="E58" s="86" t="s">
        <v>144</v>
      </c>
      <c r="F58" s="184">
        <v>15.69</v>
      </c>
      <c r="G58" s="184">
        <f>D58*F58</f>
        <v>18828</v>
      </c>
    </row>
    <row r="59" spans="1:7" ht="15.75" customHeight="1" x14ac:dyDescent="0.2">
      <c r="A59" s="5" t="s">
        <v>2</v>
      </c>
      <c r="B59" s="90" t="s">
        <v>17</v>
      </c>
      <c r="C59" s="91" t="s">
        <v>226</v>
      </c>
      <c r="D59" s="175"/>
      <c r="E59" s="78"/>
      <c r="F59" s="185"/>
      <c r="G59" s="186">
        <f>SUM(G60:G61)</f>
        <v>41510</v>
      </c>
    </row>
    <row r="60" spans="1:7" ht="13.5" customHeight="1" x14ac:dyDescent="0.2">
      <c r="A60" s="6"/>
      <c r="B60" s="84" t="s">
        <v>115</v>
      </c>
      <c r="C60" s="85" t="s">
        <v>39</v>
      </c>
      <c r="D60" s="173">
        <v>3100</v>
      </c>
      <c r="E60" s="86" t="s">
        <v>144</v>
      </c>
      <c r="F60" s="184">
        <v>12</v>
      </c>
      <c r="G60" s="184">
        <f>D60*F60</f>
        <v>37200</v>
      </c>
    </row>
    <row r="61" spans="1:7" ht="13.5" customHeight="1" x14ac:dyDescent="0.2">
      <c r="A61" s="6"/>
      <c r="B61" s="84" t="s">
        <v>116</v>
      </c>
      <c r="C61" s="85" t="s">
        <v>260</v>
      </c>
      <c r="D61" s="173">
        <v>1000</v>
      </c>
      <c r="E61" s="86" t="s">
        <v>147</v>
      </c>
      <c r="F61" s="184">
        <v>4.3099999999999996</v>
      </c>
      <c r="G61" s="184">
        <f>D61*F61</f>
        <v>4310</v>
      </c>
    </row>
    <row r="62" spans="1:7" ht="15.75" customHeight="1" x14ac:dyDescent="0.2">
      <c r="A62" s="5" t="s">
        <v>2</v>
      </c>
      <c r="B62" s="90" t="s">
        <v>20</v>
      </c>
      <c r="C62" s="91" t="s">
        <v>227</v>
      </c>
      <c r="D62" s="175"/>
      <c r="E62" s="78"/>
      <c r="F62" s="185"/>
      <c r="G62" s="186">
        <f>SUM(G63:G68)</f>
        <v>880000</v>
      </c>
    </row>
    <row r="63" spans="1:7" ht="13.5" customHeight="1" x14ac:dyDescent="0.2">
      <c r="A63" s="6"/>
      <c r="B63" s="84" t="s">
        <v>134</v>
      </c>
      <c r="C63" s="85" t="s">
        <v>94</v>
      </c>
      <c r="D63" s="173">
        <v>1</v>
      </c>
      <c r="E63" s="86" t="s">
        <v>145</v>
      </c>
      <c r="F63" s="184">
        <v>280000</v>
      </c>
      <c r="G63" s="184">
        <f t="shared" ref="G63:G74" si="2">D63*F63</f>
        <v>280000</v>
      </c>
    </row>
    <row r="64" spans="1:7" ht="13.5" customHeight="1" x14ac:dyDescent="0.2">
      <c r="A64" s="6"/>
      <c r="B64" s="84" t="s">
        <v>135</v>
      </c>
      <c r="C64" s="85" t="s">
        <v>95</v>
      </c>
      <c r="D64" s="173">
        <v>1</v>
      </c>
      <c r="E64" s="86" t="s">
        <v>145</v>
      </c>
      <c r="F64" s="184">
        <v>35000</v>
      </c>
      <c r="G64" s="184">
        <f t="shared" si="2"/>
        <v>35000</v>
      </c>
    </row>
    <row r="65" spans="1:7" ht="13.5" customHeight="1" x14ac:dyDescent="0.2">
      <c r="A65" s="6"/>
      <c r="B65" s="84" t="s">
        <v>136</v>
      </c>
      <c r="C65" s="85" t="s">
        <v>96</v>
      </c>
      <c r="D65" s="173">
        <v>1</v>
      </c>
      <c r="E65" s="86" t="s">
        <v>145</v>
      </c>
      <c r="F65" s="184">
        <v>15000</v>
      </c>
      <c r="G65" s="184">
        <f t="shared" si="2"/>
        <v>15000</v>
      </c>
    </row>
    <row r="66" spans="1:7" ht="13.5" customHeight="1" x14ac:dyDescent="0.2">
      <c r="A66" s="6"/>
      <c r="B66" s="84" t="s">
        <v>137</v>
      </c>
      <c r="C66" s="85" t="s">
        <v>97</v>
      </c>
      <c r="D66" s="173">
        <v>1</v>
      </c>
      <c r="E66" s="86" t="s">
        <v>145</v>
      </c>
      <c r="F66" s="184">
        <v>350000</v>
      </c>
      <c r="G66" s="184">
        <f t="shared" si="2"/>
        <v>350000</v>
      </c>
    </row>
    <row r="67" spans="1:7" ht="13.5" customHeight="1" x14ac:dyDescent="0.2">
      <c r="A67" s="6"/>
      <c r="B67" s="84" t="s">
        <v>138</v>
      </c>
      <c r="C67" s="85" t="s">
        <v>98</v>
      </c>
      <c r="D67" s="173">
        <v>1</v>
      </c>
      <c r="E67" s="86" t="s">
        <v>145</v>
      </c>
      <c r="F67" s="184">
        <v>50000</v>
      </c>
      <c r="G67" s="184">
        <f t="shared" si="2"/>
        <v>50000</v>
      </c>
    </row>
    <row r="68" spans="1:7" ht="13.5" customHeight="1" x14ac:dyDescent="0.2">
      <c r="A68" s="6"/>
      <c r="B68" s="84" t="s">
        <v>139</v>
      </c>
      <c r="C68" s="85" t="s">
        <v>99</v>
      </c>
      <c r="D68" s="173">
        <v>1</v>
      </c>
      <c r="E68" s="86" t="s">
        <v>145</v>
      </c>
      <c r="F68" s="184">
        <v>150000</v>
      </c>
      <c r="G68" s="184">
        <f t="shared" si="2"/>
        <v>150000</v>
      </c>
    </row>
    <row r="69" spans="1:7" ht="15.75" customHeight="1" x14ac:dyDescent="0.2">
      <c r="A69" s="5" t="s">
        <v>2</v>
      </c>
      <c r="B69" s="90" t="s">
        <v>296</v>
      </c>
      <c r="C69" s="91" t="s">
        <v>297</v>
      </c>
      <c r="D69" s="175"/>
      <c r="E69" s="78"/>
      <c r="F69" s="185"/>
      <c r="G69" s="186">
        <f>SUM(G70)</f>
        <v>40000</v>
      </c>
    </row>
    <row r="70" spans="1:7" ht="13.5" customHeight="1" x14ac:dyDescent="0.2">
      <c r="A70" s="6"/>
      <c r="B70" s="84" t="s">
        <v>298</v>
      </c>
      <c r="C70" s="85" t="s">
        <v>91</v>
      </c>
      <c r="D70" s="173">
        <v>2</v>
      </c>
      <c r="E70" s="86" t="s">
        <v>146</v>
      </c>
      <c r="F70" s="184">
        <v>20000</v>
      </c>
      <c r="G70" s="184">
        <f t="shared" si="2"/>
        <v>40000</v>
      </c>
    </row>
    <row r="71" spans="1:7" ht="15.75" customHeight="1" x14ac:dyDescent="0.2">
      <c r="A71" s="5" t="s">
        <v>2</v>
      </c>
      <c r="B71" s="90" t="s">
        <v>22</v>
      </c>
      <c r="C71" s="91" t="s">
        <v>212</v>
      </c>
      <c r="D71" s="175"/>
      <c r="E71" s="78"/>
      <c r="F71" s="185"/>
      <c r="G71" s="186">
        <f>SUM(G72:G74)</f>
        <v>25900</v>
      </c>
    </row>
    <row r="72" spans="1:7" ht="13.5" customHeight="1" x14ac:dyDescent="0.2">
      <c r="A72" s="6"/>
      <c r="B72" s="84" t="s">
        <v>141</v>
      </c>
      <c r="C72" s="85" t="s">
        <v>92</v>
      </c>
      <c r="D72" s="173">
        <v>1</v>
      </c>
      <c r="E72" s="86" t="s">
        <v>145</v>
      </c>
      <c r="F72" s="184">
        <v>1000</v>
      </c>
      <c r="G72" s="184">
        <f t="shared" si="2"/>
        <v>1000</v>
      </c>
    </row>
    <row r="73" spans="1:7" ht="13.5" customHeight="1" x14ac:dyDescent="0.2">
      <c r="A73" s="6"/>
      <c r="B73" s="84" t="s">
        <v>142</v>
      </c>
      <c r="C73" s="85" t="s">
        <v>291</v>
      </c>
      <c r="D73" s="173">
        <v>1</v>
      </c>
      <c r="E73" s="86" t="s">
        <v>145</v>
      </c>
      <c r="F73" s="184">
        <v>20000</v>
      </c>
      <c r="G73" s="184">
        <f t="shared" si="2"/>
        <v>20000</v>
      </c>
    </row>
    <row r="74" spans="1:7" ht="13.5" customHeight="1" x14ac:dyDescent="0.2">
      <c r="A74" s="6"/>
      <c r="B74" s="84" t="s">
        <v>143</v>
      </c>
      <c r="C74" s="85" t="s">
        <v>93</v>
      </c>
      <c r="D74" s="173">
        <v>1</v>
      </c>
      <c r="E74" s="86" t="s">
        <v>145</v>
      </c>
      <c r="F74" s="184">
        <v>4900</v>
      </c>
      <c r="G74" s="184">
        <f t="shared" si="2"/>
        <v>4900</v>
      </c>
    </row>
    <row r="75" spans="1:7" x14ac:dyDescent="0.2">
      <c r="D75" s="176"/>
    </row>
    <row r="76" spans="1:7" ht="14.25" x14ac:dyDescent="0.2">
      <c r="D76" s="176"/>
      <c r="E76" s="12" t="s">
        <v>2</v>
      </c>
      <c r="F76" s="188"/>
      <c r="G76" s="188"/>
    </row>
    <row r="77" spans="1:7" x14ac:dyDescent="0.2">
      <c r="D77" s="176"/>
    </row>
    <row r="78" spans="1:7" x14ac:dyDescent="0.2">
      <c r="D78" s="176"/>
    </row>
    <row r="79" spans="1:7" x14ac:dyDescent="0.2">
      <c r="B79" s="27"/>
      <c r="C79" s="26"/>
      <c r="D79" s="176"/>
    </row>
    <row r="80" spans="1:7" x14ac:dyDescent="0.2">
      <c r="D80" s="176"/>
    </row>
    <row r="81" spans="4:4" x14ac:dyDescent="0.2">
      <c r="D81" s="176"/>
    </row>
    <row r="82" spans="4:4" x14ac:dyDescent="0.2">
      <c r="D82" s="176"/>
    </row>
    <row r="83" spans="4:4" x14ac:dyDescent="0.2">
      <c r="D83" s="176"/>
    </row>
    <row r="84" spans="4:4" x14ac:dyDescent="0.2">
      <c r="D84" s="176"/>
    </row>
    <row r="85" spans="4:4" x14ac:dyDescent="0.2">
      <c r="D85" s="176"/>
    </row>
    <row r="86" spans="4:4" x14ac:dyDescent="0.2">
      <c r="D86" s="176"/>
    </row>
    <row r="87" spans="4:4" x14ac:dyDescent="0.2">
      <c r="D87" s="176"/>
    </row>
    <row r="88" spans="4:4" x14ac:dyDescent="0.2">
      <c r="D88" s="176"/>
    </row>
    <row r="89" spans="4:4" x14ac:dyDescent="0.2">
      <c r="D89" s="176"/>
    </row>
    <row r="90" spans="4:4" x14ac:dyDescent="0.2">
      <c r="D90" s="176"/>
    </row>
    <row r="91" spans="4:4" x14ac:dyDescent="0.2">
      <c r="D91" s="176"/>
    </row>
    <row r="92" spans="4:4" x14ac:dyDescent="0.2">
      <c r="D92" s="176"/>
    </row>
    <row r="93" spans="4:4" x14ac:dyDescent="0.2">
      <c r="D93" s="176"/>
    </row>
    <row r="94" spans="4:4" x14ac:dyDescent="0.2">
      <c r="D94" s="176"/>
    </row>
    <row r="95" spans="4:4" x14ac:dyDescent="0.2">
      <c r="D95" s="176"/>
    </row>
    <row r="96" spans="4:4" x14ac:dyDescent="0.2">
      <c r="D96" s="176"/>
    </row>
    <row r="97" spans="4:4" x14ac:dyDescent="0.2">
      <c r="D97" s="176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13" sqref="E13:E14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7" width="17.5703125" style="1" customWidth="1"/>
    <col min="8" max="8" width="17.7109375" style="1" bestFit="1" customWidth="1"/>
    <col min="9" max="12" width="17.28515625" style="1" customWidth="1"/>
    <col min="13" max="13" width="17.5703125" style="1" bestFit="1" customWidth="1"/>
    <col min="14" max="15" width="18.140625" style="1" bestFit="1" customWidth="1"/>
    <col min="16" max="24" width="17.28515625" style="1" customWidth="1"/>
    <col min="25" max="25" width="19.140625" style="1" customWidth="1"/>
    <col min="26" max="16384" width="9.140625" style="1"/>
  </cols>
  <sheetData>
    <row r="1" spans="1:25" ht="40.5" customHeight="1" x14ac:dyDescent="0.2">
      <c r="A1" s="28"/>
      <c r="B1" s="203" t="s">
        <v>230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</row>
    <row r="2" spans="1:25" ht="9.75" customHeight="1" x14ac:dyDescent="0.2">
      <c r="A2" s="28"/>
      <c r="B2" s="92"/>
      <c r="C2" s="93"/>
      <c r="D2" s="93"/>
      <c r="E2" s="93"/>
      <c r="F2" s="93"/>
      <c r="G2" s="93"/>
      <c r="H2" s="135"/>
      <c r="I2" s="135"/>
      <c r="J2" s="135"/>
      <c r="K2" s="135"/>
      <c r="L2" s="135"/>
      <c r="M2" s="135"/>
      <c r="N2" s="135"/>
      <c r="O2" s="135"/>
    </row>
    <row r="3" spans="1:25" ht="14.25" customHeight="1" x14ac:dyDescent="0.2">
      <c r="A3" s="28"/>
      <c r="B3" s="33" t="s">
        <v>280</v>
      </c>
      <c r="C3" s="75"/>
      <c r="D3" s="75"/>
      <c r="E3" s="75" t="str">
        <f>IF(Y9=100%,"Finalizado",IF(Y9=0%,"Não iniciado","Em andamento"))</f>
        <v>Finalizado</v>
      </c>
      <c r="F3" s="75"/>
      <c r="G3" s="75"/>
      <c r="H3" s="135"/>
      <c r="I3" s="135"/>
      <c r="J3" s="135"/>
      <c r="K3" s="135"/>
      <c r="L3" s="135"/>
      <c r="M3" s="135"/>
      <c r="N3" s="135"/>
      <c r="O3" s="135"/>
    </row>
    <row r="4" spans="1:25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135"/>
      <c r="J4" s="135"/>
      <c r="K4" s="135"/>
      <c r="L4" s="135"/>
      <c r="M4" s="135"/>
      <c r="N4" s="135"/>
      <c r="O4" s="135"/>
    </row>
    <row r="5" spans="1:25" ht="12.75" hidden="1" customHeight="1" x14ac:dyDescent="0.2">
      <c r="A5" s="28"/>
      <c r="B5" s="28"/>
      <c r="C5" s="32"/>
      <c r="D5" s="32"/>
      <c r="E5" s="32"/>
      <c r="F5" s="32"/>
      <c r="G5" s="32"/>
      <c r="H5" s="141">
        <f>IF(COUNTIF(H9:H42,"&gt;0"),1+0," ")</f>
        <v>1</v>
      </c>
      <c r="I5" s="141">
        <f>IF(COUNTIF(I9:I42,"&gt;0"),1+H5," ")</f>
        <v>2</v>
      </c>
      <c r="J5" s="141">
        <f t="shared" ref="J5:X5" si="0">IF(COUNTIF(J9:J42,"&gt;0"),1+I5," ")</f>
        <v>3</v>
      </c>
      <c r="K5" s="141">
        <f t="shared" si="0"/>
        <v>4</v>
      </c>
      <c r="L5" s="141">
        <f t="shared" si="0"/>
        <v>5</v>
      </c>
      <c r="M5" s="141">
        <f t="shared" si="0"/>
        <v>6</v>
      </c>
      <c r="N5" s="141">
        <f t="shared" si="0"/>
        <v>7</v>
      </c>
      <c r="O5" s="141">
        <f t="shared" si="0"/>
        <v>8</v>
      </c>
      <c r="P5" s="141">
        <f t="shared" si="0"/>
        <v>9</v>
      </c>
      <c r="Q5" s="141">
        <f t="shared" si="0"/>
        <v>10</v>
      </c>
      <c r="R5" s="141">
        <f t="shared" si="0"/>
        <v>11</v>
      </c>
      <c r="S5" s="141">
        <f t="shared" si="0"/>
        <v>12</v>
      </c>
      <c r="T5" s="141">
        <f t="shared" si="0"/>
        <v>13</v>
      </c>
      <c r="U5" s="141">
        <f t="shared" si="0"/>
        <v>14</v>
      </c>
      <c r="V5" s="141">
        <f t="shared" si="0"/>
        <v>15</v>
      </c>
      <c r="W5" s="141">
        <f t="shared" si="0"/>
        <v>16</v>
      </c>
      <c r="X5" s="141" t="str">
        <f t="shared" si="0"/>
        <v xml:space="preserve"> </v>
      </c>
    </row>
    <row r="6" spans="1:25" ht="17.25" customHeight="1" x14ac:dyDescent="0.2">
      <c r="B6" s="7"/>
      <c r="H6" s="104" t="str">
        <f t="shared" ref="H6:X6" si="1">"Mês"&amp;" "&amp;H5</f>
        <v>Mês 1</v>
      </c>
      <c r="I6" s="104" t="str">
        <f t="shared" si="1"/>
        <v>Mês 2</v>
      </c>
      <c r="J6" s="104" t="str">
        <f t="shared" si="1"/>
        <v>Mês 3</v>
      </c>
      <c r="K6" s="104" t="str">
        <f t="shared" si="1"/>
        <v>Mês 4</v>
      </c>
      <c r="L6" s="104" t="str">
        <f t="shared" si="1"/>
        <v>Mês 5</v>
      </c>
      <c r="M6" s="104" t="str">
        <f t="shared" si="1"/>
        <v>Mês 6</v>
      </c>
      <c r="N6" s="104" t="str">
        <f t="shared" si="1"/>
        <v>Mês 7</v>
      </c>
      <c r="O6" s="104" t="str">
        <f t="shared" si="1"/>
        <v>Mês 8</v>
      </c>
      <c r="P6" s="104" t="str">
        <f t="shared" si="1"/>
        <v>Mês 9</v>
      </c>
      <c r="Q6" s="104" t="str">
        <f t="shared" si="1"/>
        <v>Mês 10</v>
      </c>
      <c r="R6" s="104" t="str">
        <f t="shared" si="1"/>
        <v>Mês 11</v>
      </c>
      <c r="S6" s="104" t="str">
        <f t="shared" si="1"/>
        <v>Mês 12</v>
      </c>
      <c r="T6" s="104" t="str">
        <f t="shared" si="1"/>
        <v>Mês 13</v>
      </c>
      <c r="U6" s="104" t="str">
        <f t="shared" si="1"/>
        <v>Mês 14</v>
      </c>
      <c r="V6" s="104" t="str">
        <f t="shared" si="1"/>
        <v>Mês 15</v>
      </c>
      <c r="W6" s="104" t="str">
        <f t="shared" si="1"/>
        <v>Mês 16</v>
      </c>
      <c r="X6" s="104" t="str">
        <f t="shared" si="1"/>
        <v xml:space="preserve">Mês  </v>
      </c>
    </row>
    <row r="7" spans="1:25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104">
        <v>40360</v>
      </c>
      <c r="I7" s="104">
        <v>40391</v>
      </c>
      <c r="J7" s="104">
        <v>40422</v>
      </c>
      <c r="K7" s="104">
        <v>40452</v>
      </c>
      <c r="L7" s="104">
        <v>40483</v>
      </c>
      <c r="M7" s="104">
        <v>40513</v>
      </c>
      <c r="N7" s="104">
        <v>40544</v>
      </c>
      <c r="O7" s="104">
        <v>40575</v>
      </c>
      <c r="P7" s="104">
        <v>40603</v>
      </c>
      <c r="Q7" s="104">
        <v>40634</v>
      </c>
      <c r="R7" s="104">
        <v>40664</v>
      </c>
      <c r="S7" s="104">
        <v>40695</v>
      </c>
      <c r="T7" s="104">
        <v>40725</v>
      </c>
      <c r="U7" s="104">
        <v>40756</v>
      </c>
      <c r="V7" s="104">
        <v>40787</v>
      </c>
      <c r="W7" s="104">
        <v>40817</v>
      </c>
      <c r="X7" s="104">
        <v>40848</v>
      </c>
    </row>
    <row r="8" spans="1:25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10"/>
    </row>
    <row r="9" spans="1:25" ht="14.25" customHeight="1" x14ac:dyDescent="0.2">
      <c r="A9" s="11" t="s">
        <v>194</v>
      </c>
      <c r="B9" s="109" t="s">
        <v>2</v>
      </c>
      <c r="C9" s="109" t="str">
        <f>VLOOKUP(B9,ORÇAMENTO!B7:G83,2,0)</f>
        <v>SERVIÇOS TÉCNICOS</v>
      </c>
      <c r="D9" s="109"/>
      <c r="E9" s="201"/>
      <c r="F9" s="144"/>
      <c r="G9" s="144"/>
      <c r="H9" s="131">
        <f>IFERROR(IF($E$9="Não iniciado","",IF(H10="","",H10/ORÇAMENTO!$G$7)),"")</f>
        <v>1</v>
      </c>
      <c r="I9" s="131" t="str">
        <f>IFERROR(IF(I10="","",I10/ORÇAMENTO!$G$7),"")</f>
        <v/>
      </c>
      <c r="J9" s="131" t="str">
        <f>IFERROR(IF(J10="","",J10/ORÇAMENTO!$G$7),"")</f>
        <v/>
      </c>
      <c r="K9" s="131" t="str">
        <f>IFERROR(IF(K10="","",K10/ORÇAMENTO!$G$7),"")</f>
        <v/>
      </c>
      <c r="L9" s="131" t="str">
        <f>IFERROR(IF(L10="","",L10/ORÇAMENTO!$G$7),"")</f>
        <v/>
      </c>
      <c r="M9" s="131" t="str">
        <f>IFERROR(IF(M10="","",M10/ORÇAMENTO!$G$7),"")</f>
        <v/>
      </c>
      <c r="N9" s="131" t="str">
        <f>IFERROR(IF(N10="","",N10/ORÇAMENTO!$G$7),"")</f>
        <v/>
      </c>
      <c r="O9" s="131" t="str">
        <f>IFERROR(IF(O10="","",O10/ORÇAMENTO!$G$7),"")</f>
        <v/>
      </c>
      <c r="P9" s="131" t="str">
        <f>IFERROR(IF(P10="","",P10/ORÇAMENTO!$G$7),"")</f>
        <v/>
      </c>
      <c r="Q9" s="131" t="str">
        <f>IFERROR(IF(Q10="","",Q10/ORÇAMENTO!$G$7),"")</f>
        <v/>
      </c>
      <c r="R9" s="131" t="str">
        <f>IFERROR(IF(R10="","",R10/ORÇAMENTO!$G$7),"")</f>
        <v/>
      </c>
      <c r="S9" s="131" t="str">
        <f>IFERROR(IF(S10="","",S10/ORÇAMENTO!$G$7),"")</f>
        <v/>
      </c>
      <c r="T9" s="131" t="str">
        <f>IFERROR(IF(T10="","",T10/ORÇAMENTO!$G$7),"")</f>
        <v/>
      </c>
      <c r="U9" s="131" t="str">
        <f>IFERROR(IF(U10="","",U10/ORÇAMENTO!$G$7),"")</f>
        <v/>
      </c>
      <c r="V9" s="131" t="str">
        <f>IFERROR(IF(V10="","",V10/ORÇAMENTO!$G$7),"")</f>
        <v/>
      </c>
      <c r="W9" s="131" t="str">
        <f>IFERROR(IF(W10="","",W10/ORÇAMENTO!$G$7),"")</f>
        <v/>
      </c>
      <c r="X9" s="131" t="str">
        <f>IFERROR(IF(X10="","",X10/ORÇAMENTO!$G$7),"")</f>
        <v/>
      </c>
      <c r="Y9" s="111">
        <f t="shared" ref="Y9:Y42" si="2">SUM(H9:X9)</f>
        <v>1</v>
      </c>
    </row>
    <row r="10" spans="1:25" ht="14.25" customHeight="1" x14ac:dyDescent="0.2">
      <c r="A10" s="11" t="s">
        <v>195</v>
      </c>
      <c r="B10" s="79"/>
      <c r="C10" s="79" t="s">
        <v>285</v>
      </c>
      <c r="D10" s="79"/>
      <c r="E10" s="202"/>
      <c r="F10" s="144"/>
      <c r="G10" s="144"/>
      <c r="H10" s="136">
        <v>116000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12">
        <f t="shared" si="2"/>
        <v>116000</v>
      </c>
    </row>
    <row r="11" spans="1:25" ht="14.25" customHeight="1" x14ac:dyDescent="0.2">
      <c r="A11" s="11" t="s">
        <v>194</v>
      </c>
      <c r="B11" s="109" t="s">
        <v>3</v>
      </c>
      <c r="C11" s="116" t="str">
        <f>VLOOKUP(B11,ORÇAMENTO!B9:G85,2,0)</f>
        <v>INSTALAÇÕES PROVISÓRIAS</v>
      </c>
      <c r="D11" s="116"/>
      <c r="E11" s="201" t="s">
        <v>305</v>
      </c>
      <c r="F11" s="144"/>
      <c r="G11" s="144"/>
      <c r="H11" s="131">
        <f>IFERROR(IF(H12="","",H12/ORÇAMENTO!$G$14)," ")</f>
        <v>1</v>
      </c>
      <c r="I11" s="131" t="str">
        <f>IFERROR(IF(I12="","",I12/ORÇAMENTO!$G$14)," ")</f>
        <v/>
      </c>
      <c r="J11" s="131" t="str">
        <f>IFERROR(IF(J12="","",J12/ORÇAMENTO!$G$14)," ")</f>
        <v/>
      </c>
      <c r="K11" s="131" t="str">
        <f>IFERROR(IF(K12="","",K12/ORÇAMENTO!$G$14)," ")</f>
        <v/>
      </c>
      <c r="L11" s="131" t="str">
        <f>IFERROR(IF(L12="","",L12/ORÇAMENTO!$G$14)," ")</f>
        <v/>
      </c>
      <c r="M11" s="131" t="str">
        <f>IFERROR(IF(M12="","",M12/ORÇAMENTO!$G$14)," ")</f>
        <v/>
      </c>
      <c r="N11" s="131" t="str">
        <f>IFERROR(IF(N12="","",N12/ORÇAMENTO!$G$14)," ")</f>
        <v/>
      </c>
      <c r="O11" s="131" t="str">
        <f>IFERROR(IF(O12="","",O12/ORÇAMENTO!$G$14)," ")</f>
        <v/>
      </c>
      <c r="P11" s="131" t="str">
        <f>IFERROR(IF(P12="","",P12/ORÇAMENTO!$G$14)," ")</f>
        <v/>
      </c>
      <c r="Q11" s="131" t="str">
        <f>IFERROR(IF(Q12="","",Q12/ORÇAMENTO!$G$14)," ")</f>
        <v/>
      </c>
      <c r="R11" s="131" t="str">
        <f>IFERROR(IF(R12="","",R12/ORÇAMENTO!$G$14)," ")</f>
        <v/>
      </c>
      <c r="S11" s="131" t="str">
        <f>IFERROR(IF(S12="","",S12/ORÇAMENTO!$G$14)," ")</f>
        <v/>
      </c>
      <c r="T11" s="131" t="str">
        <f>IFERROR(IF(T12="","",T12/ORÇAMENTO!$G$14)," ")</f>
        <v/>
      </c>
      <c r="U11" s="131" t="str">
        <f>IFERROR(IF(U12="","",U12/ORÇAMENTO!$G$14)," ")</f>
        <v/>
      </c>
      <c r="V11" s="131" t="str">
        <f>IFERROR(IF(V12="","",V12/ORÇAMENTO!$G$14)," ")</f>
        <v/>
      </c>
      <c r="W11" s="131" t="str">
        <f>IFERROR(IF(W12="","",W12/ORÇAMENTO!$G$14)," ")</f>
        <v/>
      </c>
      <c r="X11" s="131" t="str">
        <f>IFERROR(IF(X12="","",X12/ORÇAMENTO!$G$14)," ")</f>
        <v/>
      </c>
      <c r="Y11" s="111">
        <f t="shared" si="2"/>
        <v>1</v>
      </c>
    </row>
    <row r="12" spans="1:25" ht="14.25" customHeight="1" x14ac:dyDescent="0.2">
      <c r="A12" s="11" t="s">
        <v>195</v>
      </c>
      <c r="B12" s="79"/>
      <c r="C12" s="79" t="s">
        <v>285</v>
      </c>
      <c r="D12" s="79"/>
      <c r="E12" s="202"/>
      <c r="F12" s="144"/>
      <c r="G12" s="144"/>
      <c r="H12" s="136">
        <v>9602.2999999999993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12">
        <f t="shared" si="2"/>
        <v>9602.2999999999993</v>
      </c>
    </row>
    <row r="13" spans="1:25" ht="14.25" customHeight="1" x14ac:dyDescent="0.2">
      <c r="A13" s="11" t="s">
        <v>194</v>
      </c>
      <c r="B13" s="109" t="s">
        <v>4</v>
      </c>
      <c r="C13" s="109" t="str">
        <f>VLOOKUP(B13,ORÇAMENTO!B11:G87,2,0)</f>
        <v>EQUIPAMENTOS</v>
      </c>
      <c r="D13" s="109"/>
      <c r="E13" s="201" t="s">
        <v>306</v>
      </c>
      <c r="F13" s="144"/>
      <c r="G13" s="144"/>
      <c r="H13" s="129">
        <f>IFERROR(IF(H14="","",H14/ORÇAMENTO!$G$20)," ")</f>
        <v>0.5</v>
      </c>
      <c r="I13" s="129">
        <f>IFERROR(IF(I14="","",I14/ORÇAMENTO!$G$20)," ")</f>
        <v>0.5</v>
      </c>
      <c r="J13" s="129" t="str">
        <f>IFERROR(IF(J14="","",J14/ORÇAMENTO!$G$20)," ")</f>
        <v/>
      </c>
      <c r="K13" s="129" t="str">
        <f>IFERROR(IF(K14="","",K14/ORÇAMENTO!$G$20)," ")</f>
        <v/>
      </c>
      <c r="L13" s="129" t="str">
        <f>IFERROR(IF(L14="","",L14/ORÇAMENTO!$G$20)," ")</f>
        <v/>
      </c>
      <c r="M13" s="129" t="str">
        <f>IFERROR(IF(M14="","",M14/ORÇAMENTO!$G$20)," ")</f>
        <v/>
      </c>
      <c r="N13" s="129" t="str">
        <f>IFERROR(IF(N14="","",N14/ORÇAMENTO!$G$20)," ")</f>
        <v/>
      </c>
      <c r="O13" s="129" t="str">
        <f>IFERROR(IF(O14="","",O14/ORÇAMENTO!$G$20)," ")</f>
        <v/>
      </c>
      <c r="P13" s="129" t="str">
        <f>IFERROR(IF(P14="","",P14/ORÇAMENTO!$G$20)," ")</f>
        <v/>
      </c>
      <c r="Q13" s="129" t="str">
        <f>IFERROR(IF(Q14="","",Q14/ORÇAMENTO!$G$20)," ")</f>
        <v/>
      </c>
      <c r="R13" s="129" t="str">
        <f>IFERROR(IF(R14="","",R14/ORÇAMENTO!$G$20)," ")</f>
        <v/>
      </c>
      <c r="S13" s="129" t="str">
        <f>IFERROR(IF(S14="","",S14/ORÇAMENTO!$G$20)," ")</f>
        <v/>
      </c>
      <c r="T13" s="129" t="str">
        <f>IFERROR(IF(T14="","",T14/ORÇAMENTO!$G$20)," ")</f>
        <v/>
      </c>
      <c r="U13" s="129" t="str">
        <f>IFERROR(IF(U14="","",U14/ORÇAMENTO!$G$20)," ")</f>
        <v/>
      </c>
      <c r="V13" s="129" t="str">
        <f>IFERROR(IF(V14="","",V14/ORÇAMENTO!$G$20)," ")</f>
        <v/>
      </c>
      <c r="W13" s="129" t="str">
        <f>IFERROR(IF(W14="","",W14/ORÇAMENTO!$G$20)," ")</f>
        <v/>
      </c>
      <c r="X13" s="129" t="str">
        <f>IFERROR(IF(X14="","",X14/ORÇAMENTO!$G$20)," ")</f>
        <v/>
      </c>
      <c r="Y13" s="111">
        <f t="shared" si="2"/>
        <v>1</v>
      </c>
    </row>
    <row r="14" spans="1:25" ht="14.25" customHeight="1" x14ac:dyDescent="0.2">
      <c r="A14" s="11" t="s">
        <v>195</v>
      </c>
      <c r="B14" s="79"/>
      <c r="C14" s="79" t="s">
        <v>286</v>
      </c>
      <c r="D14" s="79">
        <v>2</v>
      </c>
      <c r="E14" s="202"/>
      <c r="F14" s="144"/>
      <c r="G14" s="144"/>
      <c r="H14" s="136">
        <f>IF($D$14&gt;0,ORÇAMENTO!$G$20/$D$14," ")</f>
        <v>6468</v>
      </c>
      <c r="I14" s="136">
        <f>IF($D$14&gt;0,ORÇAMENTO!$G$20/$D$14," ")</f>
        <v>6468</v>
      </c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12">
        <f t="shared" si="2"/>
        <v>12936</v>
      </c>
    </row>
    <row r="15" spans="1:25" ht="14.25" customHeight="1" x14ac:dyDescent="0.2">
      <c r="A15" s="11" t="s">
        <v>194</v>
      </c>
      <c r="B15" s="109" t="s">
        <v>5</v>
      </c>
      <c r="C15" s="116" t="str">
        <f>VLOOKUP(B15,ORÇAMENTO!B13:G89,2,0)</f>
        <v>DESPESAS INDIRETAS</v>
      </c>
      <c r="D15" s="116"/>
      <c r="E15" s="201" t="s">
        <v>306</v>
      </c>
      <c r="F15" s="144"/>
      <c r="G15" s="144"/>
      <c r="H15" s="129" t="str">
        <f>IFERROR(IF(H16="","",H16/ORÇAMENTO!$G$25)," ")</f>
        <v/>
      </c>
      <c r="I15" s="129" t="str">
        <f>IFERROR(IF(I16="","",I16/ORÇAMENTO!$G$25)," ")</f>
        <v/>
      </c>
      <c r="J15" s="129">
        <f>IFERROR(IF(J16="","",J16/ORÇAMENTO!$G$25)," ")</f>
        <v>8.3333333333333329E-2</v>
      </c>
      <c r="K15" s="129">
        <f>IFERROR(IF(K16="","",K16/ORÇAMENTO!$G$25)," ")</f>
        <v>8.3333333333333329E-2</v>
      </c>
      <c r="L15" s="129">
        <f>IFERROR(IF(L16="","",L16/ORÇAMENTO!$G$25)," ")</f>
        <v>8.3333333333333329E-2</v>
      </c>
      <c r="M15" s="129">
        <f>IFERROR(IF(M16="","",M16/ORÇAMENTO!$G$25)," ")</f>
        <v>8.3333333333333329E-2</v>
      </c>
      <c r="N15" s="129">
        <f>IFERROR(IF(N16="","",N16/ORÇAMENTO!$G$25)," ")</f>
        <v>8.3333333333333329E-2</v>
      </c>
      <c r="O15" s="129">
        <f>IFERROR(IF(O16="","",O16/ORÇAMENTO!$G$25)," ")</f>
        <v>8.3333333333333329E-2</v>
      </c>
      <c r="P15" s="129">
        <f>IFERROR(IF(P16="","",P16/ORÇAMENTO!$G$25)," ")</f>
        <v>8.3333333333333329E-2</v>
      </c>
      <c r="Q15" s="129">
        <f>IFERROR(IF(Q16="","",Q16/ORÇAMENTO!$G$25)," ")</f>
        <v>8.3333333333333329E-2</v>
      </c>
      <c r="R15" s="129">
        <f>IFERROR(IF(R16="","",R16/ORÇAMENTO!$G$25)," ")</f>
        <v>8.3333333333333329E-2</v>
      </c>
      <c r="S15" s="129">
        <f>IFERROR(IF(S16="","",S16/ORÇAMENTO!$G$25)," ")</f>
        <v>8.3333333333333329E-2</v>
      </c>
      <c r="T15" s="129">
        <f>IFERROR(IF(T16="","",T16/ORÇAMENTO!$G$25)," ")</f>
        <v>8.3333333333333329E-2</v>
      </c>
      <c r="U15" s="129">
        <f>IFERROR(IF(U16="","",U16/ORÇAMENTO!$G$25)," ")</f>
        <v>8.3333333333333329E-2</v>
      </c>
      <c r="V15" s="129" t="str">
        <f>IFERROR(IF(V16="","",V16/ORÇAMENTO!$G$25)," ")</f>
        <v/>
      </c>
      <c r="W15" s="129" t="str">
        <f>IFERROR(IF(W16="","",W16/ORÇAMENTO!$G$25)," ")</f>
        <v/>
      </c>
      <c r="X15" s="129" t="str">
        <f>IFERROR(IF(X16="","",X16/ORÇAMENTO!$G$25)," ")</f>
        <v/>
      </c>
      <c r="Y15" s="111">
        <f t="shared" si="2"/>
        <v>1</v>
      </c>
    </row>
    <row r="16" spans="1:25" ht="14.25" customHeight="1" x14ac:dyDescent="0.2">
      <c r="A16" s="11" t="s">
        <v>195</v>
      </c>
      <c r="B16" s="79"/>
      <c r="C16" s="79" t="s">
        <v>289</v>
      </c>
      <c r="D16" s="134"/>
      <c r="E16" s="202"/>
      <c r="F16" s="144"/>
      <c r="G16" s="144"/>
      <c r="H16" s="136"/>
      <c r="I16" s="136"/>
      <c r="J16" s="136">
        <f>ORÇAMENTO!$G$25/12</f>
        <v>15831.666666666666</v>
      </c>
      <c r="K16" s="136">
        <f>ORÇAMENTO!$G$25/12</f>
        <v>15831.666666666666</v>
      </c>
      <c r="L16" s="136">
        <f>ORÇAMENTO!$G$25/12</f>
        <v>15831.666666666666</v>
      </c>
      <c r="M16" s="136">
        <f>ORÇAMENTO!$G$25/12</f>
        <v>15831.666666666666</v>
      </c>
      <c r="N16" s="136">
        <f>ORÇAMENTO!$G$25/12</f>
        <v>15831.666666666666</v>
      </c>
      <c r="O16" s="136">
        <f>ORÇAMENTO!$G$25/12</f>
        <v>15831.666666666666</v>
      </c>
      <c r="P16" s="136">
        <f>ORÇAMENTO!$G$25/12</f>
        <v>15831.666666666666</v>
      </c>
      <c r="Q16" s="136">
        <f>ORÇAMENTO!$G$25/12</f>
        <v>15831.666666666666</v>
      </c>
      <c r="R16" s="136">
        <f>ORÇAMENTO!$G$25/12</f>
        <v>15831.666666666666</v>
      </c>
      <c r="S16" s="136">
        <f>ORÇAMENTO!$G$25/12</f>
        <v>15831.666666666666</v>
      </c>
      <c r="T16" s="136">
        <f>ORÇAMENTO!$G$25/12</f>
        <v>15831.666666666666</v>
      </c>
      <c r="U16" s="136">
        <f>ORÇAMENTO!$G$25/12</f>
        <v>15831.666666666666</v>
      </c>
      <c r="V16" s="136"/>
      <c r="W16" s="136"/>
      <c r="X16" s="136"/>
      <c r="Y16" s="112">
        <f t="shared" si="2"/>
        <v>189979.99999999997</v>
      </c>
    </row>
    <row r="17" spans="1:25" ht="14.25" customHeight="1" x14ac:dyDescent="0.2">
      <c r="A17" s="11" t="s">
        <v>194</v>
      </c>
      <c r="B17" s="109" t="s">
        <v>6</v>
      </c>
      <c r="C17" s="109" t="str">
        <f>VLOOKUP(B17,ORÇAMENTO!B15:G91,2,0)</f>
        <v>LIMPEZA DA OBRA</v>
      </c>
      <c r="D17" s="109"/>
      <c r="E17" s="201" t="s">
        <v>305</v>
      </c>
      <c r="F17" s="144"/>
      <c r="G17" s="144"/>
      <c r="H17" s="129" t="str">
        <f>IFERROR(IF(H18="","",H18/ORÇAMENTO!$G$35),"")</f>
        <v/>
      </c>
      <c r="I17" s="129" t="str">
        <f>IFERROR(IF(I18="","",I18/ORÇAMENTO!$G$35),"")</f>
        <v/>
      </c>
      <c r="J17" s="129">
        <f>IFERROR(IF(J18="","",J18/ORÇAMENTO!$G$35),"")</f>
        <v>9.0909090909090912E-2</v>
      </c>
      <c r="K17" s="129">
        <f>IFERROR(IF(K18="","",K18/ORÇAMENTO!$G$35),"")</f>
        <v>9.0909090909090912E-2</v>
      </c>
      <c r="L17" s="129">
        <f>IFERROR(IF(L18="","",L18/ORÇAMENTO!$G$35),"")</f>
        <v>9.0909090909090912E-2</v>
      </c>
      <c r="M17" s="129">
        <f>IFERROR(IF(M18="","",M18/ORÇAMENTO!$G$35),"")</f>
        <v>9.0909090909090912E-2</v>
      </c>
      <c r="N17" s="129">
        <f>IFERROR(IF(N18="","",N18/ORÇAMENTO!$G$35),"")</f>
        <v>9.0909090909090912E-2</v>
      </c>
      <c r="O17" s="129">
        <f>IFERROR(IF(O18="","",O18/ORÇAMENTO!$G$35),"")</f>
        <v>9.0909090909090912E-2</v>
      </c>
      <c r="P17" s="129">
        <f>IFERROR(IF(P18="","",P18/ORÇAMENTO!$G$35),"")</f>
        <v>9.0909090909090912E-2</v>
      </c>
      <c r="Q17" s="129">
        <f>IFERROR(IF(Q18="","",Q18/ORÇAMENTO!$G$35),"")</f>
        <v>9.0909090909090912E-2</v>
      </c>
      <c r="R17" s="129">
        <f>IFERROR(IF(R18="","",R18/ORÇAMENTO!$G$35),"")</f>
        <v>9.0909090909090912E-2</v>
      </c>
      <c r="S17" s="129">
        <f>IFERROR(IF(S18="","",S18/ORÇAMENTO!$G$35),"")</f>
        <v>9.0909090909090912E-2</v>
      </c>
      <c r="T17" s="129">
        <f>IFERROR(IF(T18="","",T18/ORÇAMENTO!$G$35),"")</f>
        <v>9.0909090909090912E-2</v>
      </c>
      <c r="U17" s="129" t="str">
        <f>IFERROR(IF(U18="","",U18/ORÇAMENTO!$G$35),"")</f>
        <v/>
      </c>
      <c r="V17" s="129" t="str">
        <f>IFERROR(IF(V18="","",V18/ORÇAMENTO!$G$35),"")</f>
        <v/>
      </c>
      <c r="W17" s="129" t="str">
        <f>IFERROR(IF(W18="","",W18/ORÇAMENTO!$G$35),"")</f>
        <v/>
      </c>
      <c r="X17" s="129" t="str">
        <f>IFERROR(IF(X18="","",X18/ORÇAMENTO!$G$35),"")</f>
        <v/>
      </c>
      <c r="Y17" s="111">
        <f t="shared" si="2"/>
        <v>1.0000000000000002</v>
      </c>
    </row>
    <row r="18" spans="1:25" ht="14.25" customHeight="1" x14ac:dyDescent="0.2">
      <c r="A18" s="11" t="s">
        <v>195</v>
      </c>
      <c r="B18" s="79"/>
      <c r="C18" s="79" t="s">
        <v>288</v>
      </c>
      <c r="D18" s="134"/>
      <c r="E18" s="202"/>
      <c r="F18" s="144"/>
      <c r="G18" s="144"/>
      <c r="H18" s="136"/>
      <c r="I18" s="136"/>
      <c r="J18" s="136">
        <f>ORÇAMENTO!$G$35/11</f>
        <v>763.63636363636363</v>
      </c>
      <c r="K18" s="136">
        <f>ORÇAMENTO!$G$35/11</f>
        <v>763.63636363636363</v>
      </c>
      <c r="L18" s="136">
        <f>ORÇAMENTO!$G$35/11</f>
        <v>763.63636363636363</v>
      </c>
      <c r="M18" s="136">
        <f>ORÇAMENTO!$G$35/11</f>
        <v>763.63636363636363</v>
      </c>
      <c r="N18" s="136">
        <f>ORÇAMENTO!$G$35/11</f>
        <v>763.63636363636363</v>
      </c>
      <c r="O18" s="136">
        <f>ORÇAMENTO!$G$35/11</f>
        <v>763.63636363636363</v>
      </c>
      <c r="P18" s="136">
        <f>ORÇAMENTO!$G$35/11</f>
        <v>763.63636363636363</v>
      </c>
      <c r="Q18" s="136">
        <f>ORÇAMENTO!$G$35/11</f>
        <v>763.63636363636363</v>
      </c>
      <c r="R18" s="136">
        <f>ORÇAMENTO!$G$35/11</f>
        <v>763.63636363636363</v>
      </c>
      <c r="S18" s="136">
        <f>ORÇAMENTO!$G$35/11</f>
        <v>763.63636363636363</v>
      </c>
      <c r="T18" s="136">
        <f>ORÇAMENTO!$G$35/11</f>
        <v>763.63636363636363</v>
      </c>
      <c r="U18" s="136"/>
      <c r="V18" s="136"/>
      <c r="W18" s="136"/>
      <c r="X18" s="136"/>
      <c r="Y18" s="112">
        <f t="shared" si="2"/>
        <v>8400.0000000000018</v>
      </c>
    </row>
    <row r="19" spans="1:25" ht="14.25" customHeight="1" x14ac:dyDescent="0.2">
      <c r="A19" s="11" t="s">
        <v>194</v>
      </c>
      <c r="B19" s="109" t="s">
        <v>7</v>
      </c>
      <c r="C19" s="116" t="str">
        <f>VLOOKUP(B19,ORÇAMENTO!B17:G93,2,0)</f>
        <v xml:space="preserve">TRANSPORTE </v>
      </c>
      <c r="D19" s="116"/>
      <c r="E19" s="201"/>
      <c r="F19" s="144"/>
      <c r="G19" s="144"/>
      <c r="H19" s="137" t="str">
        <f>IFERROR(IF(H20="","",H20/ORÇAMENTO!$G$37),"")</f>
        <v/>
      </c>
      <c r="I19" s="137" t="str">
        <f>IFERROR(IF(I20="","",I20/ORÇAMENTO!$G$37),"")</f>
        <v/>
      </c>
      <c r="J19" s="137">
        <f>IFERROR(IF(J20="","",J20/ORÇAMENTO!$G$37),"")</f>
        <v>9.0909090909090912E-2</v>
      </c>
      <c r="K19" s="137">
        <f>IFERROR(IF(K20="","",K20/ORÇAMENTO!$G$37),"")</f>
        <v>9.0909090909090912E-2</v>
      </c>
      <c r="L19" s="137">
        <f>IFERROR(IF(L20="","",L20/ORÇAMENTO!$G$37),"")</f>
        <v>9.0909090909090912E-2</v>
      </c>
      <c r="M19" s="137">
        <f>IFERROR(IF(M20="","",M20/ORÇAMENTO!$G$37),"")</f>
        <v>9.0909090909090912E-2</v>
      </c>
      <c r="N19" s="137">
        <f>IFERROR(IF(N20="","",N20/ORÇAMENTO!$G$37),"")</f>
        <v>9.0909090909090912E-2</v>
      </c>
      <c r="O19" s="137">
        <f>IFERROR(IF(O20="","",O20/ORÇAMENTO!$G$37),"")</f>
        <v>9.0909090909090912E-2</v>
      </c>
      <c r="P19" s="137">
        <f>IFERROR(IF(P20="","",P20/ORÇAMENTO!$G$37),"")</f>
        <v>9.0909090909090912E-2</v>
      </c>
      <c r="Q19" s="137">
        <f>IFERROR(IF(Q20="","",Q20/ORÇAMENTO!$G$37),"")</f>
        <v>9.0909090909090912E-2</v>
      </c>
      <c r="R19" s="137">
        <f>IFERROR(IF(R20="","",R20/ORÇAMENTO!$G$37),"")</f>
        <v>9.0909090909090912E-2</v>
      </c>
      <c r="S19" s="137">
        <f>IFERROR(IF(S20="","",S20/ORÇAMENTO!$G$37),"")</f>
        <v>9.0909090909090912E-2</v>
      </c>
      <c r="T19" s="137">
        <f>IFERROR(IF(T20="","",T20/ORÇAMENTO!$G$37),"")</f>
        <v>9.0909090909090912E-2</v>
      </c>
      <c r="U19" s="137" t="str">
        <f>IFERROR(IF(U20="","",U20/ORÇAMENTO!$G$37),"")</f>
        <v/>
      </c>
      <c r="V19" s="137" t="str">
        <f>IFERROR(IF(V20="","",V20/ORÇAMENTO!$G$37),"")</f>
        <v/>
      </c>
      <c r="W19" s="137" t="str">
        <f>IFERROR(IF(W20="","",W20/ORÇAMENTO!$G$37),"")</f>
        <v/>
      </c>
      <c r="X19" s="137" t="str">
        <f>IFERROR(IF(X20="","",X20/ORÇAMENTO!$G$37),"")</f>
        <v/>
      </c>
      <c r="Y19" s="111">
        <f t="shared" si="2"/>
        <v>1.0000000000000002</v>
      </c>
    </row>
    <row r="20" spans="1:25" ht="14.25" customHeight="1" x14ac:dyDescent="0.2">
      <c r="A20" s="11" t="s">
        <v>195</v>
      </c>
      <c r="B20" s="79"/>
      <c r="C20" s="79" t="s">
        <v>288</v>
      </c>
      <c r="D20" s="134"/>
      <c r="E20" s="202"/>
      <c r="F20" s="144"/>
      <c r="G20" s="144"/>
      <c r="H20" s="136"/>
      <c r="I20" s="136"/>
      <c r="J20" s="136">
        <f>ORÇAMENTO!$G$37/11</f>
        <v>232.72727272727272</v>
      </c>
      <c r="K20" s="136">
        <f>ORÇAMENTO!$G$37/11</f>
        <v>232.72727272727272</v>
      </c>
      <c r="L20" s="136">
        <f>ORÇAMENTO!$G$37/11</f>
        <v>232.72727272727272</v>
      </c>
      <c r="M20" s="136">
        <f>ORÇAMENTO!$G$37/11</f>
        <v>232.72727272727272</v>
      </c>
      <c r="N20" s="136">
        <f>ORÇAMENTO!$G$37/11</f>
        <v>232.72727272727272</v>
      </c>
      <c r="O20" s="136">
        <f>ORÇAMENTO!$G$37/11</f>
        <v>232.72727272727272</v>
      </c>
      <c r="P20" s="136">
        <f>ORÇAMENTO!$G$37/11</f>
        <v>232.72727272727272</v>
      </c>
      <c r="Q20" s="136">
        <f>ORÇAMENTO!$G$37/11</f>
        <v>232.72727272727272</v>
      </c>
      <c r="R20" s="136">
        <f>ORÇAMENTO!$G$37/11</f>
        <v>232.72727272727272</v>
      </c>
      <c r="S20" s="136">
        <f>ORÇAMENTO!$G$37/11</f>
        <v>232.72727272727272</v>
      </c>
      <c r="T20" s="136">
        <f>ORÇAMENTO!$G$37/11</f>
        <v>232.72727272727272</v>
      </c>
      <c r="U20" s="136"/>
      <c r="V20" s="136"/>
      <c r="W20" s="136"/>
      <c r="X20" s="136"/>
      <c r="Y20" s="112">
        <f t="shared" si="2"/>
        <v>2559.9999999999995</v>
      </c>
    </row>
    <row r="21" spans="1:25" ht="14.25" customHeight="1" x14ac:dyDescent="0.2">
      <c r="A21" s="11" t="s">
        <v>194</v>
      </c>
      <c r="B21" s="109" t="s">
        <v>8</v>
      </c>
      <c r="C21" s="109" t="str">
        <f>VLOOKUP(B21,ORÇAMENTO!B19:G95,2,0)</f>
        <v>MOVIMENTO DE TERRA</v>
      </c>
      <c r="D21" s="109"/>
      <c r="E21" s="201"/>
      <c r="F21" s="144"/>
      <c r="G21" s="144"/>
      <c r="H21" s="137" t="str">
        <f>IFERROR(IF(H22="","",H22/ORÇAMENTO!$G$39),"")</f>
        <v/>
      </c>
      <c r="I21" s="137" t="str">
        <f>IFERROR(IF(I22="","",I22/ORÇAMENTO!$G$39),"")</f>
        <v/>
      </c>
      <c r="J21" s="137">
        <f>IFERROR(IF(J22="","",J22/ORÇAMENTO!$G$39),"")</f>
        <v>0.73813642008160374</v>
      </c>
      <c r="K21" s="137">
        <f>IFERROR(IF(K22="","",K22/ORÇAMENTO!$G$39),"")</f>
        <v>3.7409082845485185E-2</v>
      </c>
      <c r="L21" s="137">
        <f>IFERROR(IF(L22="","",L22/ORÇAMENTO!$G$39),"")</f>
        <v>3.7409082845485185E-2</v>
      </c>
      <c r="M21" s="137">
        <f>IFERROR(IF(M22="","",M22/ORÇAMENTO!$G$39),"")</f>
        <v>3.7409082845485185E-2</v>
      </c>
      <c r="N21" s="137">
        <f>IFERROR(IF(N22="","",N22/ORÇAMENTO!$G$39),"")</f>
        <v>3.7409082845485185E-2</v>
      </c>
      <c r="O21" s="137">
        <f>IFERROR(IF(O22="","",O22/ORÇAMENTO!$G$39),"")</f>
        <v>3.7409082845485185E-2</v>
      </c>
      <c r="P21" s="137">
        <f>IFERROR(IF(P22="","",P22/ORÇAMENTO!$G$39),"")</f>
        <v>3.7409082845485185E-2</v>
      </c>
      <c r="Q21" s="137">
        <f>IFERROR(IF(Q22="","",Q22/ORÇAMENTO!$G$39),"")</f>
        <v>3.7409082845485185E-2</v>
      </c>
      <c r="R21" s="137" t="str">
        <f>IFERROR(IF(R22="","",R22/ORÇAMENTO!$G$39),"")</f>
        <v/>
      </c>
      <c r="S21" s="137" t="str">
        <f>IFERROR(IF(S22="","",S22/ORÇAMENTO!$G$39),"")</f>
        <v/>
      </c>
      <c r="T21" s="137" t="str">
        <f>IFERROR(IF(T22="","",T22/ORÇAMENTO!$G$39),"")</f>
        <v/>
      </c>
      <c r="U21" s="137" t="str">
        <f>IFERROR(IF(U22="","",U22/ORÇAMENTO!$G$39),"")</f>
        <v/>
      </c>
      <c r="V21" s="137" t="str">
        <f>IFERROR(IF(V22="","",V22/ORÇAMENTO!$G$39),"")</f>
        <v/>
      </c>
      <c r="W21" s="137" t="str">
        <f>IFERROR(IF(W22="","",W22/ORÇAMENTO!$G$39),"")</f>
        <v/>
      </c>
      <c r="X21" s="137" t="str">
        <f>IFERROR(IF(X22="","",X22/ORÇAMENTO!$G$39),"")</f>
        <v/>
      </c>
      <c r="Y21" s="111">
        <f t="shared" si="2"/>
        <v>0.99999999999999989</v>
      </c>
    </row>
    <row r="22" spans="1:25" ht="14.25" customHeight="1" x14ac:dyDescent="0.2">
      <c r="A22" s="11" t="s">
        <v>195</v>
      </c>
      <c r="B22" s="79"/>
      <c r="C22" s="79" t="s">
        <v>292</v>
      </c>
      <c r="D22" s="134"/>
      <c r="E22" s="202"/>
      <c r="F22" s="144"/>
      <c r="G22" s="144"/>
      <c r="H22" s="136"/>
      <c r="I22" s="136"/>
      <c r="J22" s="136">
        <f>ORÇAMENTO!G42+ORÇAMENTO!G41+K22</f>
        <v>2080.4375</v>
      </c>
      <c r="K22" s="136">
        <f>ORÇAMENTO!$G$40/8</f>
        <v>105.4375</v>
      </c>
      <c r="L22" s="136">
        <f>ORÇAMENTO!$G$40/8</f>
        <v>105.4375</v>
      </c>
      <c r="M22" s="136">
        <f>ORÇAMENTO!$G$40/8</f>
        <v>105.4375</v>
      </c>
      <c r="N22" s="136">
        <f>ORÇAMENTO!$G$40/8</f>
        <v>105.4375</v>
      </c>
      <c r="O22" s="136">
        <f>ORÇAMENTO!$G$40/8</f>
        <v>105.4375</v>
      </c>
      <c r="P22" s="136">
        <f>ORÇAMENTO!$G$40/8</f>
        <v>105.4375</v>
      </c>
      <c r="Q22" s="136">
        <f>ORÇAMENTO!$G$40/8</f>
        <v>105.4375</v>
      </c>
      <c r="R22" s="136"/>
      <c r="S22" s="136"/>
      <c r="T22" s="136"/>
      <c r="U22" s="136"/>
      <c r="V22" s="136"/>
      <c r="W22" s="136"/>
      <c r="X22" s="136"/>
      <c r="Y22" s="112">
        <f t="shared" si="2"/>
        <v>2818.5</v>
      </c>
    </row>
    <row r="23" spans="1:25" ht="14.25" customHeight="1" x14ac:dyDescent="0.2">
      <c r="A23" s="11" t="s">
        <v>194</v>
      </c>
      <c r="B23" s="109" t="s">
        <v>9</v>
      </c>
      <c r="C23" s="116" t="str">
        <f>VLOOKUP(B23,ORÇAMENTO!B22:G99,2,0)</f>
        <v>FUNDAÇÃO</v>
      </c>
      <c r="D23" s="116"/>
      <c r="E23" s="201"/>
      <c r="F23" s="144"/>
      <c r="G23" s="144"/>
      <c r="H23" s="137"/>
      <c r="I23" s="137">
        <f>I24/ORÇAMENTO!G43</f>
        <v>0.5</v>
      </c>
      <c r="J23" s="137">
        <f>J24/ORÇAMENTO!G43</f>
        <v>0.5</v>
      </c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11">
        <f t="shared" si="2"/>
        <v>1</v>
      </c>
    </row>
    <row r="24" spans="1:25" ht="14.25" customHeight="1" x14ac:dyDescent="0.2">
      <c r="A24" s="11" t="s">
        <v>195</v>
      </c>
      <c r="B24" s="79"/>
      <c r="C24" s="79" t="s">
        <v>286</v>
      </c>
      <c r="D24" s="134"/>
      <c r="E24" s="202"/>
      <c r="F24" s="144"/>
      <c r="G24" s="144"/>
      <c r="H24" s="136"/>
      <c r="I24" s="136">
        <f>ORÇAMENTO!G43/2</f>
        <v>14275</v>
      </c>
      <c r="J24" s="136">
        <f>ORÇAMENTO!G43/2</f>
        <v>14275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12">
        <f t="shared" si="2"/>
        <v>28550</v>
      </c>
    </row>
    <row r="25" spans="1:25" ht="14.25" customHeight="1" x14ac:dyDescent="0.2">
      <c r="A25" s="11" t="s">
        <v>194</v>
      </c>
      <c r="B25" s="109" t="s">
        <v>10</v>
      </c>
      <c r="C25" s="109" t="str">
        <f>VLOOKUP(B25,ORÇAMENTO!B24:G101,2,0)</f>
        <v>ESTRUTURA</v>
      </c>
      <c r="D25" s="109"/>
      <c r="E25" s="201"/>
      <c r="F25" s="144"/>
      <c r="G25" s="144"/>
      <c r="H25" s="137"/>
      <c r="I25" s="137"/>
      <c r="J25" s="137"/>
      <c r="K25" s="137">
        <f>K26/ORÇAMENTO!$G$47</f>
        <v>0.11111111111111112</v>
      </c>
      <c r="L25" s="137">
        <f>L26/ORÇAMENTO!$G$47</f>
        <v>0.11111111111111112</v>
      </c>
      <c r="M25" s="137">
        <f>M26/ORÇAMENTO!$G$47</f>
        <v>0.11111111111111112</v>
      </c>
      <c r="N25" s="137">
        <f>N26/ORÇAMENTO!$G$47</f>
        <v>0.11111111111111112</v>
      </c>
      <c r="O25" s="137">
        <f>O26/ORÇAMENTO!$G$47</f>
        <v>0.11111111111111112</v>
      </c>
      <c r="P25" s="137">
        <f>P26/ORÇAMENTO!$G$47</f>
        <v>0.11111111111111112</v>
      </c>
      <c r="Q25" s="137">
        <f>Q26/ORÇAMENTO!$G$47</f>
        <v>0.11111111111111112</v>
      </c>
      <c r="R25" s="137">
        <f>R26/ORÇAMENTO!$G$47</f>
        <v>0.11111111111111112</v>
      </c>
      <c r="S25" s="137">
        <f>S26/ORÇAMENTO!$G$47</f>
        <v>0.11111111111111112</v>
      </c>
      <c r="T25" s="137"/>
      <c r="U25" s="137"/>
      <c r="V25" s="137"/>
      <c r="W25" s="137"/>
      <c r="X25" s="137"/>
      <c r="Y25" s="111">
        <f t="shared" si="2"/>
        <v>1.0000000000000002</v>
      </c>
    </row>
    <row r="26" spans="1:25" ht="14.25" customHeight="1" x14ac:dyDescent="0.2">
      <c r="A26" s="11" t="s">
        <v>195</v>
      </c>
      <c r="B26" s="79"/>
      <c r="C26" s="79" t="s">
        <v>293</v>
      </c>
      <c r="D26" s="134"/>
      <c r="E26" s="202"/>
      <c r="F26" s="144"/>
      <c r="G26" s="144"/>
      <c r="H26" s="136"/>
      <c r="I26" s="136"/>
      <c r="J26" s="136"/>
      <c r="K26" s="136">
        <f>ORÇAMENTO!$G$47/9</f>
        <v>88055.555555555562</v>
      </c>
      <c r="L26" s="136">
        <f>ORÇAMENTO!$G$47/9</f>
        <v>88055.555555555562</v>
      </c>
      <c r="M26" s="136">
        <f>ORÇAMENTO!$G$47/9</f>
        <v>88055.555555555562</v>
      </c>
      <c r="N26" s="136">
        <f>ORÇAMENTO!$G$47/9</f>
        <v>88055.555555555562</v>
      </c>
      <c r="O26" s="136">
        <f>ORÇAMENTO!$G$47/9</f>
        <v>88055.555555555562</v>
      </c>
      <c r="P26" s="136">
        <f>ORÇAMENTO!$G$47/9</f>
        <v>88055.555555555562</v>
      </c>
      <c r="Q26" s="136">
        <f>ORÇAMENTO!$G$47/9</f>
        <v>88055.555555555562</v>
      </c>
      <c r="R26" s="136">
        <f>ORÇAMENTO!$G$47/9</f>
        <v>88055.555555555562</v>
      </c>
      <c r="S26" s="136">
        <f>ORÇAMENTO!$G$47/9</f>
        <v>88055.555555555562</v>
      </c>
      <c r="T26" s="136"/>
      <c r="U26" s="136"/>
      <c r="V26" s="136"/>
      <c r="W26" s="136"/>
      <c r="X26" s="136"/>
      <c r="Y26" s="112">
        <f t="shared" si="2"/>
        <v>792500</v>
      </c>
    </row>
    <row r="27" spans="1:25" ht="14.25" customHeight="1" x14ac:dyDescent="0.2">
      <c r="A27" s="11" t="s">
        <v>194</v>
      </c>
      <c r="B27" s="109" t="s">
        <v>12</v>
      </c>
      <c r="C27" s="116" t="str">
        <f>VLOOKUP(B27,ORÇAMENTO!B26:G103,2,0)</f>
        <v>ALVENARIA</v>
      </c>
      <c r="D27" s="116"/>
      <c r="E27" s="201"/>
      <c r="F27" s="144"/>
      <c r="G27" s="144"/>
      <c r="H27" s="137"/>
      <c r="I27" s="137"/>
      <c r="J27" s="137"/>
      <c r="K27" s="138"/>
      <c r="L27" s="137">
        <f>L28/ORÇAMENTO!$G$51</f>
        <v>0.125</v>
      </c>
      <c r="M27" s="137">
        <f>M28/ORÇAMENTO!$G$51</f>
        <v>0.125</v>
      </c>
      <c r="N27" s="137">
        <f>N28/ORÇAMENTO!$G$51</f>
        <v>0.125</v>
      </c>
      <c r="O27" s="137">
        <f>O28/ORÇAMENTO!$G$51</f>
        <v>0.125</v>
      </c>
      <c r="P27" s="137">
        <f>P28/ORÇAMENTO!$G$51</f>
        <v>0.125</v>
      </c>
      <c r="Q27" s="137">
        <f>Q28/ORÇAMENTO!$G$51</f>
        <v>0.125</v>
      </c>
      <c r="R27" s="137">
        <f>R28/ORÇAMENTO!$G$51</f>
        <v>0.125</v>
      </c>
      <c r="S27" s="137">
        <f>S28/ORÇAMENTO!$G$51</f>
        <v>0.125</v>
      </c>
      <c r="T27" s="137"/>
      <c r="U27" s="137"/>
      <c r="V27" s="137"/>
      <c r="W27" s="137"/>
      <c r="X27" s="137"/>
      <c r="Y27" s="111">
        <f t="shared" si="2"/>
        <v>1</v>
      </c>
    </row>
    <row r="28" spans="1:25" ht="14.25" customHeight="1" x14ac:dyDescent="0.2">
      <c r="A28" s="11" t="s">
        <v>195</v>
      </c>
      <c r="B28" s="79"/>
      <c r="C28" s="79" t="s">
        <v>292</v>
      </c>
      <c r="D28" s="79"/>
      <c r="E28" s="202"/>
      <c r="F28" s="144"/>
      <c r="G28" s="144"/>
      <c r="H28" s="136"/>
      <c r="I28" s="136"/>
      <c r="J28" s="136"/>
      <c r="K28" s="136"/>
      <c r="L28" s="136">
        <f>ORÇAMENTO!$G$51/8</f>
        <v>11562.5</v>
      </c>
      <c r="M28" s="136">
        <f>ORÇAMENTO!$G$51/8</f>
        <v>11562.5</v>
      </c>
      <c r="N28" s="136">
        <f>ORÇAMENTO!$G$51/8</f>
        <v>11562.5</v>
      </c>
      <c r="O28" s="136">
        <f>ORÇAMENTO!$G$51/8</f>
        <v>11562.5</v>
      </c>
      <c r="P28" s="136">
        <f>ORÇAMENTO!$G$51/8</f>
        <v>11562.5</v>
      </c>
      <c r="Q28" s="136">
        <f>ORÇAMENTO!$G$51/8</f>
        <v>11562.5</v>
      </c>
      <c r="R28" s="136">
        <f>ORÇAMENTO!$G$51/8</f>
        <v>11562.5</v>
      </c>
      <c r="S28" s="136">
        <f>ORÇAMENTO!$G$51/8</f>
        <v>11562.5</v>
      </c>
      <c r="T28" s="136"/>
      <c r="U28" s="136"/>
      <c r="V28" s="136"/>
      <c r="W28" s="136"/>
      <c r="X28" s="136"/>
      <c r="Y28" s="112">
        <f t="shared" si="2"/>
        <v>92500</v>
      </c>
    </row>
    <row r="29" spans="1:25" ht="14.25" customHeight="1" x14ac:dyDescent="0.2">
      <c r="A29" s="11" t="s">
        <v>194</v>
      </c>
      <c r="B29" s="109" t="s">
        <v>13</v>
      </c>
      <c r="C29" s="109" t="s">
        <v>278</v>
      </c>
      <c r="D29" s="109"/>
      <c r="E29" s="201"/>
      <c r="F29" s="144"/>
      <c r="G29" s="144"/>
      <c r="H29" s="137"/>
      <c r="I29" s="137"/>
      <c r="J29" s="137"/>
      <c r="K29" s="137"/>
      <c r="L29" s="137"/>
      <c r="M29" s="138"/>
      <c r="N29" s="137"/>
      <c r="O29" s="137"/>
      <c r="P29" s="137"/>
      <c r="Q29" s="137"/>
      <c r="R29" s="137"/>
      <c r="S29" s="137">
        <f>S30/ORÇAMENTO!G53</f>
        <v>1</v>
      </c>
      <c r="T29" s="137"/>
      <c r="U29" s="137"/>
      <c r="V29" s="137"/>
      <c r="W29" s="137"/>
      <c r="X29" s="137"/>
      <c r="Y29" s="111">
        <f t="shared" si="2"/>
        <v>1</v>
      </c>
    </row>
    <row r="30" spans="1:25" ht="14.25" customHeight="1" x14ac:dyDescent="0.2">
      <c r="A30" s="11" t="s">
        <v>195</v>
      </c>
      <c r="B30" s="79"/>
      <c r="C30" s="79" t="s">
        <v>294</v>
      </c>
      <c r="D30" s="79"/>
      <c r="E30" s="202"/>
      <c r="F30" s="144"/>
      <c r="G30" s="144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>
        <f>ORÇAMENTO!G53</f>
        <v>62000</v>
      </c>
      <c r="T30" s="136"/>
      <c r="U30" s="136"/>
      <c r="V30" s="136"/>
      <c r="W30" s="136"/>
      <c r="X30" s="136"/>
      <c r="Y30" s="112">
        <f t="shared" si="2"/>
        <v>62000</v>
      </c>
    </row>
    <row r="31" spans="1:25" ht="14.25" customHeight="1" x14ac:dyDescent="0.2">
      <c r="A31" s="11" t="s">
        <v>194</v>
      </c>
      <c r="B31" s="109" t="s">
        <v>14</v>
      </c>
      <c r="C31" s="109" t="str">
        <f>VLOOKUP(B31,ORÇAMENTO!B28:G107,2,0)</f>
        <v>IMPERMEABILIZAÇÃO</v>
      </c>
      <c r="D31" s="109"/>
      <c r="E31" s="201"/>
      <c r="F31" s="144"/>
      <c r="G31" s="144"/>
      <c r="H31" s="137"/>
      <c r="I31" s="137"/>
      <c r="J31" s="137"/>
      <c r="K31" s="137"/>
      <c r="L31" s="138"/>
      <c r="M31" s="137"/>
      <c r="N31" s="137"/>
      <c r="O31" s="137"/>
      <c r="P31" s="137">
        <f>P32/ORÇAMENTO!$G$55</f>
        <v>0.25</v>
      </c>
      <c r="Q31" s="137">
        <f>Q32/ORÇAMENTO!$G$55</f>
        <v>0.25</v>
      </c>
      <c r="R31" s="137">
        <f>R32/ORÇAMENTO!$G$55</f>
        <v>0.25</v>
      </c>
      <c r="S31" s="137">
        <f>S32/ORÇAMENTO!$G$55</f>
        <v>0.25</v>
      </c>
      <c r="T31" s="137"/>
      <c r="U31" s="137"/>
      <c r="V31" s="137"/>
      <c r="W31" s="137"/>
      <c r="X31" s="137"/>
      <c r="Y31" s="111">
        <f t="shared" si="2"/>
        <v>1</v>
      </c>
    </row>
    <row r="32" spans="1:25" ht="14.25" customHeight="1" x14ac:dyDescent="0.2">
      <c r="A32" s="11" t="s">
        <v>195</v>
      </c>
      <c r="B32" s="79"/>
      <c r="C32" s="79" t="s">
        <v>295</v>
      </c>
      <c r="D32" s="79"/>
      <c r="E32" s="202"/>
      <c r="F32" s="144"/>
      <c r="G32" s="144"/>
      <c r="H32" s="136"/>
      <c r="I32" s="136"/>
      <c r="J32" s="136"/>
      <c r="K32" s="136"/>
      <c r="L32" s="136"/>
      <c r="M32" s="136"/>
      <c r="N32" s="136"/>
      <c r="O32" s="136"/>
      <c r="P32" s="136">
        <f>ORÇAMENTO!$G$55/4</f>
        <v>4298</v>
      </c>
      <c r="Q32" s="136">
        <f>ORÇAMENTO!$G$55/4</f>
        <v>4298</v>
      </c>
      <c r="R32" s="136">
        <f>ORÇAMENTO!$G$55/4</f>
        <v>4298</v>
      </c>
      <c r="S32" s="136">
        <f>ORÇAMENTO!$G$55/4</f>
        <v>4298</v>
      </c>
      <c r="T32" s="136"/>
      <c r="U32" s="136"/>
      <c r="V32" s="136"/>
      <c r="W32" s="136"/>
      <c r="X32" s="136"/>
      <c r="Y32" s="112">
        <f t="shared" si="2"/>
        <v>17192</v>
      </c>
    </row>
    <row r="33" spans="1:26" ht="14.25" customHeight="1" x14ac:dyDescent="0.2">
      <c r="A33" s="11" t="s">
        <v>194</v>
      </c>
      <c r="B33" s="109" t="s">
        <v>16</v>
      </c>
      <c r="C33" s="116" t="str">
        <f>VLOOKUP(B33,ORÇAMENTO!B30:G111,2,0)</f>
        <v>FORRO E SANCA EM GESSO</v>
      </c>
      <c r="D33" s="116"/>
      <c r="E33" s="201"/>
      <c r="F33" s="144"/>
      <c r="G33" s="144"/>
      <c r="H33" s="137"/>
      <c r="I33" s="137"/>
      <c r="J33" s="137"/>
      <c r="K33" s="137"/>
      <c r="L33" s="137"/>
      <c r="M33" s="137">
        <f>M34/ORÇAMENTO!$G$57</f>
        <v>0.33333333333333331</v>
      </c>
      <c r="N33" s="137">
        <f>N34/ORÇAMENTO!$G$57</f>
        <v>0.33333333333333331</v>
      </c>
      <c r="O33" s="137">
        <f>O34/ORÇAMENTO!$G$57</f>
        <v>0.33333333333333331</v>
      </c>
      <c r="P33" s="137"/>
      <c r="Q33" s="137"/>
      <c r="R33" s="137"/>
      <c r="S33" s="137"/>
      <c r="T33" s="137"/>
      <c r="U33" s="137"/>
      <c r="V33" s="137"/>
      <c r="W33" s="137"/>
      <c r="X33" s="137"/>
      <c r="Y33" s="111">
        <f t="shared" si="2"/>
        <v>1</v>
      </c>
    </row>
    <row r="34" spans="1:26" ht="14.25" customHeight="1" x14ac:dyDescent="0.2">
      <c r="A34" s="11" t="s">
        <v>195</v>
      </c>
      <c r="B34" s="79"/>
      <c r="C34" s="79" t="s">
        <v>287</v>
      </c>
      <c r="D34" s="79"/>
      <c r="E34" s="202"/>
      <c r="F34" s="144"/>
      <c r="G34" s="144"/>
      <c r="H34" s="136"/>
      <c r="I34" s="136"/>
      <c r="J34" s="136"/>
      <c r="K34" s="136"/>
      <c r="L34" s="136"/>
      <c r="M34" s="136">
        <f>ORÇAMENTO!$G$57/3</f>
        <v>6276</v>
      </c>
      <c r="N34" s="136">
        <f>ORÇAMENTO!$G$57/3</f>
        <v>6276</v>
      </c>
      <c r="O34" s="136">
        <f>ORÇAMENTO!$G$57/3</f>
        <v>6276</v>
      </c>
      <c r="P34" s="136"/>
      <c r="Q34" s="136"/>
      <c r="R34" s="136"/>
      <c r="S34" s="136"/>
      <c r="T34" s="136"/>
      <c r="U34" s="136"/>
      <c r="V34" s="136"/>
      <c r="W34" s="136"/>
      <c r="X34" s="136"/>
      <c r="Y34" s="112">
        <f t="shared" si="2"/>
        <v>18828</v>
      </c>
    </row>
    <row r="35" spans="1:26" ht="14.25" customHeight="1" x14ac:dyDescent="0.2">
      <c r="A35" s="11" t="s">
        <v>194</v>
      </c>
      <c r="B35" s="109" t="s">
        <v>17</v>
      </c>
      <c r="C35" s="109" t="str">
        <f>VLOOKUP(B35,ORÇAMENTO!B32:G113,2,0)</f>
        <v>PINTURA</v>
      </c>
      <c r="D35" s="109"/>
      <c r="E35" s="201"/>
      <c r="F35" s="144"/>
      <c r="G35" s="144"/>
      <c r="H35" s="137"/>
      <c r="I35" s="137"/>
      <c r="J35" s="137"/>
      <c r="K35" s="137"/>
      <c r="L35" s="137"/>
      <c r="M35" s="137">
        <f>M36/ORÇAMENTO!$G$59</f>
        <v>0.11111111111111112</v>
      </c>
      <c r="N35" s="137">
        <f>N36/ORÇAMENTO!$G$59</f>
        <v>0.11111111111111112</v>
      </c>
      <c r="O35" s="137">
        <f>O36/ORÇAMENTO!$G$59</f>
        <v>0.11111111111111112</v>
      </c>
      <c r="P35" s="137">
        <f>P36/ORÇAMENTO!$G$59</f>
        <v>0.11111111111111112</v>
      </c>
      <c r="Q35" s="137">
        <f>Q36/ORÇAMENTO!$G$59</f>
        <v>0.11111111111111112</v>
      </c>
      <c r="R35" s="137">
        <f>R36/ORÇAMENTO!$G$59</f>
        <v>0.11111111111111112</v>
      </c>
      <c r="S35" s="137">
        <f>S36/ORÇAMENTO!$G$59</f>
        <v>0.11111111111111112</v>
      </c>
      <c r="T35" s="137">
        <f>T36/ORÇAMENTO!$G$59</f>
        <v>0.11111111111111112</v>
      </c>
      <c r="U35" s="137">
        <f>U36/ORÇAMENTO!$G$59</f>
        <v>0.11111111111111112</v>
      </c>
      <c r="V35" s="137"/>
      <c r="W35" s="137"/>
      <c r="X35" s="137"/>
      <c r="Y35" s="111">
        <f t="shared" si="2"/>
        <v>1.0000000000000002</v>
      </c>
    </row>
    <row r="36" spans="1:26" ht="14.25" customHeight="1" x14ac:dyDescent="0.2">
      <c r="A36" s="11" t="s">
        <v>195</v>
      </c>
      <c r="B36" s="79"/>
      <c r="C36" s="79" t="s">
        <v>293</v>
      </c>
      <c r="D36" s="79"/>
      <c r="E36" s="202"/>
      <c r="F36" s="144"/>
      <c r="G36" s="144"/>
      <c r="H36" s="136"/>
      <c r="I36" s="136"/>
      <c r="J36" s="136"/>
      <c r="K36" s="136"/>
      <c r="L36" s="136"/>
      <c r="M36" s="136">
        <f>ORÇAMENTO!$G$59/9</f>
        <v>4612.2222222222226</v>
      </c>
      <c r="N36" s="136">
        <f>ORÇAMENTO!$G$59/9</f>
        <v>4612.2222222222226</v>
      </c>
      <c r="O36" s="136">
        <f>ORÇAMENTO!$G$59/9</f>
        <v>4612.2222222222226</v>
      </c>
      <c r="P36" s="136">
        <f>ORÇAMENTO!$G$59/9</f>
        <v>4612.2222222222226</v>
      </c>
      <c r="Q36" s="136">
        <f>ORÇAMENTO!$G$59/9</f>
        <v>4612.2222222222226</v>
      </c>
      <c r="R36" s="136">
        <f>ORÇAMENTO!$G$59/9</f>
        <v>4612.2222222222226</v>
      </c>
      <c r="S36" s="136">
        <f>ORÇAMENTO!$G$59/9</f>
        <v>4612.2222222222226</v>
      </c>
      <c r="T36" s="136">
        <f>ORÇAMENTO!$G$59/9</f>
        <v>4612.2222222222226</v>
      </c>
      <c r="U36" s="136">
        <f>ORÇAMENTO!$G$59/9</f>
        <v>4612.2222222222226</v>
      </c>
      <c r="V36" s="136"/>
      <c r="W36" s="136"/>
      <c r="X36" s="136"/>
      <c r="Y36" s="112">
        <f t="shared" si="2"/>
        <v>41510</v>
      </c>
    </row>
    <row r="37" spans="1:26" ht="14.25" customHeight="1" x14ac:dyDescent="0.2">
      <c r="A37" s="11" t="s">
        <v>194</v>
      </c>
      <c r="B37" s="109" t="s">
        <v>20</v>
      </c>
      <c r="C37" s="109" t="str">
        <f>VLOOKUP(B37,ORÇAMENTO!B40:G121,2,0)</f>
        <v>INSTALAÇÕES PREDIAIS</v>
      </c>
      <c r="D37" s="109"/>
      <c r="E37" s="201"/>
      <c r="F37" s="144"/>
      <c r="G37" s="144"/>
      <c r="H37" s="137"/>
      <c r="I37" s="137"/>
      <c r="J37" s="137"/>
      <c r="K37" s="137"/>
      <c r="L37" s="137">
        <f>L38/ORÇAMENTO!$G$62</f>
        <v>0.25</v>
      </c>
      <c r="M37" s="137">
        <f>M38/ORÇAMENTO!$G$62</f>
        <v>0.25</v>
      </c>
      <c r="N37" s="137">
        <f>N38/ORÇAMENTO!$G$62</f>
        <v>0.25</v>
      </c>
      <c r="O37" s="137">
        <f>O38/ORÇAMENTO!$G$62</f>
        <v>0.25</v>
      </c>
      <c r="P37" s="137"/>
      <c r="Q37" s="137"/>
      <c r="R37" s="137"/>
      <c r="S37" s="137"/>
      <c r="T37" s="137"/>
      <c r="U37" s="137"/>
      <c r="V37" s="137"/>
      <c r="W37" s="137"/>
      <c r="X37" s="137"/>
      <c r="Y37" s="111">
        <f t="shared" si="2"/>
        <v>1</v>
      </c>
    </row>
    <row r="38" spans="1:26" ht="14.25" customHeight="1" x14ac:dyDescent="0.2">
      <c r="A38" s="11" t="s">
        <v>195</v>
      </c>
      <c r="B38" s="79"/>
      <c r="C38" s="79" t="s">
        <v>295</v>
      </c>
      <c r="D38" s="79"/>
      <c r="E38" s="202"/>
      <c r="F38" s="144"/>
      <c r="G38" s="144"/>
      <c r="H38" s="136"/>
      <c r="I38" s="136"/>
      <c r="J38" s="136"/>
      <c r="K38" s="136"/>
      <c r="L38" s="136">
        <f>ORÇAMENTO!$G$62/4</f>
        <v>220000</v>
      </c>
      <c r="M38" s="136">
        <f>ORÇAMENTO!$G$62/4</f>
        <v>220000</v>
      </c>
      <c r="N38" s="136">
        <f>ORÇAMENTO!$G$62/4</f>
        <v>220000</v>
      </c>
      <c r="O38" s="136">
        <f>ORÇAMENTO!$G$62/4</f>
        <v>220000</v>
      </c>
      <c r="P38" s="136"/>
      <c r="Q38" s="136"/>
      <c r="R38" s="136"/>
      <c r="S38" s="136"/>
      <c r="T38" s="136"/>
      <c r="U38" s="136"/>
      <c r="V38" s="136"/>
      <c r="W38" s="136"/>
      <c r="X38" s="136"/>
      <c r="Y38" s="112">
        <f t="shared" si="2"/>
        <v>880000</v>
      </c>
    </row>
    <row r="39" spans="1:26" ht="14.25" customHeight="1" x14ac:dyDescent="0.2">
      <c r="A39" s="11" t="s">
        <v>194</v>
      </c>
      <c r="B39" s="109" t="s">
        <v>296</v>
      </c>
      <c r="C39" s="116" t="str">
        <f>VLOOKUP(B39,ORÇAMENTO!B48:G129,2,0)</f>
        <v>ELEVADORES PROVISÓRIOS</v>
      </c>
      <c r="D39" s="116"/>
      <c r="E39" s="201"/>
      <c r="F39" s="144"/>
      <c r="G39" s="144"/>
      <c r="H39" s="137"/>
      <c r="I39" s="137"/>
      <c r="J39" s="137"/>
      <c r="K39" s="137"/>
      <c r="L39" s="137"/>
      <c r="M39" s="137"/>
      <c r="N39" s="137">
        <f>N40/ORÇAMENTO!G69</f>
        <v>1</v>
      </c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11">
        <f t="shared" si="2"/>
        <v>1</v>
      </c>
    </row>
    <row r="40" spans="1:26" ht="14.25" customHeight="1" x14ac:dyDescent="0.2">
      <c r="A40" s="11" t="s">
        <v>195</v>
      </c>
      <c r="B40" s="79"/>
      <c r="C40" s="79" t="s">
        <v>300</v>
      </c>
      <c r="D40" s="79"/>
      <c r="E40" s="202"/>
      <c r="F40" s="144"/>
      <c r="G40" s="144"/>
      <c r="H40" s="136"/>
      <c r="I40" s="136"/>
      <c r="J40" s="136"/>
      <c r="K40" s="136"/>
      <c r="L40" s="136"/>
      <c r="M40" s="136"/>
      <c r="N40" s="136">
        <f>ORÇAMENTO!G69</f>
        <v>40000</v>
      </c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12">
        <f t="shared" si="2"/>
        <v>40000</v>
      </c>
    </row>
    <row r="41" spans="1:26" ht="14.25" customHeight="1" x14ac:dyDescent="0.2">
      <c r="A41" s="11" t="s">
        <v>194</v>
      </c>
      <c r="B41" s="109" t="s">
        <v>22</v>
      </c>
      <c r="C41" s="109" t="str">
        <f>VLOOKUP(B41,ORÇAMENTO!B50:G131,2,0)</f>
        <v>SERVIÇOS COMPLEMENTARES</v>
      </c>
      <c r="D41" s="109"/>
      <c r="E41" s="201"/>
      <c r="F41" s="144"/>
      <c r="G41" s="144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>
        <f>V42/ORÇAMENTO!$G$71</f>
        <v>0.5</v>
      </c>
      <c r="W41" s="137">
        <f>W42/ORÇAMENTO!$G$71</f>
        <v>0.5</v>
      </c>
      <c r="X41" s="137"/>
      <c r="Y41" s="111">
        <f t="shared" si="2"/>
        <v>1</v>
      </c>
    </row>
    <row r="42" spans="1:26" ht="14.25" customHeight="1" x14ac:dyDescent="0.2">
      <c r="A42" s="11" t="s">
        <v>195</v>
      </c>
      <c r="B42" s="79"/>
      <c r="C42" s="79" t="s">
        <v>286</v>
      </c>
      <c r="D42" s="79"/>
      <c r="E42" s="202"/>
      <c r="F42" s="144"/>
      <c r="G42" s="144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>
        <f>ORÇAMENTO!$G$71/2</f>
        <v>12950</v>
      </c>
      <c r="W42" s="136">
        <f>ORÇAMENTO!$G$71/2</f>
        <v>12950</v>
      </c>
      <c r="X42" s="136"/>
      <c r="Y42" s="112">
        <f t="shared" si="2"/>
        <v>25900</v>
      </c>
    </row>
    <row r="43" spans="1:26" ht="7.5" customHeight="1" x14ac:dyDescent="0.2">
      <c r="A43" s="11"/>
      <c r="B43" s="9"/>
      <c r="C43" s="9"/>
      <c r="D43" s="9"/>
      <c r="E43" s="9"/>
      <c r="F43" s="9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3"/>
    </row>
    <row r="44" spans="1:26" ht="16.5" customHeight="1" x14ac:dyDescent="0.2">
      <c r="A44" s="11"/>
      <c r="C44" s="105" t="s">
        <v>196</v>
      </c>
      <c r="D44" s="105"/>
      <c r="E44" s="105"/>
      <c r="F44" s="105"/>
      <c r="G44" s="105"/>
      <c r="H44" s="106">
        <f t="shared" ref="H44:X44" si="3">H45/$Y$46</f>
        <v>5.6409519797061158E-2</v>
      </c>
      <c r="I44" s="106">
        <f t="shared" si="3"/>
        <v>8.8596957010807099E-3</v>
      </c>
      <c r="J44" s="106">
        <f t="shared" si="3"/>
        <v>1.4173235647758653E-2</v>
      </c>
      <c r="K44" s="106">
        <f t="shared" si="3"/>
        <v>4.4842636017486642E-2</v>
      </c>
      <c r="L44" s="106">
        <f t="shared" si="3"/>
        <v>0.14374700307054078</v>
      </c>
      <c r="M44" s="106">
        <f t="shared" si="3"/>
        <v>0.14839755196002802</v>
      </c>
      <c r="N44" s="106">
        <f t="shared" si="3"/>
        <v>0.16548224694355154</v>
      </c>
      <c r="O44" s="106">
        <f t="shared" si="3"/>
        <v>0.14839755196002802</v>
      </c>
      <c r="P44" s="106">
        <f t="shared" si="3"/>
        <v>5.3586891383713406E-2</v>
      </c>
      <c r="Q44" s="106">
        <f t="shared" si="3"/>
        <v>5.3586891383713406E-2</v>
      </c>
      <c r="R44" s="106">
        <f t="shared" si="3"/>
        <v>5.3541857195530278E-2</v>
      </c>
      <c r="S44" s="106">
        <f t="shared" si="3"/>
        <v>8.0023134419991732E-2</v>
      </c>
      <c r="T44" s="106">
        <f t="shared" si="3"/>
        <v>9.1575043690914817E-3</v>
      </c>
      <c r="U44" s="106">
        <f t="shared" si="3"/>
        <v>8.731940148592807E-3</v>
      </c>
      <c r="V44" s="106">
        <f t="shared" si="3"/>
        <v>5.5311700009157399E-3</v>
      </c>
      <c r="W44" s="106">
        <f t="shared" si="3"/>
        <v>5.5311700009157399E-3</v>
      </c>
      <c r="X44" s="106">
        <f t="shared" si="3"/>
        <v>0</v>
      </c>
      <c r="Y44" s="106">
        <f>SUM(H44:W44)</f>
        <v>1</v>
      </c>
      <c r="Z44" s="71"/>
    </row>
    <row r="45" spans="1:26" ht="16.5" customHeight="1" x14ac:dyDescent="0.2">
      <c r="A45" s="11"/>
      <c r="C45" s="105" t="s">
        <v>197</v>
      </c>
      <c r="D45" s="105"/>
      <c r="E45" s="105"/>
      <c r="F45" s="105"/>
      <c r="G45" s="105"/>
      <c r="H45" s="107">
        <f>H10+H12+H14+H16+H18+H20+H22+H24+H26+H28</f>
        <v>132070.29999999999</v>
      </c>
      <c r="I45" s="107">
        <f>I14+I16+I18+I20+I22+I24</f>
        <v>20743</v>
      </c>
      <c r="J45" s="107">
        <f>J16+J18+J20+J22+J24+J26</f>
        <v>33183.467803030304</v>
      </c>
      <c r="K45" s="107">
        <f>K16+K18+K20+K22+K26</f>
        <v>104989.02335858587</v>
      </c>
      <c r="L45" s="107">
        <f>L16+L18+L20+L22+L26+L28+L38</f>
        <v>336551.5233585859</v>
      </c>
      <c r="M45" s="107">
        <f>M16+M18+M20+M22+M26+M28+M34+M36+M38</f>
        <v>347439.74558080808</v>
      </c>
      <c r="N45" s="107">
        <f>N16+N18+N20+N22+N26+N28+N34+N36+N38+N40</f>
        <v>387439.74558080808</v>
      </c>
      <c r="O45" s="107">
        <f>O16+O18+O20+O22+O26+O28+O32+O34+O36+O38</f>
        <v>347439.74558080808</v>
      </c>
      <c r="P45" s="107">
        <f>P16+P18+P20+P22+P26+P28+P32+P36</f>
        <v>125461.74558080808</v>
      </c>
      <c r="Q45" s="107">
        <f>Q16+Q18+Q20+Q22+Q26+Q28+Q32+Q36</f>
        <v>125461.74558080808</v>
      </c>
      <c r="R45" s="107">
        <f>R16+R18+R20+R26+R28+R32+R34+R36+R38</f>
        <v>125356.30808080808</v>
      </c>
      <c r="S45" s="107">
        <f>S16+S18+S20+S26+S28+S30+S32+S36</f>
        <v>187356.30808080808</v>
      </c>
      <c r="T45" s="107">
        <f>T16+T18+T20+T26+T28+T32+T34+T36</f>
        <v>21440.252525252523</v>
      </c>
      <c r="U45" s="107">
        <f>U16+U28+U32+U34+U36+U40</f>
        <v>20443.888888888891</v>
      </c>
      <c r="V45" s="107">
        <f>V30+V34+V36+V38+V40+V42</f>
        <v>12950</v>
      </c>
      <c r="W45" s="107">
        <f>W34+W36+W38+W40+W42</f>
        <v>12950</v>
      </c>
      <c r="X45" s="107">
        <f>X34+X36</f>
        <v>0</v>
      </c>
      <c r="Y45" s="107">
        <f>Y10+Y12+Y14+Y16+Y18+Y20+Y22+Y24+Y26+Y28+Y30+Y32+Y34+Y36+Y38+Y40+Y42</f>
        <v>2341276.7999999998</v>
      </c>
      <c r="Z45" s="71"/>
    </row>
    <row r="46" spans="1:26" ht="16.5" customHeight="1" x14ac:dyDescent="0.2">
      <c r="A46" s="11"/>
      <c r="C46" s="105" t="s">
        <v>231</v>
      </c>
      <c r="D46" s="105"/>
      <c r="E46" s="105"/>
      <c r="F46" s="105"/>
      <c r="G46" s="105"/>
      <c r="H46" s="108">
        <f>H44</f>
        <v>5.6409519797061158E-2</v>
      </c>
      <c r="I46" s="108">
        <f>I44+H46</f>
        <v>6.5269215498141867E-2</v>
      </c>
      <c r="J46" s="108">
        <f t="shared" ref="J46:T46" si="4">J44+I46</f>
        <v>7.9442451145900525E-2</v>
      </c>
      <c r="K46" s="108">
        <f t="shared" si="4"/>
        <v>0.12428508716338717</v>
      </c>
      <c r="L46" s="108">
        <f>L44+K46</f>
        <v>0.26803209023392793</v>
      </c>
      <c r="M46" s="108">
        <f t="shared" si="4"/>
        <v>0.41642964219395595</v>
      </c>
      <c r="N46" s="108">
        <f t="shared" si="4"/>
        <v>0.58191188913750747</v>
      </c>
      <c r="O46" s="108">
        <f t="shared" si="4"/>
        <v>0.73030944109753548</v>
      </c>
      <c r="P46" s="108">
        <f t="shared" si="4"/>
        <v>0.7838963324812489</v>
      </c>
      <c r="Q46" s="108">
        <f t="shared" si="4"/>
        <v>0.83748322386496232</v>
      </c>
      <c r="R46" s="108">
        <f t="shared" si="4"/>
        <v>0.89102508106049261</v>
      </c>
      <c r="S46" s="108">
        <f t="shared" si="4"/>
        <v>0.97104821548048437</v>
      </c>
      <c r="T46" s="108">
        <f t="shared" si="4"/>
        <v>0.98020571984957583</v>
      </c>
      <c r="U46" s="108">
        <f>U44+T46</f>
        <v>0.98893765999816863</v>
      </c>
      <c r="V46" s="108">
        <f>V44+U46</f>
        <v>0.99446882999908437</v>
      </c>
      <c r="W46" s="108">
        <f>W44+V46</f>
        <v>1</v>
      </c>
      <c r="X46" s="108">
        <f>X44+W46</f>
        <v>1</v>
      </c>
      <c r="Y46" s="107">
        <v>2341276.7999999998</v>
      </c>
      <c r="Z46" s="71"/>
    </row>
    <row r="47" spans="1:26" x14ac:dyDescent="0.2">
      <c r="A47" s="11"/>
      <c r="C47" s="105" t="s">
        <v>301</v>
      </c>
      <c r="D47" s="139">
        <f>COUNTIF(H45:W45,"&lt;&gt;0")</f>
        <v>16</v>
      </c>
      <c r="E47" s="142"/>
      <c r="F47" s="142"/>
      <c r="G47" s="142"/>
      <c r="H47" s="71"/>
      <c r="I47" s="71"/>
      <c r="J47" s="71"/>
      <c r="K47" s="71"/>
      <c r="L47" s="71"/>
      <c r="M47" s="71"/>
      <c r="N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x14ac:dyDescent="0.2">
      <c r="A48" s="11"/>
      <c r="C48" s="105" t="s">
        <v>302</v>
      </c>
      <c r="D48" s="140">
        <f>COUNT(H45:W45)</f>
        <v>16</v>
      </c>
      <c r="E48" s="143"/>
      <c r="F48" s="143"/>
      <c r="G48" s="143"/>
      <c r="Y48" s="115"/>
    </row>
    <row r="49" spans="1:25" x14ac:dyDescent="0.2">
      <c r="A49" s="11"/>
      <c r="J49" s="117"/>
    </row>
    <row r="50" spans="1:25" x14ac:dyDescent="0.2">
      <c r="A50" s="11"/>
      <c r="I50" s="117"/>
      <c r="J50" s="4"/>
      <c r="Y50" s="4"/>
    </row>
    <row r="51" spans="1:25" x14ac:dyDescent="0.2">
      <c r="A51" s="11"/>
    </row>
    <row r="52" spans="1:25" x14ac:dyDescent="0.2">
      <c r="A52" s="11"/>
      <c r="K52" s="117"/>
    </row>
    <row r="53" spans="1:25" x14ac:dyDescent="0.2">
      <c r="A53" s="11"/>
    </row>
    <row r="54" spans="1:25" x14ac:dyDescent="0.2">
      <c r="A54" s="11"/>
    </row>
    <row r="55" spans="1:25" x14ac:dyDescent="0.2">
      <c r="A55" s="11"/>
    </row>
    <row r="56" spans="1:25" x14ac:dyDescent="0.2">
      <c r="A56" s="11"/>
    </row>
    <row r="57" spans="1:25" x14ac:dyDescent="0.2">
      <c r="A57" s="11"/>
    </row>
    <row r="58" spans="1:25" x14ac:dyDescent="0.2">
      <c r="A58" s="11"/>
    </row>
    <row r="59" spans="1:25" x14ac:dyDescent="0.2">
      <c r="A59" s="11"/>
    </row>
    <row r="60" spans="1:25" x14ac:dyDescent="0.2">
      <c r="A60" s="11"/>
    </row>
    <row r="61" spans="1:25" x14ac:dyDescent="0.2">
      <c r="A61" s="11"/>
    </row>
    <row r="62" spans="1:25" x14ac:dyDescent="0.2">
      <c r="A62" s="11"/>
    </row>
    <row r="63" spans="1:25" x14ac:dyDescent="0.2">
      <c r="A63" s="11"/>
    </row>
    <row r="64" spans="1:25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8">
    <mergeCell ref="B1:Y1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H10:X10">
    <cfRule type="cellIs" dxfId="27" priority="21" operator="greaterThan">
      <formula>0</formula>
    </cfRule>
  </conditionalFormatting>
  <conditionalFormatting sqref="H12:X12">
    <cfRule type="cellIs" dxfId="26" priority="20" operator="greaterThan">
      <formula>0</formula>
    </cfRule>
  </conditionalFormatting>
  <conditionalFormatting sqref="H14:X14">
    <cfRule type="cellIs" dxfId="25" priority="19" operator="greaterThan">
      <formula>0</formula>
    </cfRule>
  </conditionalFormatting>
  <conditionalFormatting sqref="H16:X16">
    <cfRule type="cellIs" dxfId="24" priority="18" operator="greaterThan">
      <formula>0</formula>
    </cfRule>
  </conditionalFormatting>
  <conditionalFormatting sqref="H18:X18">
    <cfRule type="cellIs" dxfId="23" priority="17" operator="greaterThan">
      <formula>0</formula>
    </cfRule>
  </conditionalFormatting>
  <conditionalFormatting sqref="H20:X20">
    <cfRule type="cellIs" dxfId="22" priority="16" operator="greaterThan">
      <formula>0</formula>
    </cfRule>
  </conditionalFormatting>
  <conditionalFormatting sqref="H22:X22">
    <cfRule type="cellIs" dxfId="21" priority="15" operator="greaterThan">
      <formula>0</formula>
    </cfRule>
  </conditionalFormatting>
  <conditionalFormatting sqref="H24:X24">
    <cfRule type="cellIs" dxfId="20" priority="14" operator="greaterThan">
      <formula>0</formula>
    </cfRule>
  </conditionalFormatting>
  <conditionalFormatting sqref="H26:X26">
    <cfRule type="cellIs" dxfId="19" priority="13" operator="greaterThan">
      <formula>0</formula>
    </cfRule>
  </conditionalFormatting>
  <conditionalFormatting sqref="H28:X28">
    <cfRule type="cellIs" dxfId="18" priority="12" operator="greaterThan">
      <formula>0</formula>
    </cfRule>
  </conditionalFormatting>
  <conditionalFormatting sqref="H30:X30">
    <cfRule type="cellIs" dxfId="17" priority="11" operator="greaterThan">
      <formula>0</formula>
    </cfRule>
  </conditionalFormatting>
  <conditionalFormatting sqref="H32:X32">
    <cfRule type="cellIs" dxfId="16" priority="10" operator="greaterThan">
      <formula>0</formula>
    </cfRule>
  </conditionalFormatting>
  <conditionalFormatting sqref="H34:X34">
    <cfRule type="cellIs" dxfId="15" priority="9" operator="greaterThan">
      <formula>0</formula>
    </cfRule>
  </conditionalFormatting>
  <conditionalFormatting sqref="H36:X36">
    <cfRule type="cellIs" dxfId="14" priority="8" operator="greaterThan">
      <formula>0</formula>
    </cfRule>
  </conditionalFormatting>
  <conditionalFormatting sqref="H38:X38">
    <cfRule type="cellIs" dxfId="13" priority="7" operator="greaterThan">
      <formula>0</formula>
    </cfRule>
  </conditionalFormatting>
  <conditionalFormatting sqref="H40:X40">
    <cfRule type="cellIs" dxfId="12" priority="6" operator="greaterThan">
      <formula>0</formula>
    </cfRule>
  </conditionalFormatting>
  <conditionalFormatting sqref="H42:X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5" t="s">
        <v>283</v>
      </c>
      <c r="B1" s="126"/>
      <c r="C1" s="126"/>
      <c r="D1" s="126">
        <v>0</v>
      </c>
      <c r="E1" s="126">
        <f>'FÍSICO x FINANCEIRO'!H46</f>
        <v>5.6409519797061158E-2</v>
      </c>
      <c r="F1" s="126">
        <f>'FÍSICO x FINANCEIRO'!I46</f>
        <v>6.5269215498141867E-2</v>
      </c>
      <c r="G1" s="126">
        <f>'FÍSICO x FINANCEIRO'!J46</f>
        <v>7.9442451145900525E-2</v>
      </c>
      <c r="H1" s="126">
        <f>'FÍSICO x FINANCEIRO'!K46</f>
        <v>0.12428508716338717</v>
      </c>
      <c r="I1" s="126">
        <f>'FÍSICO x FINANCEIRO'!L46</f>
        <v>0.26803209023392793</v>
      </c>
      <c r="J1" s="126">
        <f>'FÍSICO x FINANCEIRO'!M46</f>
        <v>0.41642964219395595</v>
      </c>
      <c r="K1" s="126">
        <f>'FÍSICO x FINANCEIRO'!N46</f>
        <v>0.58191188913750747</v>
      </c>
      <c r="L1" s="126">
        <f>'FÍSICO x FINANCEIRO'!O46</f>
        <v>0.73030944109753548</v>
      </c>
      <c r="M1" s="126">
        <f>'FÍSICO x FINANCEIRO'!P46</f>
        <v>0.7838963324812489</v>
      </c>
      <c r="N1" s="126">
        <f>'FÍSICO x FINANCEIRO'!Q46</f>
        <v>0.83748322386496232</v>
      </c>
      <c r="O1" s="126">
        <f>'FÍSICO x FINANCEIRO'!R46</f>
        <v>0.89102508106049261</v>
      </c>
      <c r="P1" s="126">
        <f>'FÍSICO x FINANCEIRO'!S46</f>
        <v>0.97104821548048437</v>
      </c>
      <c r="Q1" s="126">
        <f>'FÍSICO x FINANCEIRO'!T46</f>
        <v>0.98020571984957583</v>
      </c>
      <c r="R1" s="126">
        <f>'FÍSICO x FINANCEIRO'!U46</f>
        <v>0.98893765999816863</v>
      </c>
      <c r="S1" s="126">
        <f>'FÍSICO x FINANCEIRO'!V46</f>
        <v>0.99446882999908437</v>
      </c>
      <c r="T1" s="126">
        <f>'FÍSICO x FINANCEIRO'!W46</f>
        <v>1</v>
      </c>
      <c r="U1" s="126">
        <f>'FÍSICO x FINANCEIRO'!X46</f>
        <v>1</v>
      </c>
      <c r="V1" s="126" t="e">
        <f>'FÍSICO x FINANCEIRO'!#REF!</f>
        <v>#REF!</v>
      </c>
      <c r="W1" s="126" t="e">
        <f>'FÍSICO x FINANCEIRO'!#REF!</f>
        <v>#REF!</v>
      </c>
      <c r="X1" s="126" t="e">
        <f>'FÍSICO x FINANCEIRO'!#REF!</f>
        <v>#REF!</v>
      </c>
      <c r="Y1" s="126" t="e">
        <f>'FÍSICO x FINANCEIRO'!#REF!</f>
        <v>#REF!</v>
      </c>
      <c r="Z1" s="126" t="e">
        <f>'FÍSICO x FINANCEIRO'!#REF!</f>
        <v>#REF!</v>
      </c>
      <c r="AA1" s="118"/>
    </row>
    <row r="2" spans="1:27" x14ac:dyDescent="0.2">
      <c r="A2" s="125" t="s">
        <v>284</v>
      </c>
      <c r="B2" s="127"/>
      <c r="C2" s="128"/>
      <c r="D2" s="128" t="s">
        <v>211</v>
      </c>
      <c r="E2" s="128">
        <f>'FÍSICO x FINANCEIRO'!H7</f>
        <v>40360</v>
      </c>
      <c r="F2" s="128">
        <f>'FÍSICO x FINANCEIRO'!I7</f>
        <v>40391</v>
      </c>
      <c r="G2" s="128">
        <f>'FÍSICO x FINANCEIRO'!J7</f>
        <v>40422</v>
      </c>
      <c r="H2" s="128">
        <f>'FÍSICO x FINANCEIRO'!K7</f>
        <v>40452</v>
      </c>
      <c r="I2" s="128">
        <f>'FÍSICO x FINANCEIRO'!L7</f>
        <v>40483</v>
      </c>
      <c r="J2" s="128">
        <f>'FÍSICO x FINANCEIRO'!M7</f>
        <v>40513</v>
      </c>
      <c r="K2" s="128">
        <f>'FÍSICO x FINANCEIRO'!N7</f>
        <v>40544</v>
      </c>
      <c r="L2" s="128">
        <f>'FÍSICO x FINANCEIRO'!O7</f>
        <v>40575</v>
      </c>
      <c r="M2" s="128">
        <f>'FÍSICO x FINANCEIRO'!P7</f>
        <v>40603</v>
      </c>
      <c r="N2" s="128">
        <f>'FÍSICO x FINANCEIRO'!Q7</f>
        <v>40634</v>
      </c>
      <c r="O2" s="128">
        <f>'FÍSICO x FINANCEIRO'!R7</f>
        <v>40664</v>
      </c>
      <c r="P2" s="128">
        <f>'FÍSICO x FINANCEIRO'!S7</f>
        <v>40695</v>
      </c>
      <c r="Q2" s="128">
        <f>'FÍSICO x FINANCEIRO'!T7</f>
        <v>40725</v>
      </c>
      <c r="R2" s="128">
        <f>'FÍSICO x FINANCEIRO'!U7</f>
        <v>40756</v>
      </c>
      <c r="S2" s="132">
        <f>'FÍSICO x FINANCEIRO'!V7</f>
        <v>40787</v>
      </c>
      <c r="T2" s="132">
        <f>'FÍSICO x FINANCEIRO'!W7</f>
        <v>40817</v>
      </c>
      <c r="U2" s="125"/>
      <c r="V2" s="125"/>
      <c r="W2" s="125"/>
      <c r="X2" s="125"/>
      <c r="Y2" s="125"/>
      <c r="Z2" s="125"/>
      <c r="AA2" s="124"/>
    </row>
    <row r="3" spans="1:27" ht="13.5" thickBot="1" x14ac:dyDescent="0.25">
      <c r="B3" s="13"/>
      <c r="C3" s="119"/>
      <c r="D3" s="119"/>
      <c r="E3" s="119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20"/>
      <c r="D4" s="120"/>
      <c r="E4" s="120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1" t="s">
        <v>281</v>
      </c>
      <c r="D5" s="121"/>
      <c r="E5" s="121"/>
      <c r="F5" s="114"/>
      <c r="G5" s="114"/>
      <c r="H5" s="114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2"/>
      <c r="D6" s="122"/>
      <c r="E6" s="122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1" t="s">
        <v>282</v>
      </c>
      <c r="D7" s="121"/>
      <c r="E7" s="121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3"/>
      <c r="D8" s="123"/>
      <c r="E8" s="123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3"/>
      <c r="D9" s="123"/>
      <c r="E9" s="123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3"/>
      <c r="D10" s="123"/>
      <c r="E10" s="123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3"/>
      <c r="D11" s="123"/>
      <c r="E11" s="123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3"/>
      <c r="D12" s="123"/>
      <c r="E12" s="123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3"/>
      <c r="D13" s="123"/>
      <c r="E13" s="123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3"/>
      <c r="D14" s="123"/>
      <c r="E14" s="123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3"/>
      <c r="D15" s="123"/>
      <c r="E15" s="123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3"/>
      <c r="D16" s="123"/>
      <c r="E16" s="123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3"/>
      <c r="D17" s="123"/>
      <c r="E17" s="123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3"/>
      <c r="D18" s="123"/>
      <c r="E18" s="123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3"/>
      <c r="D19" s="123"/>
      <c r="E19" s="123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3"/>
      <c r="D20" s="123"/>
      <c r="E20" s="123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3"/>
      <c r="D21" s="123"/>
      <c r="E21" s="123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3"/>
      <c r="D22" s="123"/>
      <c r="E22" s="123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3"/>
      <c r="D23" s="123"/>
      <c r="E23" s="123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3"/>
      <c r="D24" s="123"/>
      <c r="E24" s="123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3"/>
      <c r="D25" s="123"/>
      <c r="E25" s="123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3"/>
      <c r="D26" s="123"/>
      <c r="E26" s="123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3"/>
      <c r="D27" s="123"/>
      <c r="E27" s="123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3"/>
      <c r="D28" s="123"/>
      <c r="E28" s="123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3"/>
      <c r="D29" s="123"/>
      <c r="E29" s="123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3"/>
      <c r="D30" s="123"/>
      <c r="E30" s="123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3"/>
      <c r="D31" s="123"/>
      <c r="E31" s="123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3"/>
      <c r="D32" s="123"/>
      <c r="E32" s="123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3"/>
      <c r="D33" s="123"/>
      <c r="E33" s="123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3"/>
      <c r="D34" s="123"/>
      <c r="E34" s="123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3"/>
      <c r="D35" s="123"/>
      <c r="E35" s="123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3"/>
      <c r="D36" s="123"/>
      <c r="E36" s="123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3"/>
      <c r="D37" s="123"/>
      <c r="E37" s="123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3">
        <v>0</v>
      </c>
      <c r="D1" s="126">
        <f>'FÍSICO x FINANCEIRO'!H45</f>
        <v>132070.29999999999</v>
      </c>
      <c r="E1" s="126">
        <f>'FÍSICO x FINANCEIRO'!I45</f>
        <v>20743</v>
      </c>
      <c r="F1" s="126">
        <f>'FÍSICO x FINANCEIRO'!J45</f>
        <v>33183.467803030304</v>
      </c>
      <c r="G1" s="126">
        <f>'FÍSICO x FINANCEIRO'!K45</f>
        <v>104989.02335858587</v>
      </c>
      <c r="H1" s="126">
        <f>'FÍSICO x FINANCEIRO'!L45</f>
        <v>336551.5233585859</v>
      </c>
      <c r="I1" s="126">
        <f>'FÍSICO x FINANCEIRO'!M45</f>
        <v>347439.74558080808</v>
      </c>
      <c r="J1" s="126">
        <f>'FÍSICO x FINANCEIRO'!N45</f>
        <v>387439.74558080808</v>
      </c>
      <c r="K1" s="126">
        <f>'FÍSICO x FINANCEIRO'!O45</f>
        <v>347439.74558080808</v>
      </c>
      <c r="L1" s="126">
        <f>'FÍSICO x FINANCEIRO'!P45</f>
        <v>125461.74558080808</v>
      </c>
      <c r="M1" s="126">
        <f>'FÍSICO x FINANCEIRO'!Q45</f>
        <v>125461.74558080808</v>
      </c>
      <c r="N1" s="126">
        <f>'FÍSICO x FINANCEIRO'!R45</f>
        <v>125356.30808080808</v>
      </c>
      <c r="O1" s="126">
        <f>'FÍSICO x FINANCEIRO'!S45</f>
        <v>187356.30808080808</v>
      </c>
      <c r="P1" s="126">
        <f>'FÍSICO x FINANCEIRO'!T45</f>
        <v>21440.252525252523</v>
      </c>
      <c r="Q1" s="126">
        <f>'FÍSICO x FINANCEIRO'!U45</f>
        <v>20443.888888888891</v>
      </c>
      <c r="R1" s="126">
        <f>'FÍSICO x FINANCEIRO'!V45</f>
        <v>12950</v>
      </c>
      <c r="S1" s="126">
        <f>'FÍSICO x FINANCEIRO'!X45</f>
        <v>0</v>
      </c>
      <c r="T1" s="126">
        <f>'FÍSICO x FINANCEIRO'!X45</f>
        <v>0</v>
      </c>
      <c r="U1" s="126" t="e">
        <f>'FÍSICO x FINANCEIRO'!#REF!</f>
        <v>#REF!</v>
      </c>
      <c r="V1" s="126" t="e">
        <f>'FÍSICO x FINANCEIRO'!#REF!</f>
        <v>#REF!</v>
      </c>
      <c r="W1" s="126" t="e">
        <f>'FÍSICO x FINANCEIRO'!#REF!</f>
        <v>#REF!</v>
      </c>
      <c r="X1" s="126" t="e">
        <f>'FÍSICO x FINANCEIRO'!#REF!</f>
        <v>#REF!</v>
      </c>
      <c r="Y1" s="126" t="e">
        <f>'FÍSICO x FINANCEIRO'!#REF!</f>
        <v>#REF!</v>
      </c>
    </row>
    <row r="2" spans="2:25" x14ac:dyDescent="0.2">
      <c r="C2" s="128" t="s">
        <v>211</v>
      </c>
      <c r="D2" s="128">
        <f>'FÍSICO x FINANCEIRO'!H7</f>
        <v>40360</v>
      </c>
      <c r="E2" s="128">
        <f>'FÍSICO x FINANCEIRO'!I7</f>
        <v>40391</v>
      </c>
      <c r="F2" s="128">
        <f>'FÍSICO x FINANCEIRO'!J7</f>
        <v>40422</v>
      </c>
      <c r="G2" s="128">
        <f>'FÍSICO x FINANCEIRO'!K7</f>
        <v>40452</v>
      </c>
      <c r="H2" s="128">
        <f>'FÍSICO x FINANCEIRO'!L7</f>
        <v>40483</v>
      </c>
      <c r="I2" s="128">
        <f>'FÍSICO x FINANCEIRO'!M7</f>
        <v>40513</v>
      </c>
      <c r="J2" s="128">
        <f>'FÍSICO x FINANCEIRO'!N7</f>
        <v>40544</v>
      </c>
      <c r="K2" s="128">
        <f>'FÍSICO x FINANCEIRO'!O7</f>
        <v>40575</v>
      </c>
      <c r="L2" s="128">
        <f>'FÍSICO x FINANCEIRO'!P7</f>
        <v>40603</v>
      </c>
      <c r="M2" s="128">
        <f>'FÍSICO x FINANCEIRO'!Q7</f>
        <v>40634</v>
      </c>
      <c r="N2" s="128">
        <f>'FÍSICO x FINANCEIRO'!R7</f>
        <v>40664</v>
      </c>
      <c r="O2" s="128">
        <f>'FÍSICO x FINANCEIRO'!S7</f>
        <v>40695</v>
      </c>
      <c r="P2" s="128">
        <f>'FÍSICO x FINANCEIRO'!T7</f>
        <v>40725</v>
      </c>
      <c r="Q2" s="128">
        <f>'FÍSICO x FINANCEIRO'!U7</f>
        <v>40756</v>
      </c>
      <c r="R2" s="132">
        <f>'FÍSICO x FINANCEIRO'!V7</f>
        <v>40787</v>
      </c>
      <c r="S2" s="132">
        <f>'FÍSICO x FINANCEIRO'!W7</f>
        <v>40817</v>
      </c>
      <c r="T2" s="125"/>
      <c r="U2" s="125"/>
      <c r="V2" s="125"/>
      <c r="W2" s="125"/>
      <c r="X2" s="125"/>
      <c r="Y2" s="125"/>
    </row>
    <row r="3" spans="2:25" ht="13.5" thickBot="1" x14ac:dyDescent="0.25"/>
    <row r="4" spans="2:25" x14ac:dyDescent="0.2">
      <c r="B4" s="15"/>
      <c r="C4" s="120"/>
      <c r="D4" s="120"/>
      <c r="E4" s="120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1" t="s">
        <v>281</v>
      </c>
      <c r="D5" s="121"/>
      <c r="E5" s="121"/>
      <c r="F5" s="114"/>
      <c r="G5" s="114"/>
      <c r="H5" s="114"/>
      <c r="I5" s="14"/>
      <c r="J5" s="14"/>
      <c r="K5" s="14"/>
      <c r="L5" s="14"/>
      <c r="M5" s="14"/>
      <c r="N5" s="19"/>
    </row>
    <row r="6" spans="2:25" x14ac:dyDescent="0.2">
      <c r="B6" s="18"/>
      <c r="C6" s="122"/>
      <c r="D6" s="122"/>
      <c r="E6" s="122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1" t="s">
        <v>282</v>
      </c>
      <c r="D7" s="121"/>
      <c r="E7" s="121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3"/>
      <c r="D8" s="123"/>
      <c r="E8" s="123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3"/>
      <c r="D9" s="123"/>
      <c r="E9" s="123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3"/>
      <c r="D10" s="123"/>
      <c r="E10" s="123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3"/>
      <c r="D11" s="123"/>
      <c r="E11" s="123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3"/>
      <c r="D12" s="123"/>
      <c r="E12" s="123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3"/>
      <c r="D13" s="123"/>
      <c r="E13" s="123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3"/>
      <c r="D14" s="123"/>
      <c r="E14" s="123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3"/>
      <c r="D15" s="123"/>
      <c r="E15" s="123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3"/>
      <c r="D16" s="123"/>
      <c r="E16" s="123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3"/>
      <c r="D17" s="123"/>
      <c r="E17" s="123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3"/>
      <c r="D18" s="123"/>
      <c r="E18" s="123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3"/>
      <c r="D19" s="123"/>
      <c r="E19" s="123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3"/>
      <c r="D20" s="123"/>
      <c r="E20" s="123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3"/>
      <c r="D21" s="123"/>
      <c r="E21" s="123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3"/>
      <c r="D22" s="123"/>
      <c r="E22" s="123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3"/>
      <c r="D23" s="123"/>
      <c r="E23" s="123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3"/>
      <c r="D24" s="123"/>
      <c r="E24" s="123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3"/>
      <c r="D25" s="123"/>
      <c r="E25" s="123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3"/>
      <c r="D26" s="123"/>
      <c r="E26" s="123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3"/>
      <c r="D27" s="123"/>
      <c r="E27" s="123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3"/>
      <c r="D28" s="123"/>
      <c r="E28" s="123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3"/>
      <c r="D29" s="123"/>
      <c r="E29" s="123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3"/>
      <c r="D30" s="123"/>
      <c r="E30" s="123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3"/>
      <c r="D31" s="123"/>
      <c r="E31" s="123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3"/>
      <c r="D32" s="123"/>
      <c r="E32" s="123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3"/>
      <c r="D33" s="123"/>
      <c r="E33" s="123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3"/>
      <c r="D34" s="123"/>
      <c r="E34" s="123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3"/>
      <c r="D35" s="123"/>
      <c r="E35" s="123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3"/>
      <c r="D36" s="123"/>
      <c r="E36" s="123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3"/>
      <c r="D37" s="123"/>
      <c r="E37" s="123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topLeftCell="B1" workbookViewId="0">
      <selection activeCell="U28" sqref="U28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3" t="s">
        <v>313</v>
      </c>
      <c r="C6" s="166" t="s">
        <v>332</v>
      </c>
      <c r="D6" s="205"/>
      <c r="E6" s="205"/>
      <c r="F6" s="205"/>
      <c r="G6" s="205"/>
      <c r="H6" s="205"/>
      <c r="I6" s="206"/>
      <c r="J6" s="233">
        <v>0</v>
      </c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4"/>
    </row>
    <row r="7" spans="2:44" x14ac:dyDescent="0.2">
      <c r="B7" s="154">
        <v>44661</v>
      </c>
      <c r="C7" s="165" t="s">
        <v>321</v>
      </c>
      <c r="D7" s="207"/>
      <c r="E7" s="207"/>
      <c r="F7" s="207"/>
      <c r="G7" s="207"/>
      <c r="H7" s="207"/>
      <c r="I7" s="208"/>
      <c r="J7" s="235">
        <f>J8</f>
        <v>44661</v>
      </c>
      <c r="K7" s="235"/>
      <c r="L7" s="235"/>
      <c r="M7" s="235"/>
      <c r="N7" s="235"/>
      <c r="O7" s="235"/>
      <c r="P7" s="236"/>
      <c r="Q7" s="237">
        <f>Q8</f>
        <v>44668</v>
      </c>
      <c r="R7" s="235"/>
      <c r="S7" s="235"/>
      <c r="T7" s="235"/>
      <c r="U7" s="235"/>
      <c r="V7" s="235"/>
      <c r="W7" s="236"/>
      <c r="X7" s="237">
        <f t="shared" ref="X7" si="0">X8</f>
        <v>44675</v>
      </c>
      <c r="Y7" s="235"/>
      <c r="Z7" s="235"/>
      <c r="AA7" s="235"/>
      <c r="AB7" s="235"/>
      <c r="AC7" s="235"/>
      <c r="AD7" s="236"/>
      <c r="AE7" s="237">
        <f t="shared" ref="AE7" si="1">AE8</f>
        <v>44682</v>
      </c>
      <c r="AF7" s="235"/>
      <c r="AG7" s="235"/>
      <c r="AH7" s="235"/>
      <c r="AI7" s="235"/>
      <c r="AJ7" s="235"/>
      <c r="AK7" s="236"/>
      <c r="AL7" s="237">
        <f t="shared" ref="AL7" si="2">AL8</f>
        <v>44689</v>
      </c>
      <c r="AM7" s="235"/>
      <c r="AN7" s="235"/>
      <c r="AO7" s="235"/>
      <c r="AP7" s="235"/>
      <c r="AQ7" s="235"/>
      <c r="AR7" s="236"/>
    </row>
    <row r="8" spans="2:44" x14ac:dyDescent="0.2">
      <c r="B8" s="210" t="s">
        <v>309</v>
      </c>
      <c r="C8" s="211" t="s">
        <v>307</v>
      </c>
      <c r="D8" s="211" t="s">
        <v>308</v>
      </c>
      <c r="E8" s="211" t="s">
        <v>310</v>
      </c>
      <c r="F8" s="209" t="s">
        <v>311</v>
      </c>
      <c r="G8" s="209" t="s">
        <v>312</v>
      </c>
      <c r="H8" s="209" t="s">
        <v>314</v>
      </c>
      <c r="I8" s="204" t="s">
        <v>315</v>
      </c>
      <c r="J8" s="238">
        <f>B7+J6</f>
        <v>44661</v>
      </c>
      <c r="K8" s="239">
        <f>J8+1</f>
        <v>44662</v>
      </c>
      <c r="L8" s="240">
        <f t="shared" ref="L8:W8" si="3">K8+1</f>
        <v>44663</v>
      </c>
      <c r="M8" s="239">
        <f t="shared" si="3"/>
        <v>44664</v>
      </c>
      <c r="N8" s="240">
        <f t="shared" si="3"/>
        <v>44665</v>
      </c>
      <c r="O8" s="239">
        <f t="shared" si="3"/>
        <v>44666</v>
      </c>
      <c r="P8" s="241">
        <f t="shared" si="3"/>
        <v>44667</v>
      </c>
      <c r="Q8" s="242">
        <f t="shared" si="3"/>
        <v>44668</v>
      </c>
      <c r="R8" s="240">
        <f t="shared" si="3"/>
        <v>44669</v>
      </c>
      <c r="S8" s="239">
        <f t="shared" si="3"/>
        <v>44670</v>
      </c>
      <c r="T8" s="240">
        <f t="shared" si="3"/>
        <v>44671</v>
      </c>
      <c r="U8" s="239">
        <f t="shared" si="3"/>
        <v>44672</v>
      </c>
      <c r="V8" s="240">
        <f t="shared" si="3"/>
        <v>44673</v>
      </c>
      <c r="W8" s="243">
        <f t="shared" si="3"/>
        <v>44674</v>
      </c>
      <c r="X8" s="244">
        <f t="shared" ref="X8:AR8" si="4">W8+1</f>
        <v>44675</v>
      </c>
      <c r="Y8" s="239">
        <f t="shared" si="4"/>
        <v>44676</v>
      </c>
      <c r="Z8" s="240">
        <f t="shared" si="4"/>
        <v>44677</v>
      </c>
      <c r="AA8" s="239">
        <f t="shared" si="4"/>
        <v>44678</v>
      </c>
      <c r="AB8" s="240">
        <f t="shared" si="4"/>
        <v>44679</v>
      </c>
      <c r="AC8" s="239">
        <f t="shared" si="4"/>
        <v>44680</v>
      </c>
      <c r="AD8" s="241">
        <f t="shared" si="4"/>
        <v>44681</v>
      </c>
      <c r="AE8" s="242">
        <f t="shared" si="4"/>
        <v>44682</v>
      </c>
      <c r="AF8" s="240">
        <f t="shared" si="4"/>
        <v>44683</v>
      </c>
      <c r="AG8" s="239">
        <f t="shared" si="4"/>
        <v>44684</v>
      </c>
      <c r="AH8" s="240">
        <f t="shared" si="4"/>
        <v>44685</v>
      </c>
      <c r="AI8" s="239">
        <f t="shared" si="4"/>
        <v>44686</v>
      </c>
      <c r="AJ8" s="240">
        <f t="shared" si="4"/>
        <v>44687</v>
      </c>
      <c r="AK8" s="243">
        <f t="shared" si="4"/>
        <v>44688</v>
      </c>
      <c r="AL8" s="244">
        <f t="shared" si="4"/>
        <v>44689</v>
      </c>
      <c r="AM8" s="239">
        <f t="shared" si="4"/>
        <v>44690</v>
      </c>
      <c r="AN8" s="240">
        <f t="shared" si="4"/>
        <v>44691</v>
      </c>
      <c r="AO8" s="239">
        <f t="shared" si="4"/>
        <v>44692</v>
      </c>
      <c r="AP8" s="240">
        <f t="shared" si="4"/>
        <v>44693</v>
      </c>
      <c r="AQ8" s="239">
        <f t="shared" si="4"/>
        <v>44694</v>
      </c>
      <c r="AR8" s="241">
        <f t="shared" si="4"/>
        <v>44695</v>
      </c>
    </row>
    <row r="9" spans="2:44" ht="13.5" thickBot="1" x14ac:dyDescent="0.25">
      <c r="B9" s="210"/>
      <c r="C9" s="211"/>
      <c r="D9" s="211"/>
      <c r="E9" s="211"/>
      <c r="F9" s="209"/>
      <c r="G9" s="209"/>
      <c r="H9" s="209"/>
      <c r="I9" s="204"/>
      <c r="J9" s="245" t="str">
        <f>UPPER(LEFT(TEXT(J8,"DDD"),1))</f>
        <v>D</v>
      </c>
      <c r="K9" s="246" t="str">
        <f t="shared" ref="K9:AR9" si="5">UPPER(LEFT(TEXT(K8,"DDD"),1))</f>
        <v>S</v>
      </c>
      <c r="L9" s="247" t="str">
        <f t="shared" si="5"/>
        <v>T</v>
      </c>
      <c r="M9" s="246" t="str">
        <f t="shared" si="5"/>
        <v>Q</v>
      </c>
      <c r="N9" s="247" t="str">
        <f t="shared" si="5"/>
        <v>Q</v>
      </c>
      <c r="O9" s="246" t="str">
        <f t="shared" si="5"/>
        <v>S</v>
      </c>
      <c r="P9" s="248" t="str">
        <f t="shared" si="5"/>
        <v>S</v>
      </c>
      <c r="Q9" s="249" t="str">
        <f t="shared" si="5"/>
        <v>D</v>
      </c>
      <c r="R9" s="247" t="str">
        <f t="shared" si="5"/>
        <v>S</v>
      </c>
      <c r="S9" s="246" t="str">
        <f t="shared" si="5"/>
        <v>T</v>
      </c>
      <c r="T9" s="247" t="str">
        <f t="shared" si="5"/>
        <v>Q</v>
      </c>
      <c r="U9" s="246" t="str">
        <f t="shared" si="5"/>
        <v>Q</v>
      </c>
      <c r="V9" s="247" t="str">
        <f t="shared" si="5"/>
        <v>S</v>
      </c>
      <c r="W9" s="250" t="str">
        <f t="shared" si="5"/>
        <v>S</v>
      </c>
      <c r="X9" s="251" t="str">
        <f t="shared" si="5"/>
        <v>D</v>
      </c>
      <c r="Y9" s="246" t="str">
        <f t="shared" si="5"/>
        <v>S</v>
      </c>
      <c r="Z9" s="247" t="str">
        <f t="shared" si="5"/>
        <v>T</v>
      </c>
      <c r="AA9" s="246" t="str">
        <f t="shared" si="5"/>
        <v>Q</v>
      </c>
      <c r="AB9" s="247" t="str">
        <f t="shared" si="5"/>
        <v>Q</v>
      </c>
      <c r="AC9" s="246" t="str">
        <f t="shared" si="5"/>
        <v>S</v>
      </c>
      <c r="AD9" s="248" t="str">
        <f t="shared" si="5"/>
        <v>S</v>
      </c>
      <c r="AE9" s="249" t="str">
        <f t="shared" si="5"/>
        <v>D</v>
      </c>
      <c r="AF9" s="247" t="str">
        <f t="shared" si="5"/>
        <v>S</v>
      </c>
      <c r="AG9" s="246" t="str">
        <f t="shared" si="5"/>
        <v>T</v>
      </c>
      <c r="AH9" s="247" t="str">
        <f t="shared" si="5"/>
        <v>Q</v>
      </c>
      <c r="AI9" s="246" t="str">
        <f t="shared" si="5"/>
        <v>Q</v>
      </c>
      <c r="AJ9" s="247" t="str">
        <f t="shared" si="5"/>
        <v>S</v>
      </c>
      <c r="AK9" s="250" t="str">
        <f t="shared" si="5"/>
        <v>S</v>
      </c>
      <c r="AL9" s="251" t="str">
        <f t="shared" si="5"/>
        <v>D</v>
      </c>
      <c r="AM9" s="246" t="str">
        <f t="shared" si="5"/>
        <v>S</v>
      </c>
      <c r="AN9" s="247" t="str">
        <f t="shared" si="5"/>
        <v>T</v>
      </c>
      <c r="AO9" s="246" t="str">
        <f t="shared" si="5"/>
        <v>Q</v>
      </c>
      <c r="AP9" s="247" t="str">
        <f t="shared" si="5"/>
        <v>Q</v>
      </c>
      <c r="AQ9" s="246" t="str">
        <f t="shared" si="5"/>
        <v>S</v>
      </c>
      <c r="AR9" s="248" t="str">
        <f t="shared" si="5"/>
        <v>S</v>
      </c>
    </row>
    <row r="10" spans="2:44" x14ac:dyDescent="0.2">
      <c r="B10" s="148"/>
      <c r="C10" s="155">
        <v>44661</v>
      </c>
      <c r="D10" s="227">
        <f>IF(C10="","",C10+E10)</f>
        <v>44664</v>
      </c>
      <c r="E10" s="147">
        <v>3</v>
      </c>
      <c r="F10" s="157">
        <v>44662</v>
      </c>
      <c r="G10" s="157">
        <v>44663</v>
      </c>
      <c r="H10" s="229" t="str">
        <f t="shared" ref="H10:H21" si="6">IF(G10&gt;D10,G10-D10,"")</f>
        <v/>
      </c>
      <c r="I10" s="230">
        <f>IF(AND(G10&lt;D10,G10&lt;&gt;""),D10-G10,"")</f>
        <v>1</v>
      </c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9"/>
    </row>
    <row r="11" spans="2:44" x14ac:dyDescent="0.2">
      <c r="B11" s="148"/>
      <c r="C11" s="155">
        <v>44662</v>
      </c>
      <c r="D11" s="227">
        <f t="shared" ref="D11:D24" si="7">IF(C11="","",C11+E11)</f>
        <v>44663</v>
      </c>
      <c r="E11" s="147">
        <v>1</v>
      </c>
      <c r="F11" s="157">
        <v>44663</v>
      </c>
      <c r="G11" s="157">
        <v>44665</v>
      </c>
      <c r="H11" s="229">
        <f t="shared" si="6"/>
        <v>2</v>
      </c>
      <c r="I11" s="230" t="str">
        <f t="shared" ref="I11:I21" si="8">IF(AND(G11&lt;D11,G11&lt;&gt;""),D11-G11,"")</f>
        <v/>
      </c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9"/>
    </row>
    <row r="12" spans="2:44" x14ac:dyDescent="0.2">
      <c r="B12" s="148"/>
      <c r="C12" s="155">
        <v>44663</v>
      </c>
      <c r="D12" s="227">
        <f t="shared" si="7"/>
        <v>44683</v>
      </c>
      <c r="E12" s="147">
        <v>20</v>
      </c>
      <c r="F12" s="157"/>
      <c r="G12" s="157"/>
      <c r="H12" s="229" t="str">
        <f t="shared" si="6"/>
        <v/>
      </c>
      <c r="I12" s="230" t="str">
        <f t="shared" si="8"/>
        <v/>
      </c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9"/>
    </row>
    <row r="13" spans="2:44" x14ac:dyDescent="0.2">
      <c r="B13" s="148"/>
      <c r="C13" s="155"/>
      <c r="D13" s="227" t="str">
        <f t="shared" si="7"/>
        <v/>
      </c>
      <c r="E13" s="147"/>
      <c r="F13" s="157"/>
      <c r="G13" s="157"/>
      <c r="H13" s="229" t="str">
        <f t="shared" si="6"/>
        <v/>
      </c>
      <c r="I13" s="230" t="str">
        <f t="shared" si="8"/>
        <v/>
      </c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9"/>
    </row>
    <row r="14" spans="2:44" x14ac:dyDescent="0.2">
      <c r="B14" s="148"/>
      <c r="C14" s="155"/>
      <c r="D14" s="227" t="str">
        <f t="shared" si="7"/>
        <v/>
      </c>
      <c r="E14" s="147"/>
      <c r="F14" s="157"/>
      <c r="G14" s="157"/>
      <c r="H14" s="229" t="str">
        <f t="shared" si="6"/>
        <v/>
      </c>
      <c r="I14" s="230" t="str">
        <f t="shared" si="8"/>
        <v/>
      </c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9"/>
    </row>
    <row r="15" spans="2:44" x14ac:dyDescent="0.2">
      <c r="B15" s="148"/>
      <c r="C15" s="155"/>
      <c r="D15" s="227" t="str">
        <f t="shared" si="7"/>
        <v/>
      </c>
      <c r="E15" s="147"/>
      <c r="F15" s="157"/>
      <c r="G15" s="157"/>
      <c r="H15" s="229" t="str">
        <f t="shared" si="6"/>
        <v/>
      </c>
      <c r="I15" s="230" t="str">
        <f t="shared" si="8"/>
        <v/>
      </c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9"/>
    </row>
    <row r="16" spans="2:44" x14ac:dyDescent="0.2">
      <c r="B16" s="148"/>
      <c r="C16" s="155"/>
      <c r="D16" s="227" t="str">
        <f t="shared" si="7"/>
        <v/>
      </c>
      <c r="E16" s="147"/>
      <c r="F16" s="157"/>
      <c r="G16" s="157"/>
      <c r="H16" s="229" t="str">
        <f t="shared" si="6"/>
        <v/>
      </c>
      <c r="I16" s="230" t="str">
        <f t="shared" si="8"/>
        <v/>
      </c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9"/>
    </row>
    <row r="17" spans="2:44" x14ac:dyDescent="0.2">
      <c r="B17" s="148"/>
      <c r="C17" s="155"/>
      <c r="D17" s="227" t="str">
        <f t="shared" si="7"/>
        <v/>
      </c>
      <c r="E17" s="147"/>
      <c r="F17" s="157"/>
      <c r="G17" s="157"/>
      <c r="H17" s="229" t="str">
        <f t="shared" si="6"/>
        <v/>
      </c>
      <c r="I17" s="230" t="str">
        <f t="shared" si="8"/>
        <v/>
      </c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9"/>
    </row>
    <row r="18" spans="2:44" x14ac:dyDescent="0.2">
      <c r="B18" s="148"/>
      <c r="C18" s="155"/>
      <c r="D18" s="227" t="str">
        <f t="shared" si="7"/>
        <v/>
      </c>
      <c r="E18" s="147"/>
      <c r="F18" s="157"/>
      <c r="G18" s="157"/>
      <c r="H18" s="229" t="str">
        <f t="shared" si="6"/>
        <v/>
      </c>
      <c r="I18" s="230" t="str">
        <f t="shared" si="8"/>
        <v/>
      </c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9"/>
    </row>
    <row r="19" spans="2:44" x14ac:dyDescent="0.2">
      <c r="B19" s="148"/>
      <c r="C19" s="155"/>
      <c r="D19" s="227" t="str">
        <f t="shared" si="7"/>
        <v/>
      </c>
      <c r="E19" s="147"/>
      <c r="F19" s="157"/>
      <c r="G19" s="157"/>
      <c r="H19" s="229" t="str">
        <f t="shared" si="6"/>
        <v/>
      </c>
      <c r="I19" s="230" t="str">
        <f t="shared" si="8"/>
        <v/>
      </c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9"/>
    </row>
    <row r="20" spans="2:44" x14ac:dyDescent="0.2">
      <c r="B20" s="148"/>
      <c r="C20" s="155"/>
      <c r="D20" s="227" t="str">
        <f t="shared" si="7"/>
        <v/>
      </c>
      <c r="E20" s="147"/>
      <c r="F20" s="157"/>
      <c r="G20" s="157"/>
      <c r="H20" s="229" t="str">
        <f t="shared" si="6"/>
        <v/>
      </c>
      <c r="I20" s="230" t="str">
        <f t="shared" si="8"/>
        <v/>
      </c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9"/>
    </row>
    <row r="21" spans="2:44" ht="13.5" thickBot="1" x14ac:dyDescent="0.25">
      <c r="B21" s="150"/>
      <c r="C21" s="156"/>
      <c r="D21" s="228" t="str">
        <f t="shared" si="7"/>
        <v/>
      </c>
      <c r="E21" s="151"/>
      <c r="F21" s="158"/>
      <c r="G21" s="158"/>
      <c r="H21" s="231" t="str">
        <f t="shared" si="6"/>
        <v/>
      </c>
      <c r="I21" s="232" t="str">
        <f t="shared" si="8"/>
        <v/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2"/>
    </row>
    <row r="22" spans="2:44" x14ac:dyDescent="0.2">
      <c r="D22" s="145" t="str">
        <f t="shared" si="7"/>
        <v/>
      </c>
    </row>
    <row r="23" spans="2:44" x14ac:dyDescent="0.2">
      <c r="D23" s="145" t="str">
        <f t="shared" si="7"/>
        <v/>
      </c>
    </row>
    <row r="24" spans="2:44" x14ac:dyDescent="0.2">
      <c r="D24" s="145" t="str">
        <f t="shared" si="7"/>
        <v/>
      </c>
    </row>
  </sheetData>
  <mergeCells count="15">
    <mergeCell ref="B8:B9"/>
    <mergeCell ref="C8:C9"/>
    <mergeCell ref="D8:D9"/>
    <mergeCell ref="E8:E9"/>
    <mergeCell ref="X7:AD7"/>
    <mergeCell ref="AE7:AK7"/>
    <mergeCell ref="AL7:AR7"/>
    <mergeCell ref="H8:H9"/>
    <mergeCell ref="F8:F9"/>
    <mergeCell ref="G8:G9"/>
    <mergeCell ref="I8:I9"/>
    <mergeCell ref="D6:I6"/>
    <mergeCell ref="D7:I7"/>
    <mergeCell ref="J7:P7"/>
    <mergeCell ref="Q7:W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6" t="str">
        <f>'FÍSICO SEMANAL'!B6</f>
        <v>Data de Início</v>
      </c>
    </row>
    <row r="2" spans="1:1" x14ac:dyDescent="0.2">
      <c r="A2" s="145">
        <v>44661</v>
      </c>
    </row>
    <row r="3" spans="1:1" x14ac:dyDescent="0.2">
      <c r="A3" s="145">
        <f>A2+1</f>
        <v>44662</v>
      </c>
    </row>
    <row r="4" spans="1:1" x14ac:dyDescent="0.2">
      <c r="A4" s="145">
        <f t="shared" ref="A4:A67" si="0">A3+1</f>
        <v>44663</v>
      </c>
    </row>
    <row r="5" spans="1:1" x14ac:dyDescent="0.2">
      <c r="A5" s="145">
        <f t="shared" si="0"/>
        <v>44664</v>
      </c>
    </row>
    <row r="6" spans="1:1" x14ac:dyDescent="0.2">
      <c r="A6" s="145">
        <f t="shared" si="0"/>
        <v>44665</v>
      </c>
    </row>
    <row r="7" spans="1:1" x14ac:dyDescent="0.2">
      <c r="A7" s="145">
        <f t="shared" si="0"/>
        <v>44666</v>
      </c>
    </row>
    <row r="8" spans="1:1" x14ac:dyDescent="0.2">
      <c r="A8" s="145">
        <f t="shared" si="0"/>
        <v>44667</v>
      </c>
    </row>
    <row r="9" spans="1:1" x14ac:dyDescent="0.2">
      <c r="A9" s="145">
        <f t="shared" si="0"/>
        <v>44668</v>
      </c>
    </row>
    <row r="10" spans="1:1" x14ac:dyDescent="0.2">
      <c r="A10" s="145">
        <f t="shared" si="0"/>
        <v>44669</v>
      </c>
    </row>
    <row r="11" spans="1:1" x14ac:dyDescent="0.2">
      <c r="A11" s="145">
        <f t="shared" si="0"/>
        <v>44670</v>
      </c>
    </row>
    <row r="12" spans="1:1" x14ac:dyDescent="0.2">
      <c r="A12" s="145">
        <f t="shared" si="0"/>
        <v>44671</v>
      </c>
    </row>
    <row r="13" spans="1:1" x14ac:dyDescent="0.2">
      <c r="A13" s="145">
        <f t="shared" si="0"/>
        <v>44672</v>
      </c>
    </row>
    <row r="14" spans="1:1" x14ac:dyDescent="0.2">
      <c r="A14" s="145">
        <f t="shared" si="0"/>
        <v>44673</v>
      </c>
    </row>
    <row r="15" spans="1:1" x14ac:dyDescent="0.2">
      <c r="A15" s="145">
        <f t="shared" si="0"/>
        <v>44674</v>
      </c>
    </row>
    <row r="16" spans="1:1" x14ac:dyDescent="0.2">
      <c r="A16" s="145">
        <f t="shared" si="0"/>
        <v>44675</v>
      </c>
    </row>
    <row r="17" spans="1:1" x14ac:dyDescent="0.2">
      <c r="A17" s="145">
        <f t="shared" si="0"/>
        <v>44676</v>
      </c>
    </row>
    <row r="18" spans="1:1" x14ac:dyDescent="0.2">
      <c r="A18" s="145">
        <f t="shared" si="0"/>
        <v>44677</v>
      </c>
    </row>
    <row r="19" spans="1:1" x14ac:dyDescent="0.2">
      <c r="A19" s="145">
        <f t="shared" si="0"/>
        <v>44678</v>
      </c>
    </row>
    <row r="20" spans="1:1" x14ac:dyDescent="0.2">
      <c r="A20" s="145">
        <f t="shared" si="0"/>
        <v>44679</v>
      </c>
    </row>
    <row r="21" spans="1:1" x14ac:dyDescent="0.2">
      <c r="A21" s="145">
        <f t="shared" si="0"/>
        <v>44680</v>
      </c>
    </row>
    <row r="22" spans="1:1" x14ac:dyDescent="0.2">
      <c r="A22" s="145">
        <f t="shared" si="0"/>
        <v>44681</v>
      </c>
    </row>
    <row r="23" spans="1:1" x14ac:dyDescent="0.2">
      <c r="A23" s="145">
        <f t="shared" si="0"/>
        <v>44682</v>
      </c>
    </row>
    <row r="24" spans="1:1" x14ac:dyDescent="0.2">
      <c r="A24" s="145">
        <f t="shared" si="0"/>
        <v>44683</v>
      </c>
    </row>
    <row r="25" spans="1:1" x14ac:dyDescent="0.2">
      <c r="A25" s="145">
        <f t="shared" si="0"/>
        <v>44684</v>
      </c>
    </row>
    <row r="26" spans="1:1" x14ac:dyDescent="0.2">
      <c r="A26" s="145">
        <f t="shared" si="0"/>
        <v>44685</v>
      </c>
    </row>
    <row r="27" spans="1:1" x14ac:dyDescent="0.2">
      <c r="A27" s="145">
        <f t="shared" si="0"/>
        <v>44686</v>
      </c>
    </row>
    <row r="28" spans="1:1" x14ac:dyDescent="0.2">
      <c r="A28" s="145">
        <f t="shared" si="0"/>
        <v>44687</v>
      </c>
    </row>
    <row r="29" spans="1:1" x14ac:dyDescent="0.2">
      <c r="A29" s="145">
        <f t="shared" si="0"/>
        <v>44688</v>
      </c>
    </row>
    <row r="30" spans="1:1" x14ac:dyDescent="0.2">
      <c r="A30" s="145">
        <f t="shared" si="0"/>
        <v>44689</v>
      </c>
    </row>
    <row r="31" spans="1:1" x14ac:dyDescent="0.2">
      <c r="A31" s="145">
        <f t="shared" si="0"/>
        <v>44690</v>
      </c>
    </row>
    <row r="32" spans="1:1" x14ac:dyDescent="0.2">
      <c r="A32" s="145">
        <f t="shared" si="0"/>
        <v>44691</v>
      </c>
    </row>
    <row r="33" spans="1:1" x14ac:dyDescent="0.2">
      <c r="A33" s="145">
        <f t="shared" si="0"/>
        <v>44692</v>
      </c>
    </row>
    <row r="34" spans="1:1" x14ac:dyDescent="0.2">
      <c r="A34" s="145">
        <f t="shared" si="0"/>
        <v>44693</v>
      </c>
    </row>
    <row r="35" spans="1:1" x14ac:dyDescent="0.2">
      <c r="A35" s="145">
        <f t="shared" si="0"/>
        <v>44694</v>
      </c>
    </row>
    <row r="36" spans="1:1" x14ac:dyDescent="0.2">
      <c r="A36" s="145">
        <f t="shared" si="0"/>
        <v>44695</v>
      </c>
    </row>
    <row r="37" spans="1:1" x14ac:dyDescent="0.2">
      <c r="A37" s="145">
        <f t="shared" si="0"/>
        <v>44696</v>
      </c>
    </row>
    <row r="38" spans="1:1" x14ac:dyDescent="0.2">
      <c r="A38" s="145">
        <f t="shared" si="0"/>
        <v>44697</v>
      </c>
    </row>
    <row r="39" spans="1:1" x14ac:dyDescent="0.2">
      <c r="A39" s="145">
        <f t="shared" si="0"/>
        <v>44698</v>
      </c>
    </row>
    <row r="40" spans="1:1" x14ac:dyDescent="0.2">
      <c r="A40" s="145">
        <f t="shared" si="0"/>
        <v>44699</v>
      </c>
    </row>
    <row r="41" spans="1:1" x14ac:dyDescent="0.2">
      <c r="A41" s="145">
        <f t="shared" si="0"/>
        <v>44700</v>
      </c>
    </row>
    <row r="42" spans="1:1" x14ac:dyDescent="0.2">
      <c r="A42" s="145">
        <f t="shared" si="0"/>
        <v>44701</v>
      </c>
    </row>
    <row r="43" spans="1:1" x14ac:dyDescent="0.2">
      <c r="A43" s="145">
        <f t="shared" si="0"/>
        <v>44702</v>
      </c>
    </row>
    <row r="44" spans="1:1" x14ac:dyDescent="0.2">
      <c r="A44" s="145">
        <f t="shared" si="0"/>
        <v>44703</v>
      </c>
    </row>
    <row r="45" spans="1:1" x14ac:dyDescent="0.2">
      <c r="A45" s="145">
        <f t="shared" si="0"/>
        <v>44704</v>
      </c>
    </row>
    <row r="46" spans="1:1" x14ac:dyDescent="0.2">
      <c r="A46" s="145">
        <f t="shared" si="0"/>
        <v>44705</v>
      </c>
    </row>
    <row r="47" spans="1:1" x14ac:dyDescent="0.2">
      <c r="A47" s="145">
        <f t="shared" si="0"/>
        <v>44706</v>
      </c>
    </row>
    <row r="48" spans="1:1" x14ac:dyDescent="0.2">
      <c r="A48" s="145">
        <f t="shared" si="0"/>
        <v>44707</v>
      </c>
    </row>
    <row r="49" spans="1:1" x14ac:dyDescent="0.2">
      <c r="A49" s="145">
        <f t="shared" si="0"/>
        <v>44708</v>
      </c>
    </row>
    <row r="50" spans="1:1" x14ac:dyDescent="0.2">
      <c r="A50" s="145">
        <f t="shared" si="0"/>
        <v>44709</v>
      </c>
    </row>
    <row r="51" spans="1:1" x14ac:dyDescent="0.2">
      <c r="A51" s="145">
        <f t="shared" si="0"/>
        <v>44710</v>
      </c>
    </row>
    <row r="52" spans="1:1" x14ac:dyDescent="0.2">
      <c r="A52" s="145">
        <f t="shared" si="0"/>
        <v>44711</v>
      </c>
    </row>
    <row r="53" spans="1:1" x14ac:dyDescent="0.2">
      <c r="A53" s="145">
        <f t="shared" si="0"/>
        <v>44712</v>
      </c>
    </row>
    <row r="54" spans="1:1" x14ac:dyDescent="0.2">
      <c r="A54" s="145">
        <f t="shared" si="0"/>
        <v>44713</v>
      </c>
    </row>
    <row r="55" spans="1:1" x14ac:dyDescent="0.2">
      <c r="A55" s="145">
        <f t="shared" si="0"/>
        <v>44714</v>
      </c>
    </row>
    <row r="56" spans="1:1" x14ac:dyDescent="0.2">
      <c r="A56" s="145">
        <f t="shared" si="0"/>
        <v>44715</v>
      </c>
    </row>
    <row r="57" spans="1:1" x14ac:dyDescent="0.2">
      <c r="A57" s="145">
        <f t="shared" si="0"/>
        <v>44716</v>
      </c>
    </row>
    <row r="58" spans="1:1" x14ac:dyDescent="0.2">
      <c r="A58" s="145">
        <f t="shared" si="0"/>
        <v>44717</v>
      </c>
    </row>
    <row r="59" spans="1:1" x14ac:dyDescent="0.2">
      <c r="A59" s="145">
        <f t="shared" si="0"/>
        <v>44718</v>
      </c>
    </row>
    <row r="60" spans="1:1" x14ac:dyDescent="0.2">
      <c r="A60" s="145">
        <f t="shared" si="0"/>
        <v>44719</v>
      </c>
    </row>
    <row r="61" spans="1:1" x14ac:dyDescent="0.2">
      <c r="A61" s="145">
        <f t="shared" si="0"/>
        <v>44720</v>
      </c>
    </row>
    <row r="62" spans="1:1" x14ac:dyDescent="0.2">
      <c r="A62" s="145">
        <f t="shared" si="0"/>
        <v>44721</v>
      </c>
    </row>
    <row r="63" spans="1:1" x14ac:dyDescent="0.2">
      <c r="A63" s="145">
        <f t="shared" si="0"/>
        <v>44722</v>
      </c>
    </row>
    <row r="64" spans="1:1" x14ac:dyDescent="0.2">
      <c r="A64" s="145">
        <f t="shared" si="0"/>
        <v>44723</v>
      </c>
    </row>
    <row r="65" spans="1:1" x14ac:dyDescent="0.2">
      <c r="A65" s="145">
        <f t="shared" si="0"/>
        <v>44724</v>
      </c>
    </row>
    <row r="66" spans="1:1" x14ac:dyDescent="0.2">
      <c r="A66" s="145">
        <f t="shared" si="0"/>
        <v>44725</v>
      </c>
    </row>
    <row r="67" spans="1:1" x14ac:dyDescent="0.2">
      <c r="A67" s="145">
        <f t="shared" si="0"/>
        <v>44726</v>
      </c>
    </row>
    <row r="68" spans="1:1" x14ac:dyDescent="0.2">
      <c r="A68" s="145">
        <f t="shared" ref="A68:A131" si="1">A67+1</f>
        <v>44727</v>
      </c>
    </row>
    <row r="69" spans="1:1" x14ac:dyDescent="0.2">
      <c r="A69" s="145">
        <f t="shared" si="1"/>
        <v>44728</v>
      </c>
    </row>
    <row r="70" spans="1:1" x14ac:dyDescent="0.2">
      <c r="A70" s="145">
        <f t="shared" si="1"/>
        <v>44729</v>
      </c>
    </row>
    <row r="71" spans="1:1" x14ac:dyDescent="0.2">
      <c r="A71" s="145">
        <f t="shared" si="1"/>
        <v>44730</v>
      </c>
    </row>
    <row r="72" spans="1:1" x14ac:dyDescent="0.2">
      <c r="A72" s="145">
        <f t="shared" si="1"/>
        <v>44731</v>
      </c>
    </row>
    <row r="73" spans="1:1" x14ac:dyDescent="0.2">
      <c r="A73" s="145">
        <f t="shared" si="1"/>
        <v>44732</v>
      </c>
    </row>
    <row r="74" spans="1:1" x14ac:dyDescent="0.2">
      <c r="A74" s="145">
        <f t="shared" si="1"/>
        <v>44733</v>
      </c>
    </row>
    <row r="75" spans="1:1" x14ac:dyDescent="0.2">
      <c r="A75" s="145">
        <f t="shared" si="1"/>
        <v>44734</v>
      </c>
    </row>
    <row r="76" spans="1:1" x14ac:dyDescent="0.2">
      <c r="A76" s="145">
        <f t="shared" si="1"/>
        <v>44735</v>
      </c>
    </row>
    <row r="77" spans="1:1" x14ac:dyDescent="0.2">
      <c r="A77" s="145">
        <f t="shared" si="1"/>
        <v>44736</v>
      </c>
    </row>
    <row r="78" spans="1:1" x14ac:dyDescent="0.2">
      <c r="A78" s="145">
        <f t="shared" si="1"/>
        <v>44737</v>
      </c>
    </row>
    <row r="79" spans="1:1" x14ac:dyDescent="0.2">
      <c r="A79" s="145">
        <f t="shared" si="1"/>
        <v>44738</v>
      </c>
    </row>
    <row r="80" spans="1:1" x14ac:dyDescent="0.2">
      <c r="A80" s="145">
        <f t="shared" si="1"/>
        <v>44739</v>
      </c>
    </row>
    <row r="81" spans="1:1" x14ac:dyDescent="0.2">
      <c r="A81" s="145">
        <f t="shared" si="1"/>
        <v>44740</v>
      </c>
    </row>
    <row r="82" spans="1:1" x14ac:dyDescent="0.2">
      <c r="A82" s="145">
        <f t="shared" si="1"/>
        <v>44741</v>
      </c>
    </row>
    <row r="83" spans="1:1" x14ac:dyDescent="0.2">
      <c r="A83" s="145">
        <f t="shared" si="1"/>
        <v>44742</v>
      </c>
    </row>
    <row r="84" spans="1:1" x14ac:dyDescent="0.2">
      <c r="A84" s="145">
        <f t="shared" si="1"/>
        <v>44743</v>
      </c>
    </row>
    <row r="85" spans="1:1" x14ac:dyDescent="0.2">
      <c r="A85" s="145">
        <f t="shared" si="1"/>
        <v>44744</v>
      </c>
    </row>
    <row r="86" spans="1:1" x14ac:dyDescent="0.2">
      <c r="A86" s="145">
        <f t="shared" si="1"/>
        <v>44745</v>
      </c>
    </row>
    <row r="87" spans="1:1" x14ac:dyDescent="0.2">
      <c r="A87" s="145">
        <f t="shared" si="1"/>
        <v>44746</v>
      </c>
    </row>
    <row r="88" spans="1:1" x14ac:dyDescent="0.2">
      <c r="A88" s="145">
        <f t="shared" si="1"/>
        <v>44747</v>
      </c>
    </row>
    <row r="89" spans="1:1" x14ac:dyDescent="0.2">
      <c r="A89" s="145">
        <f t="shared" si="1"/>
        <v>44748</v>
      </c>
    </row>
    <row r="90" spans="1:1" x14ac:dyDescent="0.2">
      <c r="A90" s="145">
        <f t="shared" si="1"/>
        <v>44749</v>
      </c>
    </row>
    <row r="91" spans="1:1" x14ac:dyDescent="0.2">
      <c r="A91" s="145">
        <f t="shared" si="1"/>
        <v>44750</v>
      </c>
    </row>
    <row r="92" spans="1:1" x14ac:dyDescent="0.2">
      <c r="A92" s="145">
        <f t="shared" si="1"/>
        <v>44751</v>
      </c>
    </row>
    <row r="93" spans="1:1" x14ac:dyDescent="0.2">
      <c r="A93" s="145">
        <f t="shared" si="1"/>
        <v>44752</v>
      </c>
    </row>
    <row r="94" spans="1:1" x14ac:dyDescent="0.2">
      <c r="A94" s="145">
        <f t="shared" si="1"/>
        <v>44753</v>
      </c>
    </row>
    <row r="95" spans="1:1" x14ac:dyDescent="0.2">
      <c r="A95" s="145">
        <f t="shared" si="1"/>
        <v>44754</v>
      </c>
    </row>
    <row r="96" spans="1:1" x14ac:dyDescent="0.2">
      <c r="A96" s="145">
        <f t="shared" si="1"/>
        <v>44755</v>
      </c>
    </row>
    <row r="97" spans="1:1" x14ac:dyDescent="0.2">
      <c r="A97" s="145">
        <f t="shared" si="1"/>
        <v>44756</v>
      </c>
    </row>
    <row r="98" spans="1:1" x14ac:dyDescent="0.2">
      <c r="A98" s="145">
        <f t="shared" si="1"/>
        <v>44757</v>
      </c>
    </row>
    <row r="99" spans="1:1" x14ac:dyDescent="0.2">
      <c r="A99" s="145">
        <f t="shared" si="1"/>
        <v>44758</v>
      </c>
    </row>
    <row r="100" spans="1:1" x14ac:dyDescent="0.2">
      <c r="A100" s="145">
        <f t="shared" si="1"/>
        <v>44759</v>
      </c>
    </row>
    <row r="101" spans="1:1" x14ac:dyDescent="0.2">
      <c r="A101" s="145">
        <f t="shared" si="1"/>
        <v>44760</v>
      </c>
    </row>
    <row r="102" spans="1:1" x14ac:dyDescent="0.2">
      <c r="A102" s="145">
        <f t="shared" si="1"/>
        <v>44761</v>
      </c>
    </row>
    <row r="103" spans="1:1" x14ac:dyDescent="0.2">
      <c r="A103" s="145">
        <f t="shared" si="1"/>
        <v>44762</v>
      </c>
    </row>
    <row r="104" spans="1:1" x14ac:dyDescent="0.2">
      <c r="A104" s="145">
        <f t="shared" si="1"/>
        <v>44763</v>
      </c>
    </row>
    <row r="105" spans="1:1" x14ac:dyDescent="0.2">
      <c r="A105" s="145">
        <f t="shared" si="1"/>
        <v>44764</v>
      </c>
    </row>
    <row r="106" spans="1:1" x14ac:dyDescent="0.2">
      <c r="A106" s="145">
        <f t="shared" si="1"/>
        <v>44765</v>
      </c>
    </row>
    <row r="107" spans="1:1" x14ac:dyDescent="0.2">
      <c r="A107" s="145">
        <f t="shared" si="1"/>
        <v>44766</v>
      </c>
    </row>
    <row r="108" spans="1:1" x14ac:dyDescent="0.2">
      <c r="A108" s="145">
        <f t="shared" si="1"/>
        <v>44767</v>
      </c>
    </row>
    <row r="109" spans="1:1" x14ac:dyDescent="0.2">
      <c r="A109" s="145">
        <f t="shared" si="1"/>
        <v>44768</v>
      </c>
    </row>
    <row r="110" spans="1:1" x14ac:dyDescent="0.2">
      <c r="A110" s="145">
        <f t="shared" si="1"/>
        <v>44769</v>
      </c>
    </row>
    <row r="111" spans="1:1" x14ac:dyDescent="0.2">
      <c r="A111" s="145">
        <f t="shared" si="1"/>
        <v>44770</v>
      </c>
    </row>
    <row r="112" spans="1:1" x14ac:dyDescent="0.2">
      <c r="A112" s="145">
        <f t="shared" si="1"/>
        <v>44771</v>
      </c>
    </row>
    <row r="113" spans="1:1" x14ac:dyDescent="0.2">
      <c r="A113" s="145">
        <f t="shared" si="1"/>
        <v>44772</v>
      </c>
    </row>
    <row r="114" spans="1:1" x14ac:dyDescent="0.2">
      <c r="A114" s="145">
        <f t="shared" si="1"/>
        <v>44773</v>
      </c>
    </row>
    <row r="115" spans="1:1" x14ac:dyDescent="0.2">
      <c r="A115" s="145">
        <f t="shared" si="1"/>
        <v>44774</v>
      </c>
    </row>
    <row r="116" spans="1:1" x14ac:dyDescent="0.2">
      <c r="A116" s="145">
        <f t="shared" si="1"/>
        <v>44775</v>
      </c>
    </row>
    <row r="117" spans="1:1" x14ac:dyDescent="0.2">
      <c r="A117" s="145">
        <f t="shared" si="1"/>
        <v>44776</v>
      </c>
    </row>
    <row r="118" spans="1:1" x14ac:dyDescent="0.2">
      <c r="A118" s="145">
        <f t="shared" si="1"/>
        <v>44777</v>
      </c>
    </row>
    <row r="119" spans="1:1" x14ac:dyDescent="0.2">
      <c r="A119" s="145">
        <f t="shared" si="1"/>
        <v>44778</v>
      </c>
    </row>
    <row r="120" spans="1:1" x14ac:dyDescent="0.2">
      <c r="A120" s="145">
        <f t="shared" si="1"/>
        <v>44779</v>
      </c>
    </row>
    <row r="121" spans="1:1" x14ac:dyDescent="0.2">
      <c r="A121" s="145">
        <f t="shared" si="1"/>
        <v>44780</v>
      </c>
    </row>
    <row r="122" spans="1:1" x14ac:dyDescent="0.2">
      <c r="A122" s="145">
        <f t="shared" si="1"/>
        <v>44781</v>
      </c>
    </row>
    <row r="123" spans="1:1" x14ac:dyDescent="0.2">
      <c r="A123" s="145">
        <f t="shared" si="1"/>
        <v>44782</v>
      </c>
    </row>
    <row r="124" spans="1:1" x14ac:dyDescent="0.2">
      <c r="A124" s="145">
        <f t="shared" si="1"/>
        <v>44783</v>
      </c>
    </row>
    <row r="125" spans="1:1" x14ac:dyDescent="0.2">
      <c r="A125" s="145">
        <f t="shared" si="1"/>
        <v>44784</v>
      </c>
    </row>
    <row r="126" spans="1:1" x14ac:dyDescent="0.2">
      <c r="A126" s="145">
        <f t="shared" si="1"/>
        <v>44785</v>
      </c>
    </row>
    <row r="127" spans="1:1" x14ac:dyDescent="0.2">
      <c r="A127" s="145">
        <f t="shared" si="1"/>
        <v>44786</v>
      </c>
    </row>
    <row r="128" spans="1:1" x14ac:dyDescent="0.2">
      <c r="A128" s="145">
        <f t="shared" si="1"/>
        <v>44787</v>
      </c>
    </row>
    <row r="129" spans="1:1" x14ac:dyDescent="0.2">
      <c r="A129" s="145">
        <f t="shared" si="1"/>
        <v>44788</v>
      </c>
    </row>
    <row r="130" spans="1:1" x14ac:dyDescent="0.2">
      <c r="A130" s="145">
        <f t="shared" si="1"/>
        <v>44789</v>
      </c>
    </row>
    <row r="131" spans="1:1" x14ac:dyDescent="0.2">
      <c r="A131" s="145">
        <f t="shared" si="1"/>
        <v>44790</v>
      </c>
    </row>
    <row r="132" spans="1:1" x14ac:dyDescent="0.2">
      <c r="A132" s="145">
        <f t="shared" ref="A132:A195" si="2">A131+1</f>
        <v>44791</v>
      </c>
    </row>
    <row r="133" spans="1:1" x14ac:dyDescent="0.2">
      <c r="A133" s="145">
        <f t="shared" si="2"/>
        <v>44792</v>
      </c>
    </row>
    <row r="134" spans="1:1" x14ac:dyDescent="0.2">
      <c r="A134" s="145">
        <f t="shared" si="2"/>
        <v>44793</v>
      </c>
    </row>
    <row r="135" spans="1:1" x14ac:dyDescent="0.2">
      <c r="A135" s="145">
        <f t="shared" si="2"/>
        <v>44794</v>
      </c>
    </row>
    <row r="136" spans="1:1" x14ac:dyDescent="0.2">
      <c r="A136" s="145">
        <f t="shared" si="2"/>
        <v>44795</v>
      </c>
    </row>
    <row r="137" spans="1:1" x14ac:dyDescent="0.2">
      <c r="A137" s="145">
        <f t="shared" si="2"/>
        <v>44796</v>
      </c>
    </row>
    <row r="138" spans="1:1" x14ac:dyDescent="0.2">
      <c r="A138" s="145">
        <f t="shared" si="2"/>
        <v>44797</v>
      </c>
    </row>
    <row r="139" spans="1:1" x14ac:dyDescent="0.2">
      <c r="A139" s="145">
        <f t="shared" si="2"/>
        <v>44798</v>
      </c>
    </row>
    <row r="140" spans="1:1" x14ac:dyDescent="0.2">
      <c r="A140" s="145">
        <f t="shared" si="2"/>
        <v>44799</v>
      </c>
    </row>
    <row r="141" spans="1:1" x14ac:dyDescent="0.2">
      <c r="A141" s="145">
        <f t="shared" si="2"/>
        <v>44800</v>
      </c>
    </row>
    <row r="142" spans="1:1" x14ac:dyDescent="0.2">
      <c r="A142" s="145">
        <f t="shared" si="2"/>
        <v>44801</v>
      </c>
    </row>
    <row r="143" spans="1:1" x14ac:dyDescent="0.2">
      <c r="A143" s="145">
        <f t="shared" si="2"/>
        <v>44802</v>
      </c>
    </row>
    <row r="144" spans="1:1" x14ac:dyDescent="0.2">
      <c r="A144" s="145">
        <f t="shared" si="2"/>
        <v>44803</v>
      </c>
    </row>
    <row r="145" spans="1:1" x14ac:dyDescent="0.2">
      <c r="A145" s="145">
        <f t="shared" si="2"/>
        <v>44804</v>
      </c>
    </row>
    <row r="146" spans="1:1" x14ac:dyDescent="0.2">
      <c r="A146" s="145">
        <f t="shared" si="2"/>
        <v>44805</v>
      </c>
    </row>
    <row r="147" spans="1:1" x14ac:dyDescent="0.2">
      <c r="A147" s="145">
        <f t="shared" si="2"/>
        <v>44806</v>
      </c>
    </row>
    <row r="148" spans="1:1" x14ac:dyDescent="0.2">
      <c r="A148" s="145">
        <f t="shared" si="2"/>
        <v>44807</v>
      </c>
    </row>
    <row r="149" spans="1:1" x14ac:dyDescent="0.2">
      <c r="A149" s="145">
        <f t="shared" si="2"/>
        <v>44808</v>
      </c>
    </row>
    <row r="150" spans="1:1" x14ac:dyDescent="0.2">
      <c r="A150" s="145">
        <f t="shared" si="2"/>
        <v>44809</v>
      </c>
    </row>
    <row r="151" spans="1:1" x14ac:dyDescent="0.2">
      <c r="A151" s="145">
        <f t="shared" si="2"/>
        <v>44810</v>
      </c>
    </row>
    <row r="152" spans="1:1" x14ac:dyDescent="0.2">
      <c r="A152" s="145">
        <f t="shared" si="2"/>
        <v>44811</v>
      </c>
    </row>
    <row r="153" spans="1:1" x14ac:dyDescent="0.2">
      <c r="A153" s="145">
        <f t="shared" si="2"/>
        <v>44812</v>
      </c>
    </row>
    <row r="154" spans="1:1" x14ac:dyDescent="0.2">
      <c r="A154" s="145">
        <f t="shared" si="2"/>
        <v>44813</v>
      </c>
    </row>
    <row r="155" spans="1:1" x14ac:dyDescent="0.2">
      <c r="A155" s="145">
        <f t="shared" si="2"/>
        <v>44814</v>
      </c>
    </row>
    <row r="156" spans="1:1" x14ac:dyDescent="0.2">
      <c r="A156" s="145">
        <f t="shared" si="2"/>
        <v>44815</v>
      </c>
    </row>
    <row r="157" spans="1:1" x14ac:dyDescent="0.2">
      <c r="A157" s="145">
        <f t="shared" si="2"/>
        <v>44816</v>
      </c>
    </row>
    <row r="158" spans="1:1" x14ac:dyDescent="0.2">
      <c r="A158" s="145">
        <f t="shared" si="2"/>
        <v>44817</v>
      </c>
    </row>
    <row r="159" spans="1:1" x14ac:dyDescent="0.2">
      <c r="A159" s="145">
        <f t="shared" si="2"/>
        <v>44818</v>
      </c>
    </row>
    <row r="160" spans="1:1" x14ac:dyDescent="0.2">
      <c r="A160" s="145">
        <f t="shared" si="2"/>
        <v>44819</v>
      </c>
    </row>
    <row r="161" spans="1:1" x14ac:dyDescent="0.2">
      <c r="A161" s="145">
        <f t="shared" si="2"/>
        <v>44820</v>
      </c>
    </row>
    <row r="162" spans="1:1" x14ac:dyDescent="0.2">
      <c r="A162" s="145">
        <f t="shared" si="2"/>
        <v>44821</v>
      </c>
    </row>
    <row r="163" spans="1:1" x14ac:dyDescent="0.2">
      <c r="A163" s="145">
        <f t="shared" si="2"/>
        <v>44822</v>
      </c>
    </row>
    <row r="164" spans="1:1" x14ac:dyDescent="0.2">
      <c r="A164" s="145">
        <f t="shared" si="2"/>
        <v>44823</v>
      </c>
    </row>
    <row r="165" spans="1:1" x14ac:dyDescent="0.2">
      <c r="A165" s="145">
        <f t="shared" si="2"/>
        <v>44824</v>
      </c>
    </row>
    <row r="166" spans="1:1" x14ac:dyDescent="0.2">
      <c r="A166" s="145">
        <f t="shared" si="2"/>
        <v>44825</v>
      </c>
    </row>
    <row r="167" spans="1:1" x14ac:dyDescent="0.2">
      <c r="A167" s="145">
        <f t="shared" si="2"/>
        <v>44826</v>
      </c>
    </row>
    <row r="168" spans="1:1" x14ac:dyDescent="0.2">
      <c r="A168" s="145">
        <f t="shared" si="2"/>
        <v>44827</v>
      </c>
    </row>
    <row r="169" spans="1:1" x14ac:dyDescent="0.2">
      <c r="A169" s="145">
        <f t="shared" si="2"/>
        <v>44828</v>
      </c>
    </row>
    <row r="170" spans="1:1" x14ac:dyDescent="0.2">
      <c r="A170" s="145">
        <f t="shared" si="2"/>
        <v>44829</v>
      </c>
    </row>
    <row r="171" spans="1:1" x14ac:dyDescent="0.2">
      <c r="A171" s="145">
        <f t="shared" si="2"/>
        <v>44830</v>
      </c>
    </row>
    <row r="172" spans="1:1" x14ac:dyDescent="0.2">
      <c r="A172" s="145">
        <f t="shared" si="2"/>
        <v>44831</v>
      </c>
    </row>
    <row r="173" spans="1:1" x14ac:dyDescent="0.2">
      <c r="A173" s="145">
        <f t="shared" si="2"/>
        <v>44832</v>
      </c>
    </row>
    <row r="174" spans="1:1" x14ac:dyDescent="0.2">
      <c r="A174" s="145">
        <f t="shared" si="2"/>
        <v>44833</v>
      </c>
    </row>
    <row r="175" spans="1:1" x14ac:dyDescent="0.2">
      <c r="A175" s="145">
        <f t="shared" si="2"/>
        <v>44834</v>
      </c>
    </row>
    <row r="176" spans="1:1" x14ac:dyDescent="0.2">
      <c r="A176" s="145">
        <f t="shared" si="2"/>
        <v>44835</v>
      </c>
    </row>
    <row r="177" spans="1:1" x14ac:dyDescent="0.2">
      <c r="A177" s="145">
        <f t="shared" si="2"/>
        <v>44836</v>
      </c>
    </row>
    <row r="178" spans="1:1" x14ac:dyDescent="0.2">
      <c r="A178" s="145">
        <f t="shared" si="2"/>
        <v>44837</v>
      </c>
    </row>
    <row r="179" spans="1:1" x14ac:dyDescent="0.2">
      <c r="A179" s="145">
        <f t="shared" si="2"/>
        <v>44838</v>
      </c>
    </row>
    <row r="180" spans="1:1" x14ac:dyDescent="0.2">
      <c r="A180" s="145">
        <f t="shared" si="2"/>
        <v>44839</v>
      </c>
    </row>
    <row r="181" spans="1:1" x14ac:dyDescent="0.2">
      <c r="A181" s="145">
        <f t="shared" si="2"/>
        <v>44840</v>
      </c>
    </row>
    <row r="182" spans="1:1" x14ac:dyDescent="0.2">
      <c r="A182" s="145">
        <f t="shared" si="2"/>
        <v>44841</v>
      </c>
    </row>
    <row r="183" spans="1:1" x14ac:dyDescent="0.2">
      <c r="A183" s="145">
        <f t="shared" si="2"/>
        <v>44842</v>
      </c>
    </row>
    <row r="184" spans="1:1" x14ac:dyDescent="0.2">
      <c r="A184" s="145">
        <f t="shared" si="2"/>
        <v>44843</v>
      </c>
    </row>
    <row r="185" spans="1:1" x14ac:dyDescent="0.2">
      <c r="A185" s="145">
        <f t="shared" si="2"/>
        <v>44844</v>
      </c>
    </row>
    <row r="186" spans="1:1" x14ac:dyDescent="0.2">
      <c r="A186" s="145">
        <f t="shared" si="2"/>
        <v>44845</v>
      </c>
    </row>
    <row r="187" spans="1:1" x14ac:dyDescent="0.2">
      <c r="A187" s="145">
        <f t="shared" si="2"/>
        <v>44846</v>
      </c>
    </row>
    <row r="188" spans="1:1" x14ac:dyDescent="0.2">
      <c r="A188" s="145">
        <f t="shared" si="2"/>
        <v>44847</v>
      </c>
    </row>
    <row r="189" spans="1:1" x14ac:dyDescent="0.2">
      <c r="A189" s="145">
        <f t="shared" si="2"/>
        <v>44848</v>
      </c>
    </row>
    <row r="190" spans="1:1" x14ac:dyDescent="0.2">
      <c r="A190" s="145">
        <f t="shared" si="2"/>
        <v>44849</v>
      </c>
    </row>
    <row r="191" spans="1:1" x14ac:dyDescent="0.2">
      <c r="A191" s="145">
        <f t="shared" si="2"/>
        <v>44850</v>
      </c>
    </row>
    <row r="192" spans="1:1" x14ac:dyDescent="0.2">
      <c r="A192" s="145">
        <f t="shared" si="2"/>
        <v>44851</v>
      </c>
    </row>
    <row r="193" spans="1:1" x14ac:dyDescent="0.2">
      <c r="A193" s="145">
        <f t="shared" si="2"/>
        <v>44852</v>
      </c>
    </row>
    <row r="194" spans="1:1" x14ac:dyDescent="0.2">
      <c r="A194" s="145">
        <f t="shared" si="2"/>
        <v>44853</v>
      </c>
    </row>
    <row r="195" spans="1:1" x14ac:dyDescent="0.2">
      <c r="A195" s="145">
        <f t="shared" si="2"/>
        <v>44854</v>
      </c>
    </row>
    <row r="196" spans="1:1" x14ac:dyDescent="0.2">
      <c r="A196" s="145">
        <f t="shared" ref="A196:A259" si="3">A195+1</f>
        <v>44855</v>
      </c>
    </row>
    <row r="197" spans="1:1" x14ac:dyDescent="0.2">
      <c r="A197" s="145">
        <f t="shared" si="3"/>
        <v>44856</v>
      </c>
    </row>
    <row r="198" spans="1:1" x14ac:dyDescent="0.2">
      <c r="A198" s="145">
        <f t="shared" si="3"/>
        <v>44857</v>
      </c>
    </row>
    <row r="199" spans="1:1" x14ac:dyDescent="0.2">
      <c r="A199" s="145">
        <f t="shared" si="3"/>
        <v>44858</v>
      </c>
    </row>
    <row r="200" spans="1:1" x14ac:dyDescent="0.2">
      <c r="A200" s="145">
        <f t="shared" si="3"/>
        <v>44859</v>
      </c>
    </row>
    <row r="201" spans="1:1" x14ac:dyDescent="0.2">
      <c r="A201" s="145">
        <f t="shared" si="3"/>
        <v>44860</v>
      </c>
    </row>
    <row r="202" spans="1:1" x14ac:dyDescent="0.2">
      <c r="A202" s="145">
        <f t="shared" si="3"/>
        <v>44861</v>
      </c>
    </row>
    <row r="203" spans="1:1" x14ac:dyDescent="0.2">
      <c r="A203" s="145">
        <f t="shared" si="3"/>
        <v>44862</v>
      </c>
    </row>
    <row r="204" spans="1:1" x14ac:dyDescent="0.2">
      <c r="A204" s="145">
        <f t="shared" si="3"/>
        <v>44863</v>
      </c>
    </row>
    <row r="205" spans="1:1" x14ac:dyDescent="0.2">
      <c r="A205" s="145">
        <f t="shared" si="3"/>
        <v>44864</v>
      </c>
    </row>
    <row r="206" spans="1:1" x14ac:dyDescent="0.2">
      <c r="A206" s="145">
        <f t="shared" si="3"/>
        <v>44865</v>
      </c>
    </row>
    <row r="207" spans="1:1" x14ac:dyDescent="0.2">
      <c r="A207" s="145">
        <f t="shared" si="3"/>
        <v>44866</v>
      </c>
    </row>
    <row r="208" spans="1:1" x14ac:dyDescent="0.2">
      <c r="A208" s="145">
        <f t="shared" si="3"/>
        <v>44867</v>
      </c>
    </row>
    <row r="209" spans="1:1" x14ac:dyDescent="0.2">
      <c r="A209" s="145">
        <f t="shared" si="3"/>
        <v>44868</v>
      </c>
    </row>
    <row r="210" spans="1:1" x14ac:dyDescent="0.2">
      <c r="A210" s="145">
        <f t="shared" si="3"/>
        <v>44869</v>
      </c>
    </row>
    <row r="211" spans="1:1" x14ac:dyDescent="0.2">
      <c r="A211" s="145">
        <f t="shared" si="3"/>
        <v>44870</v>
      </c>
    </row>
    <row r="212" spans="1:1" x14ac:dyDescent="0.2">
      <c r="A212" s="145">
        <f t="shared" si="3"/>
        <v>44871</v>
      </c>
    </row>
    <row r="213" spans="1:1" x14ac:dyDescent="0.2">
      <c r="A213" s="145">
        <f t="shared" si="3"/>
        <v>44872</v>
      </c>
    </row>
    <row r="214" spans="1:1" x14ac:dyDescent="0.2">
      <c r="A214" s="145">
        <f t="shared" si="3"/>
        <v>44873</v>
      </c>
    </row>
    <row r="215" spans="1:1" x14ac:dyDescent="0.2">
      <c r="A215" s="145">
        <f t="shared" si="3"/>
        <v>44874</v>
      </c>
    </row>
    <row r="216" spans="1:1" x14ac:dyDescent="0.2">
      <c r="A216" s="145">
        <f t="shared" si="3"/>
        <v>44875</v>
      </c>
    </row>
    <row r="217" spans="1:1" x14ac:dyDescent="0.2">
      <c r="A217" s="145">
        <f t="shared" si="3"/>
        <v>44876</v>
      </c>
    </row>
    <row r="218" spans="1:1" x14ac:dyDescent="0.2">
      <c r="A218" s="145">
        <f t="shared" si="3"/>
        <v>44877</v>
      </c>
    </row>
    <row r="219" spans="1:1" x14ac:dyDescent="0.2">
      <c r="A219" s="145">
        <f t="shared" si="3"/>
        <v>44878</v>
      </c>
    </row>
    <row r="220" spans="1:1" x14ac:dyDescent="0.2">
      <c r="A220" s="145">
        <f t="shared" si="3"/>
        <v>44879</v>
      </c>
    </row>
    <row r="221" spans="1:1" x14ac:dyDescent="0.2">
      <c r="A221" s="145">
        <f t="shared" si="3"/>
        <v>44880</v>
      </c>
    </row>
    <row r="222" spans="1:1" x14ac:dyDescent="0.2">
      <c r="A222" s="145">
        <f t="shared" si="3"/>
        <v>44881</v>
      </c>
    </row>
    <row r="223" spans="1:1" x14ac:dyDescent="0.2">
      <c r="A223" s="145">
        <f t="shared" si="3"/>
        <v>44882</v>
      </c>
    </row>
    <row r="224" spans="1:1" x14ac:dyDescent="0.2">
      <c r="A224" s="145">
        <f t="shared" si="3"/>
        <v>44883</v>
      </c>
    </row>
    <row r="225" spans="1:1" x14ac:dyDescent="0.2">
      <c r="A225" s="145">
        <f t="shared" si="3"/>
        <v>44884</v>
      </c>
    </row>
    <row r="226" spans="1:1" x14ac:dyDescent="0.2">
      <c r="A226" s="145">
        <f t="shared" si="3"/>
        <v>44885</v>
      </c>
    </row>
    <row r="227" spans="1:1" x14ac:dyDescent="0.2">
      <c r="A227" s="145">
        <f t="shared" si="3"/>
        <v>44886</v>
      </c>
    </row>
    <row r="228" spans="1:1" x14ac:dyDescent="0.2">
      <c r="A228" s="145">
        <f t="shared" si="3"/>
        <v>44887</v>
      </c>
    </row>
    <row r="229" spans="1:1" x14ac:dyDescent="0.2">
      <c r="A229" s="145">
        <f t="shared" si="3"/>
        <v>44888</v>
      </c>
    </row>
    <row r="230" spans="1:1" x14ac:dyDescent="0.2">
      <c r="A230" s="145">
        <f t="shared" si="3"/>
        <v>44889</v>
      </c>
    </row>
    <row r="231" spans="1:1" x14ac:dyDescent="0.2">
      <c r="A231" s="145">
        <f t="shared" si="3"/>
        <v>44890</v>
      </c>
    </row>
    <row r="232" spans="1:1" x14ac:dyDescent="0.2">
      <c r="A232" s="145">
        <f t="shared" si="3"/>
        <v>44891</v>
      </c>
    </row>
    <row r="233" spans="1:1" x14ac:dyDescent="0.2">
      <c r="A233" s="145">
        <f t="shared" si="3"/>
        <v>44892</v>
      </c>
    </row>
    <row r="234" spans="1:1" x14ac:dyDescent="0.2">
      <c r="A234" s="145">
        <f t="shared" si="3"/>
        <v>44893</v>
      </c>
    </row>
    <row r="235" spans="1:1" x14ac:dyDescent="0.2">
      <c r="A235" s="145">
        <f t="shared" si="3"/>
        <v>44894</v>
      </c>
    </row>
    <row r="236" spans="1:1" x14ac:dyDescent="0.2">
      <c r="A236" s="145">
        <f t="shared" si="3"/>
        <v>44895</v>
      </c>
    </row>
    <row r="237" spans="1:1" x14ac:dyDescent="0.2">
      <c r="A237" s="145">
        <f t="shared" si="3"/>
        <v>44896</v>
      </c>
    </row>
    <row r="238" spans="1:1" x14ac:dyDescent="0.2">
      <c r="A238" s="145">
        <f t="shared" si="3"/>
        <v>44897</v>
      </c>
    </row>
    <row r="239" spans="1:1" x14ac:dyDescent="0.2">
      <c r="A239" s="145">
        <f t="shared" si="3"/>
        <v>44898</v>
      </c>
    </row>
    <row r="240" spans="1:1" x14ac:dyDescent="0.2">
      <c r="A240" s="145">
        <f t="shared" si="3"/>
        <v>44899</v>
      </c>
    </row>
    <row r="241" spans="1:1" x14ac:dyDescent="0.2">
      <c r="A241" s="145">
        <f t="shared" si="3"/>
        <v>44900</v>
      </c>
    </row>
    <row r="242" spans="1:1" x14ac:dyDescent="0.2">
      <c r="A242" s="145">
        <f t="shared" si="3"/>
        <v>44901</v>
      </c>
    </row>
    <row r="243" spans="1:1" x14ac:dyDescent="0.2">
      <c r="A243" s="145">
        <f t="shared" si="3"/>
        <v>44902</v>
      </c>
    </row>
    <row r="244" spans="1:1" x14ac:dyDescent="0.2">
      <c r="A244" s="145">
        <f t="shared" si="3"/>
        <v>44903</v>
      </c>
    </row>
    <row r="245" spans="1:1" x14ac:dyDescent="0.2">
      <c r="A245" s="145">
        <f t="shared" si="3"/>
        <v>44904</v>
      </c>
    </row>
    <row r="246" spans="1:1" x14ac:dyDescent="0.2">
      <c r="A246" s="145">
        <f t="shared" si="3"/>
        <v>44905</v>
      </c>
    </row>
    <row r="247" spans="1:1" x14ac:dyDescent="0.2">
      <c r="A247" s="145">
        <f t="shared" si="3"/>
        <v>44906</v>
      </c>
    </row>
    <row r="248" spans="1:1" x14ac:dyDescent="0.2">
      <c r="A248" s="145">
        <f t="shared" si="3"/>
        <v>44907</v>
      </c>
    </row>
    <row r="249" spans="1:1" x14ac:dyDescent="0.2">
      <c r="A249" s="145">
        <f t="shared" si="3"/>
        <v>44908</v>
      </c>
    </row>
    <row r="250" spans="1:1" x14ac:dyDescent="0.2">
      <c r="A250" s="145">
        <f t="shared" si="3"/>
        <v>44909</v>
      </c>
    </row>
    <row r="251" spans="1:1" x14ac:dyDescent="0.2">
      <c r="A251" s="145">
        <f t="shared" si="3"/>
        <v>44910</v>
      </c>
    </row>
    <row r="252" spans="1:1" x14ac:dyDescent="0.2">
      <c r="A252" s="145">
        <f t="shared" si="3"/>
        <v>44911</v>
      </c>
    </row>
    <row r="253" spans="1:1" x14ac:dyDescent="0.2">
      <c r="A253" s="145">
        <f t="shared" si="3"/>
        <v>44912</v>
      </c>
    </row>
    <row r="254" spans="1:1" x14ac:dyDescent="0.2">
      <c r="A254" s="145">
        <f t="shared" si="3"/>
        <v>44913</v>
      </c>
    </row>
    <row r="255" spans="1:1" x14ac:dyDescent="0.2">
      <c r="A255" s="145">
        <f t="shared" si="3"/>
        <v>44914</v>
      </c>
    </row>
    <row r="256" spans="1:1" x14ac:dyDescent="0.2">
      <c r="A256" s="145">
        <f t="shared" si="3"/>
        <v>44915</v>
      </c>
    </row>
    <row r="257" spans="1:1" x14ac:dyDescent="0.2">
      <c r="A257" s="145">
        <f t="shared" si="3"/>
        <v>44916</v>
      </c>
    </row>
    <row r="258" spans="1:1" x14ac:dyDescent="0.2">
      <c r="A258" s="145">
        <f t="shared" si="3"/>
        <v>44917</v>
      </c>
    </row>
    <row r="259" spans="1:1" x14ac:dyDescent="0.2">
      <c r="A259" s="145">
        <f t="shared" si="3"/>
        <v>44918</v>
      </c>
    </row>
    <row r="260" spans="1:1" x14ac:dyDescent="0.2">
      <c r="A260" s="145">
        <f t="shared" ref="A260:A323" si="4">A259+1</f>
        <v>44919</v>
      </c>
    </row>
    <row r="261" spans="1:1" x14ac:dyDescent="0.2">
      <c r="A261" s="145">
        <f t="shared" si="4"/>
        <v>44920</v>
      </c>
    </row>
    <row r="262" spans="1:1" x14ac:dyDescent="0.2">
      <c r="A262" s="145">
        <f t="shared" si="4"/>
        <v>44921</v>
      </c>
    </row>
    <row r="263" spans="1:1" x14ac:dyDescent="0.2">
      <c r="A263" s="145">
        <f t="shared" si="4"/>
        <v>44922</v>
      </c>
    </row>
    <row r="264" spans="1:1" x14ac:dyDescent="0.2">
      <c r="A264" s="145">
        <f t="shared" si="4"/>
        <v>44923</v>
      </c>
    </row>
    <row r="265" spans="1:1" x14ac:dyDescent="0.2">
      <c r="A265" s="145">
        <f t="shared" si="4"/>
        <v>44924</v>
      </c>
    </row>
    <row r="266" spans="1:1" x14ac:dyDescent="0.2">
      <c r="A266" s="145">
        <f t="shared" si="4"/>
        <v>44925</v>
      </c>
    </row>
    <row r="267" spans="1:1" x14ac:dyDescent="0.2">
      <c r="A267" s="145">
        <f t="shared" si="4"/>
        <v>44926</v>
      </c>
    </row>
    <row r="268" spans="1:1" x14ac:dyDescent="0.2">
      <c r="A268" s="145">
        <f t="shared" si="4"/>
        <v>44927</v>
      </c>
    </row>
    <row r="269" spans="1:1" x14ac:dyDescent="0.2">
      <c r="A269" s="145">
        <f t="shared" si="4"/>
        <v>44928</v>
      </c>
    </row>
    <row r="270" spans="1:1" x14ac:dyDescent="0.2">
      <c r="A270" s="145">
        <f t="shared" si="4"/>
        <v>44929</v>
      </c>
    </row>
    <row r="271" spans="1:1" x14ac:dyDescent="0.2">
      <c r="A271" s="145">
        <f t="shared" si="4"/>
        <v>44930</v>
      </c>
    </row>
    <row r="272" spans="1:1" x14ac:dyDescent="0.2">
      <c r="A272" s="145">
        <f t="shared" si="4"/>
        <v>44931</v>
      </c>
    </row>
    <row r="273" spans="1:1" x14ac:dyDescent="0.2">
      <c r="A273" s="145">
        <f t="shared" si="4"/>
        <v>44932</v>
      </c>
    </row>
    <row r="274" spans="1:1" x14ac:dyDescent="0.2">
      <c r="A274" s="145">
        <f t="shared" si="4"/>
        <v>44933</v>
      </c>
    </row>
    <row r="275" spans="1:1" x14ac:dyDescent="0.2">
      <c r="A275" s="145">
        <f t="shared" si="4"/>
        <v>44934</v>
      </c>
    </row>
    <row r="276" spans="1:1" x14ac:dyDescent="0.2">
      <c r="A276" s="145">
        <f t="shared" si="4"/>
        <v>44935</v>
      </c>
    </row>
    <row r="277" spans="1:1" x14ac:dyDescent="0.2">
      <c r="A277" s="145">
        <f t="shared" si="4"/>
        <v>44936</v>
      </c>
    </row>
    <row r="278" spans="1:1" x14ac:dyDescent="0.2">
      <c r="A278" s="145">
        <f t="shared" si="4"/>
        <v>44937</v>
      </c>
    </row>
    <row r="279" spans="1:1" x14ac:dyDescent="0.2">
      <c r="A279" s="145">
        <f t="shared" si="4"/>
        <v>44938</v>
      </c>
    </row>
    <row r="280" spans="1:1" x14ac:dyDescent="0.2">
      <c r="A280" s="145">
        <f t="shared" si="4"/>
        <v>44939</v>
      </c>
    </row>
    <row r="281" spans="1:1" x14ac:dyDescent="0.2">
      <c r="A281" s="145">
        <f t="shared" si="4"/>
        <v>44940</v>
      </c>
    </row>
    <row r="282" spans="1:1" x14ac:dyDescent="0.2">
      <c r="A282" s="145">
        <f t="shared" si="4"/>
        <v>44941</v>
      </c>
    </row>
    <row r="283" spans="1:1" x14ac:dyDescent="0.2">
      <c r="A283" s="145">
        <f t="shared" si="4"/>
        <v>44942</v>
      </c>
    </row>
    <row r="284" spans="1:1" x14ac:dyDescent="0.2">
      <c r="A284" s="145">
        <f t="shared" si="4"/>
        <v>44943</v>
      </c>
    </row>
    <row r="285" spans="1:1" x14ac:dyDescent="0.2">
      <c r="A285" s="145">
        <f t="shared" si="4"/>
        <v>44944</v>
      </c>
    </row>
    <row r="286" spans="1:1" x14ac:dyDescent="0.2">
      <c r="A286" s="145">
        <f t="shared" si="4"/>
        <v>44945</v>
      </c>
    </row>
    <row r="287" spans="1:1" x14ac:dyDescent="0.2">
      <c r="A287" s="145">
        <f t="shared" si="4"/>
        <v>44946</v>
      </c>
    </row>
    <row r="288" spans="1:1" x14ac:dyDescent="0.2">
      <c r="A288" s="145">
        <f t="shared" si="4"/>
        <v>44947</v>
      </c>
    </row>
    <row r="289" spans="1:1" x14ac:dyDescent="0.2">
      <c r="A289" s="145">
        <f t="shared" si="4"/>
        <v>44948</v>
      </c>
    </row>
    <row r="290" spans="1:1" x14ac:dyDescent="0.2">
      <c r="A290" s="145">
        <f t="shared" si="4"/>
        <v>44949</v>
      </c>
    </row>
    <row r="291" spans="1:1" x14ac:dyDescent="0.2">
      <c r="A291" s="145">
        <f t="shared" si="4"/>
        <v>44950</v>
      </c>
    </row>
    <row r="292" spans="1:1" x14ac:dyDescent="0.2">
      <c r="A292" s="145">
        <f t="shared" si="4"/>
        <v>44951</v>
      </c>
    </row>
    <row r="293" spans="1:1" x14ac:dyDescent="0.2">
      <c r="A293" s="145">
        <f t="shared" si="4"/>
        <v>44952</v>
      </c>
    </row>
    <row r="294" spans="1:1" x14ac:dyDescent="0.2">
      <c r="A294" s="145">
        <f t="shared" si="4"/>
        <v>44953</v>
      </c>
    </row>
    <row r="295" spans="1:1" x14ac:dyDescent="0.2">
      <c r="A295" s="145">
        <f t="shared" si="4"/>
        <v>44954</v>
      </c>
    </row>
    <row r="296" spans="1:1" x14ac:dyDescent="0.2">
      <c r="A296" s="145">
        <f t="shared" si="4"/>
        <v>44955</v>
      </c>
    </row>
    <row r="297" spans="1:1" x14ac:dyDescent="0.2">
      <c r="A297" s="145">
        <f t="shared" si="4"/>
        <v>44956</v>
      </c>
    </row>
    <row r="298" spans="1:1" x14ac:dyDescent="0.2">
      <c r="A298" s="145">
        <f t="shared" si="4"/>
        <v>44957</v>
      </c>
    </row>
    <row r="299" spans="1:1" x14ac:dyDescent="0.2">
      <c r="A299" s="145">
        <f t="shared" si="4"/>
        <v>44958</v>
      </c>
    </row>
    <row r="300" spans="1:1" x14ac:dyDescent="0.2">
      <c r="A300" s="145">
        <f t="shared" si="4"/>
        <v>44959</v>
      </c>
    </row>
    <row r="301" spans="1:1" x14ac:dyDescent="0.2">
      <c r="A301" s="145">
        <f t="shared" si="4"/>
        <v>44960</v>
      </c>
    </row>
    <row r="302" spans="1:1" x14ac:dyDescent="0.2">
      <c r="A302" s="145">
        <f t="shared" si="4"/>
        <v>44961</v>
      </c>
    </row>
    <row r="303" spans="1:1" x14ac:dyDescent="0.2">
      <c r="A303" s="145">
        <f t="shared" si="4"/>
        <v>44962</v>
      </c>
    </row>
    <row r="304" spans="1:1" x14ac:dyDescent="0.2">
      <c r="A304" s="145">
        <f t="shared" si="4"/>
        <v>44963</v>
      </c>
    </row>
    <row r="305" spans="1:1" x14ac:dyDescent="0.2">
      <c r="A305" s="145">
        <f t="shared" si="4"/>
        <v>44964</v>
      </c>
    </row>
    <row r="306" spans="1:1" x14ac:dyDescent="0.2">
      <c r="A306" s="145">
        <f t="shared" si="4"/>
        <v>44965</v>
      </c>
    </row>
    <row r="307" spans="1:1" x14ac:dyDescent="0.2">
      <c r="A307" s="145">
        <f t="shared" si="4"/>
        <v>44966</v>
      </c>
    </row>
    <row r="308" spans="1:1" x14ac:dyDescent="0.2">
      <c r="A308" s="145">
        <f t="shared" si="4"/>
        <v>44967</v>
      </c>
    </row>
    <row r="309" spans="1:1" x14ac:dyDescent="0.2">
      <c r="A309" s="145">
        <f t="shared" si="4"/>
        <v>44968</v>
      </c>
    </row>
    <row r="310" spans="1:1" x14ac:dyDescent="0.2">
      <c r="A310" s="145">
        <f t="shared" si="4"/>
        <v>44969</v>
      </c>
    </row>
    <row r="311" spans="1:1" x14ac:dyDescent="0.2">
      <c r="A311" s="145">
        <f t="shared" si="4"/>
        <v>44970</v>
      </c>
    </row>
    <row r="312" spans="1:1" x14ac:dyDescent="0.2">
      <c r="A312" s="145">
        <f t="shared" si="4"/>
        <v>44971</v>
      </c>
    </row>
    <row r="313" spans="1:1" x14ac:dyDescent="0.2">
      <c r="A313" s="145">
        <f t="shared" si="4"/>
        <v>44972</v>
      </c>
    </row>
    <row r="314" spans="1:1" x14ac:dyDescent="0.2">
      <c r="A314" s="145">
        <f t="shared" si="4"/>
        <v>44973</v>
      </c>
    </row>
    <row r="315" spans="1:1" x14ac:dyDescent="0.2">
      <c r="A315" s="145">
        <f t="shared" si="4"/>
        <v>44974</v>
      </c>
    </row>
    <row r="316" spans="1:1" x14ac:dyDescent="0.2">
      <c r="A316" s="145">
        <f t="shared" si="4"/>
        <v>44975</v>
      </c>
    </row>
    <row r="317" spans="1:1" x14ac:dyDescent="0.2">
      <c r="A317" s="145">
        <f t="shared" si="4"/>
        <v>44976</v>
      </c>
    </row>
    <row r="318" spans="1:1" x14ac:dyDescent="0.2">
      <c r="A318" s="145">
        <f t="shared" si="4"/>
        <v>44977</v>
      </c>
    </row>
    <row r="319" spans="1:1" x14ac:dyDescent="0.2">
      <c r="A319" s="145">
        <f t="shared" si="4"/>
        <v>44978</v>
      </c>
    </row>
    <row r="320" spans="1:1" x14ac:dyDescent="0.2">
      <c r="A320" s="145">
        <f t="shared" si="4"/>
        <v>44979</v>
      </c>
    </row>
    <row r="321" spans="1:1" x14ac:dyDescent="0.2">
      <c r="A321" s="145">
        <f t="shared" si="4"/>
        <v>44980</v>
      </c>
    </row>
    <row r="322" spans="1:1" x14ac:dyDescent="0.2">
      <c r="A322" s="145">
        <f t="shared" si="4"/>
        <v>44981</v>
      </c>
    </row>
    <row r="323" spans="1:1" x14ac:dyDescent="0.2">
      <c r="A323" s="145">
        <f t="shared" si="4"/>
        <v>44982</v>
      </c>
    </row>
    <row r="324" spans="1:1" x14ac:dyDescent="0.2">
      <c r="A324" s="145">
        <f t="shared" ref="A324:A387" si="5">A323+1</f>
        <v>44983</v>
      </c>
    </row>
    <row r="325" spans="1:1" x14ac:dyDescent="0.2">
      <c r="A325" s="145">
        <f t="shared" si="5"/>
        <v>44984</v>
      </c>
    </row>
    <row r="326" spans="1:1" x14ac:dyDescent="0.2">
      <c r="A326" s="145">
        <f t="shared" si="5"/>
        <v>44985</v>
      </c>
    </row>
    <row r="327" spans="1:1" x14ac:dyDescent="0.2">
      <c r="A327" s="145">
        <f t="shared" si="5"/>
        <v>44986</v>
      </c>
    </row>
    <row r="328" spans="1:1" x14ac:dyDescent="0.2">
      <c r="A328" s="145">
        <f t="shared" si="5"/>
        <v>44987</v>
      </c>
    </row>
    <row r="329" spans="1:1" x14ac:dyDescent="0.2">
      <c r="A329" s="145">
        <f t="shared" si="5"/>
        <v>44988</v>
      </c>
    </row>
    <row r="330" spans="1:1" x14ac:dyDescent="0.2">
      <c r="A330" s="145">
        <f t="shared" si="5"/>
        <v>44989</v>
      </c>
    </row>
    <row r="331" spans="1:1" x14ac:dyDescent="0.2">
      <c r="A331" s="145">
        <f t="shared" si="5"/>
        <v>44990</v>
      </c>
    </row>
    <row r="332" spans="1:1" x14ac:dyDescent="0.2">
      <c r="A332" s="145">
        <f t="shared" si="5"/>
        <v>44991</v>
      </c>
    </row>
    <row r="333" spans="1:1" x14ac:dyDescent="0.2">
      <c r="A333" s="145">
        <f t="shared" si="5"/>
        <v>44992</v>
      </c>
    </row>
    <row r="334" spans="1:1" x14ac:dyDescent="0.2">
      <c r="A334" s="145">
        <f t="shared" si="5"/>
        <v>44993</v>
      </c>
    </row>
    <row r="335" spans="1:1" x14ac:dyDescent="0.2">
      <c r="A335" s="145">
        <f t="shared" si="5"/>
        <v>44994</v>
      </c>
    </row>
    <row r="336" spans="1:1" x14ac:dyDescent="0.2">
      <c r="A336" s="145">
        <f t="shared" si="5"/>
        <v>44995</v>
      </c>
    </row>
    <row r="337" spans="1:1" x14ac:dyDescent="0.2">
      <c r="A337" s="145">
        <f t="shared" si="5"/>
        <v>44996</v>
      </c>
    </row>
    <row r="338" spans="1:1" x14ac:dyDescent="0.2">
      <c r="A338" s="145">
        <f t="shared" si="5"/>
        <v>44997</v>
      </c>
    </row>
    <row r="339" spans="1:1" x14ac:dyDescent="0.2">
      <c r="A339" s="145">
        <f t="shared" si="5"/>
        <v>44998</v>
      </c>
    </row>
    <row r="340" spans="1:1" x14ac:dyDescent="0.2">
      <c r="A340" s="145">
        <f t="shared" si="5"/>
        <v>44999</v>
      </c>
    </row>
    <row r="341" spans="1:1" x14ac:dyDescent="0.2">
      <c r="A341" s="145">
        <f t="shared" si="5"/>
        <v>45000</v>
      </c>
    </row>
    <row r="342" spans="1:1" x14ac:dyDescent="0.2">
      <c r="A342" s="145">
        <f t="shared" si="5"/>
        <v>45001</v>
      </c>
    </row>
    <row r="343" spans="1:1" x14ac:dyDescent="0.2">
      <c r="A343" s="145">
        <f t="shared" si="5"/>
        <v>45002</v>
      </c>
    </row>
    <row r="344" spans="1:1" x14ac:dyDescent="0.2">
      <c r="A344" s="145">
        <f t="shared" si="5"/>
        <v>45003</v>
      </c>
    </row>
    <row r="345" spans="1:1" x14ac:dyDescent="0.2">
      <c r="A345" s="145">
        <f t="shared" si="5"/>
        <v>45004</v>
      </c>
    </row>
    <row r="346" spans="1:1" x14ac:dyDescent="0.2">
      <c r="A346" s="145">
        <f t="shared" si="5"/>
        <v>45005</v>
      </c>
    </row>
    <row r="347" spans="1:1" x14ac:dyDescent="0.2">
      <c r="A347" s="145">
        <f t="shared" si="5"/>
        <v>45006</v>
      </c>
    </row>
    <row r="348" spans="1:1" x14ac:dyDescent="0.2">
      <c r="A348" s="145">
        <f t="shared" si="5"/>
        <v>45007</v>
      </c>
    </row>
    <row r="349" spans="1:1" x14ac:dyDescent="0.2">
      <c r="A349" s="145">
        <f t="shared" si="5"/>
        <v>45008</v>
      </c>
    </row>
    <row r="350" spans="1:1" x14ac:dyDescent="0.2">
      <c r="A350" s="145">
        <f t="shared" si="5"/>
        <v>45009</v>
      </c>
    </row>
    <row r="351" spans="1:1" x14ac:dyDescent="0.2">
      <c r="A351" s="145">
        <f t="shared" si="5"/>
        <v>45010</v>
      </c>
    </row>
    <row r="352" spans="1:1" x14ac:dyDescent="0.2">
      <c r="A352" s="145">
        <f t="shared" si="5"/>
        <v>45011</v>
      </c>
    </row>
    <row r="353" spans="1:1" x14ac:dyDescent="0.2">
      <c r="A353" s="145">
        <f t="shared" si="5"/>
        <v>45012</v>
      </c>
    </row>
    <row r="354" spans="1:1" x14ac:dyDescent="0.2">
      <c r="A354" s="145">
        <f t="shared" si="5"/>
        <v>45013</v>
      </c>
    </row>
    <row r="355" spans="1:1" x14ac:dyDescent="0.2">
      <c r="A355" s="145">
        <f t="shared" si="5"/>
        <v>45014</v>
      </c>
    </row>
    <row r="356" spans="1:1" x14ac:dyDescent="0.2">
      <c r="A356" s="145">
        <f t="shared" si="5"/>
        <v>45015</v>
      </c>
    </row>
    <row r="357" spans="1:1" x14ac:dyDescent="0.2">
      <c r="A357" s="145">
        <f t="shared" si="5"/>
        <v>45016</v>
      </c>
    </row>
    <row r="358" spans="1:1" x14ac:dyDescent="0.2">
      <c r="A358" s="145">
        <f t="shared" si="5"/>
        <v>45017</v>
      </c>
    </row>
    <row r="359" spans="1:1" x14ac:dyDescent="0.2">
      <c r="A359" s="145">
        <f t="shared" si="5"/>
        <v>45018</v>
      </c>
    </row>
    <row r="360" spans="1:1" x14ac:dyDescent="0.2">
      <c r="A360" s="145">
        <f t="shared" si="5"/>
        <v>45019</v>
      </c>
    </row>
    <row r="361" spans="1:1" x14ac:dyDescent="0.2">
      <c r="A361" s="145">
        <f t="shared" si="5"/>
        <v>45020</v>
      </c>
    </row>
    <row r="362" spans="1:1" x14ac:dyDescent="0.2">
      <c r="A362" s="145">
        <f t="shared" si="5"/>
        <v>45021</v>
      </c>
    </row>
    <row r="363" spans="1:1" x14ac:dyDescent="0.2">
      <c r="A363" s="145">
        <f t="shared" si="5"/>
        <v>45022</v>
      </c>
    </row>
    <row r="364" spans="1:1" x14ac:dyDescent="0.2">
      <c r="A364" s="145">
        <f t="shared" si="5"/>
        <v>45023</v>
      </c>
    </row>
    <row r="365" spans="1:1" x14ac:dyDescent="0.2">
      <c r="A365" s="145">
        <f t="shared" si="5"/>
        <v>45024</v>
      </c>
    </row>
    <row r="366" spans="1:1" x14ac:dyDescent="0.2">
      <c r="A366" s="145">
        <f t="shared" si="5"/>
        <v>45025</v>
      </c>
    </row>
    <row r="367" spans="1:1" x14ac:dyDescent="0.2">
      <c r="A367" s="145">
        <f t="shared" si="5"/>
        <v>45026</v>
      </c>
    </row>
    <row r="368" spans="1:1" x14ac:dyDescent="0.2">
      <c r="A368" s="145">
        <f t="shared" si="5"/>
        <v>45027</v>
      </c>
    </row>
    <row r="369" spans="1:1" x14ac:dyDescent="0.2">
      <c r="A369" s="145">
        <f t="shared" si="5"/>
        <v>45028</v>
      </c>
    </row>
    <row r="370" spans="1:1" x14ac:dyDescent="0.2">
      <c r="A370" s="145">
        <f t="shared" si="5"/>
        <v>45029</v>
      </c>
    </row>
    <row r="371" spans="1:1" x14ac:dyDescent="0.2">
      <c r="A371" s="145">
        <f t="shared" si="5"/>
        <v>45030</v>
      </c>
    </row>
    <row r="372" spans="1:1" x14ac:dyDescent="0.2">
      <c r="A372" s="145">
        <f t="shared" si="5"/>
        <v>45031</v>
      </c>
    </row>
    <row r="373" spans="1:1" x14ac:dyDescent="0.2">
      <c r="A373" s="145">
        <f t="shared" si="5"/>
        <v>45032</v>
      </c>
    </row>
    <row r="374" spans="1:1" x14ac:dyDescent="0.2">
      <c r="A374" s="145">
        <f t="shared" si="5"/>
        <v>45033</v>
      </c>
    </row>
    <row r="375" spans="1:1" x14ac:dyDescent="0.2">
      <c r="A375" s="145">
        <f t="shared" si="5"/>
        <v>45034</v>
      </c>
    </row>
    <row r="376" spans="1:1" x14ac:dyDescent="0.2">
      <c r="A376" s="145">
        <f t="shared" si="5"/>
        <v>45035</v>
      </c>
    </row>
    <row r="377" spans="1:1" x14ac:dyDescent="0.2">
      <c r="A377" s="145">
        <f t="shared" si="5"/>
        <v>45036</v>
      </c>
    </row>
    <row r="378" spans="1:1" x14ac:dyDescent="0.2">
      <c r="A378" s="145">
        <f t="shared" si="5"/>
        <v>45037</v>
      </c>
    </row>
    <row r="379" spans="1:1" x14ac:dyDescent="0.2">
      <c r="A379" s="145">
        <f t="shared" si="5"/>
        <v>45038</v>
      </c>
    </row>
    <row r="380" spans="1:1" x14ac:dyDescent="0.2">
      <c r="A380" s="145">
        <f t="shared" si="5"/>
        <v>45039</v>
      </c>
    </row>
    <row r="381" spans="1:1" x14ac:dyDescent="0.2">
      <c r="A381" s="145">
        <f t="shared" si="5"/>
        <v>45040</v>
      </c>
    </row>
    <row r="382" spans="1:1" x14ac:dyDescent="0.2">
      <c r="A382" s="145">
        <f t="shared" si="5"/>
        <v>45041</v>
      </c>
    </row>
    <row r="383" spans="1:1" x14ac:dyDescent="0.2">
      <c r="A383" s="145">
        <f t="shared" si="5"/>
        <v>45042</v>
      </c>
    </row>
    <row r="384" spans="1:1" x14ac:dyDescent="0.2">
      <c r="A384" s="145">
        <f t="shared" si="5"/>
        <v>45043</v>
      </c>
    </row>
    <row r="385" spans="1:1" x14ac:dyDescent="0.2">
      <c r="A385" s="145">
        <f t="shared" si="5"/>
        <v>45044</v>
      </c>
    </row>
    <row r="386" spans="1:1" x14ac:dyDescent="0.2">
      <c r="A386" s="145">
        <f t="shared" si="5"/>
        <v>45045</v>
      </c>
    </row>
    <row r="387" spans="1:1" x14ac:dyDescent="0.2">
      <c r="A387" s="145">
        <f t="shared" si="5"/>
        <v>45046</v>
      </c>
    </row>
    <row r="388" spans="1:1" x14ac:dyDescent="0.2">
      <c r="A388" s="145">
        <f t="shared" ref="A388:A451" si="6">A387+1</f>
        <v>45047</v>
      </c>
    </row>
    <row r="389" spans="1:1" x14ac:dyDescent="0.2">
      <c r="A389" s="145">
        <f t="shared" si="6"/>
        <v>45048</v>
      </c>
    </row>
    <row r="390" spans="1:1" x14ac:dyDescent="0.2">
      <c r="A390" s="145">
        <f t="shared" si="6"/>
        <v>45049</v>
      </c>
    </row>
    <row r="391" spans="1:1" x14ac:dyDescent="0.2">
      <c r="A391" s="145">
        <f t="shared" si="6"/>
        <v>45050</v>
      </c>
    </row>
    <row r="392" spans="1:1" x14ac:dyDescent="0.2">
      <c r="A392" s="145">
        <f t="shared" si="6"/>
        <v>45051</v>
      </c>
    </row>
    <row r="393" spans="1:1" x14ac:dyDescent="0.2">
      <c r="A393" s="145">
        <f t="shared" si="6"/>
        <v>45052</v>
      </c>
    </row>
    <row r="394" spans="1:1" x14ac:dyDescent="0.2">
      <c r="A394" s="145">
        <f t="shared" si="6"/>
        <v>45053</v>
      </c>
    </row>
    <row r="395" spans="1:1" x14ac:dyDescent="0.2">
      <c r="A395" s="145">
        <f t="shared" si="6"/>
        <v>45054</v>
      </c>
    </row>
    <row r="396" spans="1:1" x14ac:dyDescent="0.2">
      <c r="A396" s="145">
        <f t="shared" si="6"/>
        <v>45055</v>
      </c>
    </row>
    <row r="397" spans="1:1" x14ac:dyDescent="0.2">
      <c r="A397" s="145">
        <f t="shared" si="6"/>
        <v>45056</v>
      </c>
    </row>
    <row r="398" spans="1:1" x14ac:dyDescent="0.2">
      <c r="A398" s="145">
        <f t="shared" si="6"/>
        <v>45057</v>
      </c>
    </row>
    <row r="399" spans="1:1" x14ac:dyDescent="0.2">
      <c r="A399" s="145">
        <f t="shared" si="6"/>
        <v>45058</v>
      </c>
    </row>
    <row r="400" spans="1:1" x14ac:dyDescent="0.2">
      <c r="A400" s="145">
        <f t="shared" si="6"/>
        <v>45059</v>
      </c>
    </row>
    <row r="401" spans="1:1" x14ac:dyDescent="0.2">
      <c r="A401" s="145">
        <f t="shared" si="6"/>
        <v>45060</v>
      </c>
    </row>
    <row r="402" spans="1:1" x14ac:dyDescent="0.2">
      <c r="A402" s="145">
        <f t="shared" si="6"/>
        <v>45061</v>
      </c>
    </row>
    <row r="403" spans="1:1" x14ac:dyDescent="0.2">
      <c r="A403" s="145">
        <f t="shared" si="6"/>
        <v>45062</v>
      </c>
    </row>
    <row r="404" spans="1:1" x14ac:dyDescent="0.2">
      <c r="A404" s="145">
        <f t="shared" si="6"/>
        <v>45063</v>
      </c>
    </row>
    <row r="405" spans="1:1" x14ac:dyDescent="0.2">
      <c r="A405" s="145">
        <f t="shared" si="6"/>
        <v>45064</v>
      </c>
    </row>
    <row r="406" spans="1:1" x14ac:dyDescent="0.2">
      <c r="A406" s="145">
        <f t="shared" si="6"/>
        <v>45065</v>
      </c>
    </row>
    <row r="407" spans="1:1" x14ac:dyDescent="0.2">
      <c r="A407" s="145">
        <f t="shared" si="6"/>
        <v>45066</v>
      </c>
    </row>
    <row r="408" spans="1:1" x14ac:dyDescent="0.2">
      <c r="A408" s="145">
        <f t="shared" si="6"/>
        <v>45067</v>
      </c>
    </row>
    <row r="409" spans="1:1" x14ac:dyDescent="0.2">
      <c r="A409" s="145">
        <f t="shared" si="6"/>
        <v>45068</v>
      </c>
    </row>
    <row r="410" spans="1:1" x14ac:dyDescent="0.2">
      <c r="A410" s="145">
        <f t="shared" si="6"/>
        <v>45069</v>
      </c>
    </row>
    <row r="411" spans="1:1" x14ac:dyDescent="0.2">
      <c r="A411" s="145">
        <f t="shared" si="6"/>
        <v>45070</v>
      </c>
    </row>
    <row r="412" spans="1:1" x14ac:dyDescent="0.2">
      <c r="A412" s="145">
        <f t="shared" si="6"/>
        <v>45071</v>
      </c>
    </row>
    <row r="413" spans="1:1" x14ac:dyDescent="0.2">
      <c r="A413" s="145">
        <f t="shared" si="6"/>
        <v>45072</v>
      </c>
    </row>
    <row r="414" spans="1:1" x14ac:dyDescent="0.2">
      <c r="A414" s="145">
        <f t="shared" si="6"/>
        <v>45073</v>
      </c>
    </row>
    <row r="415" spans="1:1" x14ac:dyDescent="0.2">
      <c r="A415" s="145">
        <f t="shared" si="6"/>
        <v>45074</v>
      </c>
    </row>
    <row r="416" spans="1:1" x14ac:dyDescent="0.2">
      <c r="A416" s="145">
        <f t="shared" si="6"/>
        <v>45075</v>
      </c>
    </row>
    <row r="417" spans="1:1" x14ac:dyDescent="0.2">
      <c r="A417" s="145">
        <f t="shared" si="6"/>
        <v>45076</v>
      </c>
    </row>
    <row r="418" spans="1:1" x14ac:dyDescent="0.2">
      <c r="A418" s="145">
        <f t="shared" si="6"/>
        <v>45077</v>
      </c>
    </row>
    <row r="419" spans="1:1" x14ac:dyDescent="0.2">
      <c r="A419" s="145">
        <f t="shared" si="6"/>
        <v>45078</v>
      </c>
    </row>
    <row r="420" spans="1:1" x14ac:dyDescent="0.2">
      <c r="A420" s="145">
        <f t="shared" si="6"/>
        <v>45079</v>
      </c>
    </row>
    <row r="421" spans="1:1" x14ac:dyDescent="0.2">
      <c r="A421" s="145">
        <f t="shared" si="6"/>
        <v>45080</v>
      </c>
    </row>
    <row r="422" spans="1:1" x14ac:dyDescent="0.2">
      <c r="A422" s="145">
        <f t="shared" si="6"/>
        <v>45081</v>
      </c>
    </row>
    <row r="423" spans="1:1" x14ac:dyDescent="0.2">
      <c r="A423" s="145">
        <f t="shared" si="6"/>
        <v>45082</v>
      </c>
    </row>
    <row r="424" spans="1:1" x14ac:dyDescent="0.2">
      <c r="A424" s="145">
        <f t="shared" si="6"/>
        <v>45083</v>
      </c>
    </row>
    <row r="425" spans="1:1" x14ac:dyDescent="0.2">
      <c r="A425" s="145">
        <f t="shared" si="6"/>
        <v>45084</v>
      </c>
    </row>
    <row r="426" spans="1:1" x14ac:dyDescent="0.2">
      <c r="A426" s="145">
        <f t="shared" si="6"/>
        <v>45085</v>
      </c>
    </row>
    <row r="427" spans="1:1" x14ac:dyDescent="0.2">
      <c r="A427" s="145">
        <f t="shared" si="6"/>
        <v>45086</v>
      </c>
    </row>
    <row r="428" spans="1:1" x14ac:dyDescent="0.2">
      <c r="A428" s="145">
        <f t="shared" si="6"/>
        <v>45087</v>
      </c>
    </row>
    <row r="429" spans="1:1" x14ac:dyDescent="0.2">
      <c r="A429" s="145">
        <f t="shared" si="6"/>
        <v>45088</v>
      </c>
    </row>
    <row r="430" spans="1:1" x14ac:dyDescent="0.2">
      <c r="A430" s="145">
        <f t="shared" si="6"/>
        <v>45089</v>
      </c>
    </row>
    <row r="431" spans="1:1" x14ac:dyDescent="0.2">
      <c r="A431" s="145">
        <f t="shared" si="6"/>
        <v>45090</v>
      </c>
    </row>
    <row r="432" spans="1:1" x14ac:dyDescent="0.2">
      <c r="A432" s="145">
        <f t="shared" si="6"/>
        <v>45091</v>
      </c>
    </row>
    <row r="433" spans="1:1" x14ac:dyDescent="0.2">
      <c r="A433" s="145">
        <f t="shared" si="6"/>
        <v>45092</v>
      </c>
    </row>
    <row r="434" spans="1:1" x14ac:dyDescent="0.2">
      <c r="A434" s="145">
        <f t="shared" si="6"/>
        <v>45093</v>
      </c>
    </row>
    <row r="435" spans="1:1" x14ac:dyDescent="0.2">
      <c r="A435" s="145">
        <f t="shared" si="6"/>
        <v>45094</v>
      </c>
    </row>
    <row r="436" spans="1:1" x14ac:dyDescent="0.2">
      <c r="A436" s="145">
        <f t="shared" si="6"/>
        <v>45095</v>
      </c>
    </row>
    <row r="437" spans="1:1" x14ac:dyDescent="0.2">
      <c r="A437" s="145">
        <f t="shared" si="6"/>
        <v>45096</v>
      </c>
    </row>
    <row r="438" spans="1:1" x14ac:dyDescent="0.2">
      <c r="A438" s="145">
        <f t="shared" si="6"/>
        <v>45097</v>
      </c>
    </row>
    <row r="439" spans="1:1" x14ac:dyDescent="0.2">
      <c r="A439" s="145">
        <f t="shared" si="6"/>
        <v>45098</v>
      </c>
    </row>
    <row r="440" spans="1:1" x14ac:dyDescent="0.2">
      <c r="A440" s="145">
        <f t="shared" si="6"/>
        <v>45099</v>
      </c>
    </row>
    <row r="441" spans="1:1" x14ac:dyDescent="0.2">
      <c r="A441" s="145">
        <f t="shared" si="6"/>
        <v>45100</v>
      </c>
    </row>
    <row r="442" spans="1:1" x14ac:dyDescent="0.2">
      <c r="A442" s="145">
        <f t="shared" si="6"/>
        <v>45101</v>
      </c>
    </row>
    <row r="443" spans="1:1" x14ac:dyDescent="0.2">
      <c r="A443" s="145">
        <f t="shared" si="6"/>
        <v>45102</v>
      </c>
    </row>
    <row r="444" spans="1:1" x14ac:dyDescent="0.2">
      <c r="A444" s="145">
        <f t="shared" si="6"/>
        <v>45103</v>
      </c>
    </row>
    <row r="445" spans="1:1" x14ac:dyDescent="0.2">
      <c r="A445" s="145">
        <f t="shared" si="6"/>
        <v>45104</v>
      </c>
    </row>
    <row r="446" spans="1:1" x14ac:dyDescent="0.2">
      <c r="A446" s="145">
        <f t="shared" si="6"/>
        <v>45105</v>
      </c>
    </row>
    <row r="447" spans="1:1" x14ac:dyDescent="0.2">
      <c r="A447" s="145">
        <f t="shared" si="6"/>
        <v>45106</v>
      </c>
    </row>
    <row r="448" spans="1:1" x14ac:dyDescent="0.2">
      <c r="A448" s="145">
        <f t="shared" si="6"/>
        <v>45107</v>
      </c>
    </row>
    <row r="449" spans="1:1" x14ac:dyDescent="0.2">
      <c r="A449" s="145">
        <f t="shared" si="6"/>
        <v>45108</v>
      </c>
    </row>
    <row r="450" spans="1:1" x14ac:dyDescent="0.2">
      <c r="A450" s="145">
        <f t="shared" si="6"/>
        <v>45109</v>
      </c>
    </row>
    <row r="451" spans="1:1" x14ac:dyDescent="0.2">
      <c r="A451" s="145">
        <f t="shared" si="6"/>
        <v>45110</v>
      </c>
    </row>
    <row r="452" spans="1:1" x14ac:dyDescent="0.2">
      <c r="A452" s="145">
        <f t="shared" ref="A452:A515" si="7">A451+1</f>
        <v>45111</v>
      </c>
    </row>
    <row r="453" spans="1:1" x14ac:dyDescent="0.2">
      <c r="A453" s="145">
        <f t="shared" si="7"/>
        <v>45112</v>
      </c>
    </row>
    <row r="454" spans="1:1" x14ac:dyDescent="0.2">
      <c r="A454" s="145">
        <f t="shared" si="7"/>
        <v>45113</v>
      </c>
    </row>
    <row r="455" spans="1:1" x14ac:dyDescent="0.2">
      <c r="A455" s="145">
        <f t="shared" si="7"/>
        <v>45114</v>
      </c>
    </row>
    <row r="456" spans="1:1" x14ac:dyDescent="0.2">
      <c r="A456" s="145">
        <f t="shared" si="7"/>
        <v>45115</v>
      </c>
    </row>
    <row r="457" spans="1:1" x14ac:dyDescent="0.2">
      <c r="A457" s="145">
        <f t="shared" si="7"/>
        <v>45116</v>
      </c>
    </row>
    <row r="458" spans="1:1" x14ac:dyDescent="0.2">
      <c r="A458" s="145">
        <f t="shared" si="7"/>
        <v>45117</v>
      </c>
    </row>
    <row r="459" spans="1:1" x14ac:dyDescent="0.2">
      <c r="A459" s="145">
        <f t="shared" si="7"/>
        <v>45118</v>
      </c>
    </row>
    <row r="460" spans="1:1" x14ac:dyDescent="0.2">
      <c r="A460" s="145">
        <f t="shared" si="7"/>
        <v>45119</v>
      </c>
    </row>
    <row r="461" spans="1:1" x14ac:dyDescent="0.2">
      <c r="A461" s="145">
        <f t="shared" si="7"/>
        <v>45120</v>
      </c>
    </row>
    <row r="462" spans="1:1" x14ac:dyDescent="0.2">
      <c r="A462" s="145">
        <f t="shared" si="7"/>
        <v>45121</v>
      </c>
    </row>
    <row r="463" spans="1:1" x14ac:dyDescent="0.2">
      <c r="A463" s="145">
        <f t="shared" si="7"/>
        <v>45122</v>
      </c>
    </row>
    <row r="464" spans="1:1" x14ac:dyDescent="0.2">
      <c r="A464" s="145">
        <f t="shared" si="7"/>
        <v>45123</v>
      </c>
    </row>
    <row r="465" spans="1:1" x14ac:dyDescent="0.2">
      <c r="A465" s="145">
        <f t="shared" si="7"/>
        <v>45124</v>
      </c>
    </row>
    <row r="466" spans="1:1" x14ac:dyDescent="0.2">
      <c r="A466" s="145">
        <f t="shared" si="7"/>
        <v>45125</v>
      </c>
    </row>
    <row r="467" spans="1:1" x14ac:dyDescent="0.2">
      <c r="A467" s="145">
        <f t="shared" si="7"/>
        <v>45126</v>
      </c>
    </row>
    <row r="468" spans="1:1" x14ac:dyDescent="0.2">
      <c r="A468" s="145">
        <f t="shared" si="7"/>
        <v>45127</v>
      </c>
    </row>
    <row r="469" spans="1:1" x14ac:dyDescent="0.2">
      <c r="A469" s="145">
        <f t="shared" si="7"/>
        <v>45128</v>
      </c>
    </row>
    <row r="470" spans="1:1" x14ac:dyDescent="0.2">
      <c r="A470" s="145">
        <f t="shared" si="7"/>
        <v>45129</v>
      </c>
    </row>
    <row r="471" spans="1:1" x14ac:dyDescent="0.2">
      <c r="A471" s="145">
        <f t="shared" si="7"/>
        <v>45130</v>
      </c>
    </row>
    <row r="472" spans="1:1" x14ac:dyDescent="0.2">
      <c r="A472" s="145">
        <f t="shared" si="7"/>
        <v>45131</v>
      </c>
    </row>
    <row r="473" spans="1:1" x14ac:dyDescent="0.2">
      <c r="A473" s="145">
        <f t="shared" si="7"/>
        <v>45132</v>
      </c>
    </row>
    <row r="474" spans="1:1" x14ac:dyDescent="0.2">
      <c r="A474" s="145">
        <f t="shared" si="7"/>
        <v>45133</v>
      </c>
    </row>
    <row r="475" spans="1:1" x14ac:dyDescent="0.2">
      <c r="A475" s="145">
        <f t="shared" si="7"/>
        <v>45134</v>
      </c>
    </row>
    <row r="476" spans="1:1" x14ac:dyDescent="0.2">
      <c r="A476" s="145">
        <f t="shared" si="7"/>
        <v>45135</v>
      </c>
    </row>
    <row r="477" spans="1:1" x14ac:dyDescent="0.2">
      <c r="A477" s="145">
        <f t="shared" si="7"/>
        <v>45136</v>
      </c>
    </row>
    <row r="478" spans="1:1" x14ac:dyDescent="0.2">
      <c r="A478" s="145">
        <f t="shared" si="7"/>
        <v>45137</v>
      </c>
    </row>
    <row r="479" spans="1:1" x14ac:dyDescent="0.2">
      <c r="A479" s="145">
        <f t="shared" si="7"/>
        <v>45138</v>
      </c>
    </row>
    <row r="480" spans="1:1" x14ac:dyDescent="0.2">
      <c r="A480" s="145">
        <f t="shared" si="7"/>
        <v>45139</v>
      </c>
    </row>
    <row r="481" spans="1:1" x14ac:dyDescent="0.2">
      <c r="A481" s="145">
        <f t="shared" si="7"/>
        <v>45140</v>
      </c>
    </row>
    <row r="482" spans="1:1" x14ac:dyDescent="0.2">
      <c r="A482" s="145">
        <f t="shared" si="7"/>
        <v>45141</v>
      </c>
    </row>
    <row r="483" spans="1:1" x14ac:dyDescent="0.2">
      <c r="A483" s="145">
        <f t="shared" si="7"/>
        <v>45142</v>
      </c>
    </row>
    <row r="484" spans="1:1" x14ac:dyDescent="0.2">
      <c r="A484" s="145">
        <f t="shared" si="7"/>
        <v>45143</v>
      </c>
    </row>
    <row r="485" spans="1:1" x14ac:dyDescent="0.2">
      <c r="A485" s="145">
        <f t="shared" si="7"/>
        <v>45144</v>
      </c>
    </row>
    <row r="486" spans="1:1" x14ac:dyDescent="0.2">
      <c r="A486" s="145">
        <f t="shared" si="7"/>
        <v>45145</v>
      </c>
    </row>
    <row r="487" spans="1:1" x14ac:dyDescent="0.2">
      <c r="A487" s="145">
        <f t="shared" si="7"/>
        <v>45146</v>
      </c>
    </row>
    <row r="488" spans="1:1" x14ac:dyDescent="0.2">
      <c r="A488" s="145">
        <f t="shared" si="7"/>
        <v>45147</v>
      </c>
    </row>
    <row r="489" spans="1:1" x14ac:dyDescent="0.2">
      <c r="A489" s="145">
        <f t="shared" si="7"/>
        <v>45148</v>
      </c>
    </row>
    <row r="490" spans="1:1" x14ac:dyDescent="0.2">
      <c r="A490" s="145">
        <f t="shared" si="7"/>
        <v>45149</v>
      </c>
    </row>
    <row r="491" spans="1:1" x14ac:dyDescent="0.2">
      <c r="A491" s="145">
        <f t="shared" si="7"/>
        <v>45150</v>
      </c>
    </row>
    <row r="492" spans="1:1" x14ac:dyDescent="0.2">
      <c r="A492" s="145">
        <f t="shared" si="7"/>
        <v>45151</v>
      </c>
    </row>
    <row r="493" spans="1:1" x14ac:dyDescent="0.2">
      <c r="A493" s="145">
        <f t="shared" si="7"/>
        <v>45152</v>
      </c>
    </row>
    <row r="494" spans="1:1" x14ac:dyDescent="0.2">
      <c r="A494" s="145">
        <f t="shared" si="7"/>
        <v>45153</v>
      </c>
    </row>
    <row r="495" spans="1:1" x14ac:dyDescent="0.2">
      <c r="A495" s="145">
        <f t="shared" si="7"/>
        <v>45154</v>
      </c>
    </row>
    <row r="496" spans="1:1" x14ac:dyDescent="0.2">
      <c r="A496" s="145">
        <f t="shared" si="7"/>
        <v>45155</v>
      </c>
    </row>
    <row r="497" spans="1:1" x14ac:dyDescent="0.2">
      <c r="A497" s="145">
        <f t="shared" si="7"/>
        <v>45156</v>
      </c>
    </row>
    <row r="498" spans="1:1" x14ac:dyDescent="0.2">
      <c r="A498" s="145">
        <f t="shared" si="7"/>
        <v>45157</v>
      </c>
    </row>
    <row r="499" spans="1:1" x14ac:dyDescent="0.2">
      <c r="A499" s="145">
        <f t="shared" si="7"/>
        <v>45158</v>
      </c>
    </row>
    <row r="500" spans="1:1" x14ac:dyDescent="0.2">
      <c r="A500" s="145">
        <f t="shared" si="7"/>
        <v>45159</v>
      </c>
    </row>
    <row r="501" spans="1:1" x14ac:dyDescent="0.2">
      <c r="A501" s="145">
        <f t="shared" si="7"/>
        <v>45160</v>
      </c>
    </row>
    <row r="502" spans="1:1" x14ac:dyDescent="0.2">
      <c r="A502" s="145">
        <f t="shared" si="7"/>
        <v>45161</v>
      </c>
    </row>
    <row r="503" spans="1:1" x14ac:dyDescent="0.2">
      <c r="A503" s="145">
        <f t="shared" si="7"/>
        <v>45162</v>
      </c>
    </row>
    <row r="504" spans="1:1" x14ac:dyDescent="0.2">
      <c r="A504" s="145">
        <f t="shared" si="7"/>
        <v>45163</v>
      </c>
    </row>
    <row r="505" spans="1:1" x14ac:dyDescent="0.2">
      <c r="A505" s="145">
        <f t="shared" si="7"/>
        <v>45164</v>
      </c>
    </row>
    <row r="506" spans="1:1" x14ac:dyDescent="0.2">
      <c r="A506" s="145">
        <f t="shared" si="7"/>
        <v>45165</v>
      </c>
    </row>
    <row r="507" spans="1:1" x14ac:dyDescent="0.2">
      <c r="A507" s="145">
        <f t="shared" si="7"/>
        <v>45166</v>
      </c>
    </row>
    <row r="508" spans="1:1" x14ac:dyDescent="0.2">
      <c r="A508" s="145">
        <f t="shared" si="7"/>
        <v>45167</v>
      </c>
    </row>
    <row r="509" spans="1:1" x14ac:dyDescent="0.2">
      <c r="A509" s="145">
        <f t="shared" si="7"/>
        <v>45168</v>
      </c>
    </row>
    <row r="510" spans="1:1" x14ac:dyDescent="0.2">
      <c r="A510" s="145">
        <f t="shared" si="7"/>
        <v>45169</v>
      </c>
    </row>
    <row r="511" spans="1:1" x14ac:dyDescent="0.2">
      <c r="A511" s="145">
        <f t="shared" si="7"/>
        <v>45170</v>
      </c>
    </row>
    <row r="512" spans="1:1" x14ac:dyDescent="0.2">
      <c r="A512" s="145">
        <f t="shared" si="7"/>
        <v>45171</v>
      </c>
    </row>
    <row r="513" spans="1:1" x14ac:dyDescent="0.2">
      <c r="A513" s="145">
        <f t="shared" si="7"/>
        <v>45172</v>
      </c>
    </row>
    <row r="514" spans="1:1" x14ac:dyDescent="0.2">
      <c r="A514" s="145">
        <f t="shared" si="7"/>
        <v>45173</v>
      </c>
    </row>
    <row r="515" spans="1:1" x14ac:dyDescent="0.2">
      <c r="A515" s="145">
        <f t="shared" si="7"/>
        <v>45174</v>
      </c>
    </row>
    <row r="516" spans="1:1" x14ac:dyDescent="0.2">
      <c r="A516" s="145">
        <f t="shared" ref="A516:A579" si="8">A515+1</f>
        <v>45175</v>
      </c>
    </row>
    <row r="517" spans="1:1" x14ac:dyDescent="0.2">
      <c r="A517" s="145">
        <f t="shared" si="8"/>
        <v>45176</v>
      </c>
    </row>
    <row r="518" spans="1:1" x14ac:dyDescent="0.2">
      <c r="A518" s="145">
        <f t="shared" si="8"/>
        <v>45177</v>
      </c>
    </row>
    <row r="519" spans="1:1" x14ac:dyDescent="0.2">
      <c r="A519" s="145">
        <f t="shared" si="8"/>
        <v>45178</v>
      </c>
    </row>
    <row r="520" spans="1:1" x14ac:dyDescent="0.2">
      <c r="A520" s="145">
        <f t="shared" si="8"/>
        <v>45179</v>
      </c>
    </row>
    <row r="521" spans="1:1" x14ac:dyDescent="0.2">
      <c r="A521" s="145">
        <f t="shared" si="8"/>
        <v>45180</v>
      </c>
    </row>
    <row r="522" spans="1:1" x14ac:dyDescent="0.2">
      <c r="A522" s="145">
        <f t="shared" si="8"/>
        <v>45181</v>
      </c>
    </row>
    <row r="523" spans="1:1" x14ac:dyDescent="0.2">
      <c r="A523" s="145">
        <f t="shared" si="8"/>
        <v>45182</v>
      </c>
    </row>
    <row r="524" spans="1:1" x14ac:dyDescent="0.2">
      <c r="A524" s="145">
        <f t="shared" si="8"/>
        <v>45183</v>
      </c>
    </row>
    <row r="525" spans="1:1" x14ac:dyDescent="0.2">
      <c r="A525" s="145">
        <f t="shared" si="8"/>
        <v>45184</v>
      </c>
    </row>
    <row r="526" spans="1:1" x14ac:dyDescent="0.2">
      <c r="A526" s="145">
        <f t="shared" si="8"/>
        <v>45185</v>
      </c>
    </row>
    <row r="527" spans="1:1" x14ac:dyDescent="0.2">
      <c r="A527" s="145">
        <f t="shared" si="8"/>
        <v>45186</v>
      </c>
    </row>
    <row r="528" spans="1:1" x14ac:dyDescent="0.2">
      <c r="A528" s="145">
        <f t="shared" si="8"/>
        <v>45187</v>
      </c>
    </row>
    <row r="529" spans="1:1" x14ac:dyDescent="0.2">
      <c r="A529" s="145">
        <f t="shared" si="8"/>
        <v>45188</v>
      </c>
    </row>
    <row r="530" spans="1:1" x14ac:dyDescent="0.2">
      <c r="A530" s="145">
        <f t="shared" si="8"/>
        <v>45189</v>
      </c>
    </row>
    <row r="531" spans="1:1" x14ac:dyDescent="0.2">
      <c r="A531" s="145">
        <f t="shared" si="8"/>
        <v>45190</v>
      </c>
    </row>
    <row r="532" spans="1:1" x14ac:dyDescent="0.2">
      <c r="A532" s="145">
        <f t="shared" si="8"/>
        <v>45191</v>
      </c>
    </row>
    <row r="533" spans="1:1" x14ac:dyDescent="0.2">
      <c r="A533" s="145">
        <f t="shared" si="8"/>
        <v>45192</v>
      </c>
    </row>
    <row r="534" spans="1:1" x14ac:dyDescent="0.2">
      <c r="A534" s="145">
        <f t="shared" si="8"/>
        <v>45193</v>
      </c>
    </row>
    <row r="535" spans="1:1" x14ac:dyDescent="0.2">
      <c r="A535" s="145">
        <f t="shared" si="8"/>
        <v>45194</v>
      </c>
    </row>
    <row r="536" spans="1:1" x14ac:dyDescent="0.2">
      <c r="A536" s="145">
        <f t="shared" si="8"/>
        <v>45195</v>
      </c>
    </row>
    <row r="537" spans="1:1" x14ac:dyDescent="0.2">
      <c r="A537" s="145">
        <f t="shared" si="8"/>
        <v>45196</v>
      </c>
    </row>
    <row r="538" spans="1:1" x14ac:dyDescent="0.2">
      <c r="A538" s="145">
        <f t="shared" si="8"/>
        <v>45197</v>
      </c>
    </row>
    <row r="539" spans="1:1" x14ac:dyDescent="0.2">
      <c r="A539" s="145">
        <f t="shared" si="8"/>
        <v>45198</v>
      </c>
    </row>
    <row r="540" spans="1:1" x14ac:dyDescent="0.2">
      <c r="A540" s="145">
        <f t="shared" si="8"/>
        <v>45199</v>
      </c>
    </row>
    <row r="541" spans="1:1" x14ac:dyDescent="0.2">
      <c r="A541" s="145">
        <f t="shared" si="8"/>
        <v>45200</v>
      </c>
    </row>
    <row r="542" spans="1:1" x14ac:dyDescent="0.2">
      <c r="A542" s="145">
        <f t="shared" si="8"/>
        <v>45201</v>
      </c>
    </row>
    <row r="543" spans="1:1" x14ac:dyDescent="0.2">
      <c r="A543" s="145">
        <f t="shared" si="8"/>
        <v>45202</v>
      </c>
    </row>
    <row r="544" spans="1:1" x14ac:dyDescent="0.2">
      <c r="A544" s="145">
        <f t="shared" si="8"/>
        <v>45203</v>
      </c>
    </row>
    <row r="545" spans="1:1" x14ac:dyDescent="0.2">
      <c r="A545" s="145">
        <f t="shared" si="8"/>
        <v>45204</v>
      </c>
    </row>
    <row r="546" spans="1:1" x14ac:dyDescent="0.2">
      <c r="A546" s="145">
        <f t="shared" si="8"/>
        <v>45205</v>
      </c>
    </row>
    <row r="547" spans="1:1" x14ac:dyDescent="0.2">
      <c r="A547" s="145">
        <f t="shared" si="8"/>
        <v>45206</v>
      </c>
    </row>
    <row r="548" spans="1:1" x14ac:dyDescent="0.2">
      <c r="A548" s="145">
        <f t="shared" si="8"/>
        <v>45207</v>
      </c>
    </row>
    <row r="549" spans="1:1" x14ac:dyDescent="0.2">
      <c r="A549" s="145">
        <f t="shared" si="8"/>
        <v>45208</v>
      </c>
    </row>
    <row r="550" spans="1:1" x14ac:dyDescent="0.2">
      <c r="A550" s="145">
        <f t="shared" si="8"/>
        <v>45209</v>
      </c>
    </row>
    <row r="551" spans="1:1" x14ac:dyDescent="0.2">
      <c r="A551" s="145">
        <f t="shared" si="8"/>
        <v>45210</v>
      </c>
    </row>
    <row r="552" spans="1:1" x14ac:dyDescent="0.2">
      <c r="A552" s="145">
        <f t="shared" si="8"/>
        <v>45211</v>
      </c>
    </row>
    <row r="553" spans="1:1" x14ac:dyDescent="0.2">
      <c r="A553" s="145">
        <f t="shared" si="8"/>
        <v>45212</v>
      </c>
    </row>
    <row r="554" spans="1:1" x14ac:dyDescent="0.2">
      <c r="A554" s="145">
        <f t="shared" si="8"/>
        <v>45213</v>
      </c>
    </row>
    <row r="555" spans="1:1" x14ac:dyDescent="0.2">
      <c r="A555" s="145">
        <f t="shared" si="8"/>
        <v>45214</v>
      </c>
    </row>
    <row r="556" spans="1:1" x14ac:dyDescent="0.2">
      <c r="A556" s="145">
        <f t="shared" si="8"/>
        <v>45215</v>
      </c>
    </row>
    <row r="557" spans="1:1" x14ac:dyDescent="0.2">
      <c r="A557" s="145">
        <f t="shared" si="8"/>
        <v>45216</v>
      </c>
    </row>
    <row r="558" spans="1:1" x14ac:dyDescent="0.2">
      <c r="A558" s="145">
        <f t="shared" si="8"/>
        <v>45217</v>
      </c>
    </row>
    <row r="559" spans="1:1" x14ac:dyDescent="0.2">
      <c r="A559" s="145">
        <f t="shared" si="8"/>
        <v>45218</v>
      </c>
    </row>
    <row r="560" spans="1:1" x14ac:dyDescent="0.2">
      <c r="A560" s="145">
        <f t="shared" si="8"/>
        <v>45219</v>
      </c>
    </row>
    <row r="561" spans="1:1" x14ac:dyDescent="0.2">
      <c r="A561" s="145">
        <f t="shared" si="8"/>
        <v>45220</v>
      </c>
    </row>
    <row r="562" spans="1:1" x14ac:dyDescent="0.2">
      <c r="A562" s="145">
        <f t="shared" si="8"/>
        <v>45221</v>
      </c>
    </row>
    <row r="563" spans="1:1" x14ac:dyDescent="0.2">
      <c r="A563" s="145">
        <f t="shared" si="8"/>
        <v>45222</v>
      </c>
    </row>
    <row r="564" spans="1:1" x14ac:dyDescent="0.2">
      <c r="A564" s="145">
        <f t="shared" si="8"/>
        <v>45223</v>
      </c>
    </row>
    <row r="565" spans="1:1" x14ac:dyDescent="0.2">
      <c r="A565" s="145">
        <f t="shared" si="8"/>
        <v>45224</v>
      </c>
    </row>
    <row r="566" spans="1:1" x14ac:dyDescent="0.2">
      <c r="A566" s="145">
        <f t="shared" si="8"/>
        <v>45225</v>
      </c>
    </row>
    <row r="567" spans="1:1" x14ac:dyDescent="0.2">
      <c r="A567" s="145">
        <f t="shared" si="8"/>
        <v>45226</v>
      </c>
    </row>
    <row r="568" spans="1:1" x14ac:dyDescent="0.2">
      <c r="A568" s="145">
        <f t="shared" si="8"/>
        <v>45227</v>
      </c>
    </row>
    <row r="569" spans="1:1" x14ac:dyDescent="0.2">
      <c r="A569" s="145">
        <f t="shared" si="8"/>
        <v>45228</v>
      </c>
    </row>
    <row r="570" spans="1:1" x14ac:dyDescent="0.2">
      <c r="A570" s="145">
        <f t="shared" si="8"/>
        <v>45229</v>
      </c>
    </row>
    <row r="571" spans="1:1" x14ac:dyDescent="0.2">
      <c r="A571" s="145">
        <f t="shared" si="8"/>
        <v>45230</v>
      </c>
    </row>
    <row r="572" spans="1:1" x14ac:dyDescent="0.2">
      <c r="A572" s="145">
        <f t="shared" si="8"/>
        <v>45231</v>
      </c>
    </row>
    <row r="573" spans="1:1" x14ac:dyDescent="0.2">
      <c r="A573" s="145">
        <f t="shared" si="8"/>
        <v>45232</v>
      </c>
    </row>
    <row r="574" spans="1:1" x14ac:dyDescent="0.2">
      <c r="A574" s="145">
        <f t="shared" si="8"/>
        <v>45233</v>
      </c>
    </row>
    <row r="575" spans="1:1" x14ac:dyDescent="0.2">
      <c r="A575" s="145">
        <f t="shared" si="8"/>
        <v>45234</v>
      </c>
    </row>
    <row r="576" spans="1:1" x14ac:dyDescent="0.2">
      <c r="A576" s="145">
        <f t="shared" si="8"/>
        <v>45235</v>
      </c>
    </row>
    <row r="577" spans="1:1" x14ac:dyDescent="0.2">
      <c r="A577" s="145">
        <f t="shared" si="8"/>
        <v>45236</v>
      </c>
    </row>
    <row r="578" spans="1:1" x14ac:dyDescent="0.2">
      <c r="A578" s="145">
        <f t="shared" si="8"/>
        <v>45237</v>
      </c>
    </row>
    <row r="579" spans="1:1" x14ac:dyDescent="0.2">
      <c r="A579" s="145">
        <f t="shared" si="8"/>
        <v>45238</v>
      </c>
    </row>
    <row r="580" spans="1:1" x14ac:dyDescent="0.2">
      <c r="A580" s="145">
        <f t="shared" ref="A580:A643" si="9">A579+1</f>
        <v>45239</v>
      </c>
    </row>
    <row r="581" spans="1:1" x14ac:dyDescent="0.2">
      <c r="A581" s="145">
        <f t="shared" si="9"/>
        <v>45240</v>
      </c>
    </row>
    <row r="582" spans="1:1" x14ac:dyDescent="0.2">
      <c r="A582" s="145">
        <f t="shared" si="9"/>
        <v>45241</v>
      </c>
    </row>
    <row r="583" spans="1:1" x14ac:dyDescent="0.2">
      <c r="A583" s="145">
        <f t="shared" si="9"/>
        <v>45242</v>
      </c>
    </row>
    <row r="584" spans="1:1" x14ac:dyDescent="0.2">
      <c r="A584" s="145">
        <f t="shared" si="9"/>
        <v>45243</v>
      </c>
    </row>
    <row r="585" spans="1:1" x14ac:dyDescent="0.2">
      <c r="A585" s="145">
        <f t="shared" si="9"/>
        <v>45244</v>
      </c>
    </row>
    <row r="586" spans="1:1" x14ac:dyDescent="0.2">
      <c r="A586" s="145">
        <f t="shared" si="9"/>
        <v>45245</v>
      </c>
    </row>
    <row r="587" spans="1:1" x14ac:dyDescent="0.2">
      <c r="A587" s="145">
        <f t="shared" si="9"/>
        <v>45246</v>
      </c>
    </row>
    <row r="588" spans="1:1" x14ac:dyDescent="0.2">
      <c r="A588" s="145">
        <f t="shared" si="9"/>
        <v>45247</v>
      </c>
    </row>
    <row r="589" spans="1:1" x14ac:dyDescent="0.2">
      <c r="A589" s="145">
        <f t="shared" si="9"/>
        <v>45248</v>
      </c>
    </row>
    <row r="590" spans="1:1" x14ac:dyDescent="0.2">
      <c r="A590" s="145">
        <f t="shared" si="9"/>
        <v>45249</v>
      </c>
    </row>
    <row r="591" spans="1:1" x14ac:dyDescent="0.2">
      <c r="A591" s="145">
        <f t="shared" si="9"/>
        <v>45250</v>
      </c>
    </row>
    <row r="592" spans="1:1" x14ac:dyDescent="0.2">
      <c r="A592" s="145">
        <f t="shared" si="9"/>
        <v>45251</v>
      </c>
    </row>
    <row r="593" spans="1:1" x14ac:dyDescent="0.2">
      <c r="A593" s="145">
        <f t="shared" si="9"/>
        <v>45252</v>
      </c>
    </row>
    <row r="594" spans="1:1" x14ac:dyDescent="0.2">
      <c r="A594" s="145">
        <f t="shared" si="9"/>
        <v>45253</v>
      </c>
    </row>
    <row r="595" spans="1:1" x14ac:dyDescent="0.2">
      <c r="A595" s="145">
        <f t="shared" si="9"/>
        <v>45254</v>
      </c>
    </row>
    <row r="596" spans="1:1" x14ac:dyDescent="0.2">
      <c r="A596" s="145">
        <f t="shared" si="9"/>
        <v>45255</v>
      </c>
    </row>
    <row r="597" spans="1:1" x14ac:dyDescent="0.2">
      <c r="A597" s="145">
        <f t="shared" si="9"/>
        <v>45256</v>
      </c>
    </row>
    <row r="598" spans="1:1" x14ac:dyDescent="0.2">
      <c r="A598" s="145">
        <f t="shared" si="9"/>
        <v>45257</v>
      </c>
    </row>
    <row r="599" spans="1:1" x14ac:dyDescent="0.2">
      <c r="A599" s="145">
        <f t="shared" si="9"/>
        <v>45258</v>
      </c>
    </row>
    <row r="600" spans="1:1" x14ac:dyDescent="0.2">
      <c r="A600" s="145">
        <f t="shared" si="9"/>
        <v>45259</v>
      </c>
    </row>
    <row r="601" spans="1:1" x14ac:dyDescent="0.2">
      <c r="A601" s="145">
        <f t="shared" si="9"/>
        <v>45260</v>
      </c>
    </row>
    <row r="602" spans="1:1" x14ac:dyDescent="0.2">
      <c r="A602" s="145">
        <f t="shared" si="9"/>
        <v>45261</v>
      </c>
    </row>
    <row r="603" spans="1:1" x14ac:dyDescent="0.2">
      <c r="A603" s="145">
        <f t="shared" si="9"/>
        <v>45262</v>
      </c>
    </row>
    <row r="604" spans="1:1" x14ac:dyDescent="0.2">
      <c r="A604" s="145">
        <f t="shared" si="9"/>
        <v>45263</v>
      </c>
    </row>
    <row r="605" spans="1:1" x14ac:dyDescent="0.2">
      <c r="A605" s="145">
        <f t="shared" si="9"/>
        <v>45264</v>
      </c>
    </row>
    <row r="606" spans="1:1" x14ac:dyDescent="0.2">
      <c r="A606" s="145">
        <f t="shared" si="9"/>
        <v>45265</v>
      </c>
    </row>
    <row r="607" spans="1:1" x14ac:dyDescent="0.2">
      <c r="A607" s="145">
        <f t="shared" si="9"/>
        <v>45266</v>
      </c>
    </row>
    <row r="608" spans="1:1" x14ac:dyDescent="0.2">
      <c r="A608" s="145">
        <f t="shared" si="9"/>
        <v>45267</v>
      </c>
    </row>
    <row r="609" spans="1:1" x14ac:dyDescent="0.2">
      <c r="A609" s="145">
        <f t="shared" si="9"/>
        <v>45268</v>
      </c>
    </row>
    <row r="610" spans="1:1" x14ac:dyDescent="0.2">
      <c r="A610" s="145">
        <f t="shared" si="9"/>
        <v>45269</v>
      </c>
    </row>
    <row r="611" spans="1:1" x14ac:dyDescent="0.2">
      <c r="A611" s="145">
        <f t="shared" si="9"/>
        <v>45270</v>
      </c>
    </row>
    <row r="612" spans="1:1" x14ac:dyDescent="0.2">
      <c r="A612" s="145">
        <f t="shared" si="9"/>
        <v>45271</v>
      </c>
    </row>
    <row r="613" spans="1:1" x14ac:dyDescent="0.2">
      <c r="A613" s="145">
        <f t="shared" si="9"/>
        <v>45272</v>
      </c>
    </row>
    <row r="614" spans="1:1" x14ac:dyDescent="0.2">
      <c r="A614" s="145">
        <f t="shared" si="9"/>
        <v>45273</v>
      </c>
    </row>
    <row r="615" spans="1:1" x14ac:dyDescent="0.2">
      <c r="A615" s="145">
        <f t="shared" si="9"/>
        <v>45274</v>
      </c>
    </row>
    <row r="616" spans="1:1" x14ac:dyDescent="0.2">
      <c r="A616" s="145">
        <f t="shared" si="9"/>
        <v>45275</v>
      </c>
    </row>
    <row r="617" spans="1:1" x14ac:dyDescent="0.2">
      <c r="A617" s="145">
        <f t="shared" si="9"/>
        <v>45276</v>
      </c>
    </row>
    <row r="618" spans="1:1" x14ac:dyDescent="0.2">
      <c r="A618" s="145">
        <f t="shared" si="9"/>
        <v>45277</v>
      </c>
    </row>
    <row r="619" spans="1:1" x14ac:dyDescent="0.2">
      <c r="A619" s="145">
        <f t="shared" si="9"/>
        <v>45278</v>
      </c>
    </row>
    <row r="620" spans="1:1" x14ac:dyDescent="0.2">
      <c r="A620" s="145">
        <f t="shared" si="9"/>
        <v>45279</v>
      </c>
    </row>
    <row r="621" spans="1:1" x14ac:dyDescent="0.2">
      <c r="A621" s="145">
        <f t="shared" si="9"/>
        <v>45280</v>
      </c>
    </row>
    <row r="622" spans="1:1" x14ac:dyDescent="0.2">
      <c r="A622" s="145">
        <f t="shared" si="9"/>
        <v>45281</v>
      </c>
    </row>
    <row r="623" spans="1:1" x14ac:dyDescent="0.2">
      <c r="A623" s="145">
        <f t="shared" si="9"/>
        <v>45282</v>
      </c>
    </row>
    <row r="624" spans="1:1" x14ac:dyDescent="0.2">
      <c r="A624" s="145">
        <f t="shared" si="9"/>
        <v>45283</v>
      </c>
    </row>
    <row r="625" spans="1:1" x14ac:dyDescent="0.2">
      <c r="A625" s="145">
        <f t="shared" si="9"/>
        <v>45284</v>
      </c>
    </row>
    <row r="626" spans="1:1" x14ac:dyDescent="0.2">
      <c r="A626" s="145">
        <f t="shared" si="9"/>
        <v>45285</v>
      </c>
    </row>
    <row r="627" spans="1:1" x14ac:dyDescent="0.2">
      <c r="A627" s="145">
        <f t="shared" si="9"/>
        <v>45286</v>
      </c>
    </row>
    <row r="628" spans="1:1" x14ac:dyDescent="0.2">
      <c r="A628" s="145">
        <f t="shared" si="9"/>
        <v>45287</v>
      </c>
    </row>
    <row r="629" spans="1:1" x14ac:dyDescent="0.2">
      <c r="A629" s="145">
        <f t="shared" si="9"/>
        <v>45288</v>
      </c>
    </row>
    <row r="630" spans="1:1" x14ac:dyDescent="0.2">
      <c r="A630" s="145">
        <f t="shared" si="9"/>
        <v>45289</v>
      </c>
    </row>
    <row r="631" spans="1:1" x14ac:dyDescent="0.2">
      <c r="A631" s="145">
        <f t="shared" si="9"/>
        <v>45290</v>
      </c>
    </row>
    <row r="632" spans="1:1" x14ac:dyDescent="0.2">
      <c r="A632" s="145">
        <f t="shared" si="9"/>
        <v>45291</v>
      </c>
    </row>
    <row r="633" spans="1:1" x14ac:dyDescent="0.2">
      <c r="A633" s="145">
        <f t="shared" si="9"/>
        <v>45292</v>
      </c>
    </row>
    <row r="634" spans="1:1" x14ac:dyDescent="0.2">
      <c r="A634" s="145">
        <f t="shared" si="9"/>
        <v>45293</v>
      </c>
    </row>
    <row r="635" spans="1:1" x14ac:dyDescent="0.2">
      <c r="A635" s="145">
        <f t="shared" si="9"/>
        <v>45294</v>
      </c>
    </row>
    <row r="636" spans="1:1" x14ac:dyDescent="0.2">
      <c r="A636" s="145">
        <f t="shared" si="9"/>
        <v>45295</v>
      </c>
    </row>
    <row r="637" spans="1:1" x14ac:dyDescent="0.2">
      <c r="A637" s="145">
        <f t="shared" si="9"/>
        <v>45296</v>
      </c>
    </row>
    <row r="638" spans="1:1" x14ac:dyDescent="0.2">
      <c r="A638" s="145">
        <f t="shared" si="9"/>
        <v>45297</v>
      </c>
    </row>
    <row r="639" spans="1:1" x14ac:dyDescent="0.2">
      <c r="A639" s="145">
        <f t="shared" si="9"/>
        <v>45298</v>
      </c>
    </row>
    <row r="640" spans="1:1" x14ac:dyDescent="0.2">
      <c r="A640" s="145">
        <f t="shared" si="9"/>
        <v>45299</v>
      </c>
    </row>
    <row r="641" spans="1:1" x14ac:dyDescent="0.2">
      <c r="A641" s="145">
        <f t="shared" si="9"/>
        <v>45300</v>
      </c>
    </row>
    <row r="642" spans="1:1" x14ac:dyDescent="0.2">
      <c r="A642" s="145">
        <f t="shared" si="9"/>
        <v>45301</v>
      </c>
    </row>
    <row r="643" spans="1:1" x14ac:dyDescent="0.2">
      <c r="A643" s="145">
        <f t="shared" si="9"/>
        <v>45302</v>
      </c>
    </row>
    <row r="644" spans="1:1" x14ac:dyDescent="0.2">
      <c r="A644" s="145">
        <f t="shared" ref="A644:A707" si="10">A643+1</f>
        <v>45303</v>
      </c>
    </row>
    <row r="645" spans="1:1" x14ac:dyDescent="0.2">
      <c r="A645" s="145">
        <f t="shared" si="10"/>
        <v>45304</v>
      </c>
    </row>
    <row r="646" spans="1:1" x14ac:dyDescent="0.2">
      <c r="A646" s="145">
        <f t="shared" si="10"/>
        <v>45305</v>
      </c>
    </row>
    <row r="647" spans="1:1" x14ac:dyDescent="0.2">
      <c r="A647" s="145">
        <f t="shared" si="10"/>
        <v>45306</v>
      </c>
    </row>
    <row r="648" spans="1:1" x14ac:dyDescent="0.2">
      <c r="A648" s="145">
        <f t="shared" si="10"/>
        <v>45307</v>
      </c>
    </row>
    <row r="649" spans="1:1" x14ac:dyDescent="0.2">
      <c r="A649" s="145">
        <f t="shared" si="10"/>
        <v>45308</v>
      </c>
    </row>
    <row r="650" spans="1:1" x14ac:dyDescent="0.2">
      <c r="A650" s="145">
        <f t="shared" si="10"/>
        <v>45309</v>
      </c>
    </row>
    <row r="651" spans="1:1" x14ac:dyDescent="0.2">
      <c r="A651" s="145">
        <f t="shared" si="10"/>
        <v>45310</v>
      </c>
    </row>
    <row r="652" spans="1:1" x14ac:dyDescent="0.2">
      <c r="A652" s="145">
        <f t="shared" si="10"/>
        <v>45311</v>
      </c>
    </row>
    <row r="653" spans="1:1" x14ac:dyDescent="0.2">
      <c r="A653" s="145">
        <f t="shared" si="10"/>
        <v>45312</v>
      </c>
    </row>
    <row r="654" spans="1:1" x14ac:dyDescent="0.2">
      <c r="A654" s="145">
        <f t="shared" si="10"/>
        <v>45313</v>
      </c>
    </row>
    <row r="655" spans="1:1" x14ac:dyDescent="0.2">
      <c r="A655" s="145">
        <f t="shared" si="10"/>
        <v>45314</v>
      </c>
    </row>
    <row r="656" spans="1:1" x14ac:dyDescent="0.2">
      <c r="A656" s="145">
        <f t="shared" si="10"/>
        <v>45315</v>
      </c>
    </row>
    <row r="657" spans="1:1" x14ac:dyDescent="0.2">
      <c r="A657" s="145">
        <f t="shared" si="10"/>
        <v>45316</v>
      </c>
    </row>
    <row r="658" spans="1:1" x14ac:dyDescent="0.2">
      <c r="A658" s="145">
        <f t="shared" si="10"/>
        <v>45317</v>
      </c>
    </row>
    <row r="659" spans="1:1" x14ac:dyDescent="0.2">
      <c r="A659" s="145">
        <f t="shared" si="10"/>
        <v>45318</v>
      </c>
    </row>
    <row r="660" spans="1:1" x14ac:dyDescent="0.2">
      <c r="A660" s="145">
        <f t="shared" si="10"/>
        <v>45319</v>
      </c>
    </row>
    <row r="661" spans="1:1" x14ac:dyDescent="0.2">
      <c r="A661" s="145">
        <f t="shared" si="10"/>
        <v>45320</v>
      </c>
    </row>
    <row r="662" spans="1:1" x14ac:dyDescent="0.2">
      <c r="A662" s="145">
        <f t="shared" si="10"/>
        <v>45321</v>
      </c>
    </row>
    <row r="663" spans="1:1" x14ac:dyDescent="0.2">
      <c r="A663" s="145">
        <f t="shared" si="10"/>
        <v>45322</v>
      </c>
    </row>
    <row r="664" spans="1:1" x14ac:dyDescent="0.2">
      <c r="A664" s="145">
        <f t="shared" si="10"/>
        <v>45323</v>
      </c>
    </row>
    <row r="665" spans="1:1" x14ac:dyDescent="0.2">
      <c r="A665" s="145">
        <f t="shared" si="10"/>
        <v>45324</v>
      </c>
    </row>
    <row r="666" spans="1:1" x14ac:dyDescent="0.2">
      <c r="A666" s="145">
        <f t="shared" si="10"/>
        <v>45325</v>
      </c>
    </row>
    <row r="667" spans="1:1" x14ac:dyDescent="0.2">
      <c r="A667" s="145">
        <f t="shared" si="10"/>
        <v>45326</v>
      </c>
    </row>
    <row r="668" spans="1:1" x14ac:dyDescent="0.2">
      <c r="A668" s="145">
        <f t="shared" si="10"/>
        <v>45327</v>
      </c>
    </row>
    <row r="669" spans="1:1" x14ac:dyDescent="0.2">
      <c r="A669" s="145">
        <f t="shared" si="10"/>
        <v>45328</v>
      </c>
    </row>
    <row r="670" spans="1:1" x14ac:dyDescent="0.2">
      <c r="A670" s="145">
        <f t="shared" si="10"/>
        <v>45329</v>
      </c>
    </row>
    <row r="671" spans="1:1" x14ac:dyDescent="0.2">
      <c r="A671" s="145">
        <f t="shared" si="10"/>
        <v>45330</v>
      </c>
    </row>
    <row r="672" spans="1:1" x14ac:dyDescent="0.2">
      <c r="A672" s="145">
        <f t="shared" si="10"/>
        <v>45331</v>
      </c>
    </row>
    <row r="673" spans="1:1" x14ac:dyDescent="0.2">
      <c r="A673" s="145">
        <f t="shared" si="10"/>
        <v>45332</v>
      </c>
    </row>
    <row r="674" spans="1:1" x14ac:dyDescent="0.2">
      <c r="A674" s="145">
        <f t="shared" si="10"/>
        <v>45333</v>
      </c>
    </row>
    <row r="675" spans="1:1" x14ac:dyDescent="0.2">
      <c r="A675" s="145">
        <f t="shared" si="10"/>
        <v>45334</v>
      </c>
    </row>
    <row r="676" spans="1:1" x14ac:dyDescent="0.2">
      <c r="A676" s="145">
        <f t="shared" si="10"/>
        <v>45335</v>
      </c>
    </row>
    <row r="677" spans="1:1" x14ac:dyDescent="0.2">
      <c r="A677" s="145">
        <f t="shared" si="10"/>
        <v>45336</v>
      </c>
    </row>
    <row r="678" spans="1:1" x14ac:dyDescent="0.2">
      <c r="A678" s="145">
        <f t="shared" si="10"/>
        <v>45337</v>
      </c>
    </row>
    <row r="679" spans="1:1" x14ac:dyDescent="0.2">
      <c r="A679" s="145">
        <f t="shared" si="10"/>
        <v>45338</v>
      </c>
    </row>
    <row r="680" spans="1:1" x14ac:dyDescent="0.2">
      <c r="A680" s="145">
        <f t="shared" si="10"/>
        <v>45339</v>
      </c>
    </row>
    <row r="681" spans="1:1" x14ac:dyDescent="0.2">
      <c r="A681" s="145">
        <f t="shared" si="10"/>
        <v>45340</v>
      </c>
    </row>
    <row r="682" spans="1:1" x14ac:dyDescent="0.2">
      <c r="A682" s="145">
        <f t="shared" si="10"/>
        <v>45341</v>
      </c>
    </row>
    <row r="683" spans="1:1" x14ac:dyDescent="0.2">
      <c r="A683" s="145">
        <f t="shared" si="10"/>
        <v>45342</v>
      </c>
    </row>
    <row r="684" spans="1:1" x14ac:dyDescent="0.2">
      <c r="A684" s="145">
        <f t="shared" si="10"/>
        <v>45343</v>
      </c>
    </row>
    <row r="685" spans="1:1" x14ac:dyDescent="0.2">
      <c r="A685" s="145">
        <f t="shared" si="10"/>
        <v>45344</v>
      </c>
    </row>
    <row r="686" spans="1:1" x14ac:dyDescent="0.2">
      <c r="A686" s="145">
        <f t="shared" si="10"/>
        <v>45345</v>
      </c>
    </row>
    <row r="687" spans="1:1" x14ac:dyDescent="0.2">
      <c r="A687" s="145">
        <f t="shared" si="10"/>
        <v>45346</v>
      </c>
    </row>
    <row r="688" spans="1:1" x14ac:dyDescent="0.2">
      <c r="A688" s="145">
        <f t="shared" si="10"/>
        <v>45347</v>
      </c>
    </row>
    <row r="689" spans="1:1" x14ac:dyDescent="0.2">
      <c r="A689" s="145">
        <f t="shared" si="10"/>
        <v>45348</v>
      </c>
    </row>
    <row r="690" spans="1:1" x14ac:dyDescent="0.2">
      <c r="A690" s="145">
        <f t="shared" si="10"/>
        <v>45349</v>
      </c>
    </row>
    <row r="691" spans="1:1" x14ac:dyDescent="0.2">
      <c r="A691" s="145">
        <f t="shared" si="10"/>
        <v>45350</v>
      </c>
    </row>
    <row r="692" spans="1:1" x14ac:dyDescent="0.2">
      <c r="A692" s="145">
        <f t="shared" si="10"/>
        <v>45351</v>
      </c>
    </row>
    <row r="693" spans="1:1" x14ac:dyDescent="0.2">
      <c r="A693" s="145">
        <f t="shared" si="10"/>
        <v>45352</v>
      </c>
    </row>
    <row r="694" spans="1:1" x14ac:dyDescent="0.2">
      <c r="A694" s="145">
        <f t="shared" si="10"/>
        <v>45353</v>
      </c>
    </row>
    <row r="695" spans="1:1" x14ac:dyDescent="0.2">
      <c r="A695" s="145">
        <f t="shared" si="10"/>
        <v>45354</v>
      </c>
    </row>
    <row r="696" spans="1:1" x14ac:dyDescent="0.2">
      <c r="A696" s="145">
        <f t="shared" si="10"/>
        <v>45355</v>
      </c>
    </row>
    <row r="697" spans="1:1" x14ac:dyDescent="0.2">
      <c r="A697" s="145">
        <f t="shared" si="10"/>
        <v>45356</v>
      </c>
    </row>
    <row r="698" spans="1:1" x14ac:dyDescent="0.2">
      <c r="A698" s="145">
        <f t="shared" si="10"/>
        <v>45357</v>
      </c>
    </row>
    <row r="699" spans="1:1" x14ac:dyDescent="0.2">
      <c r="A699" s="145">
        <f t="shared" si="10"/>
        <v>45358</v>
      </c>
    </row>
    <row r="700" spans="1:1" x14ac:dyDescent="0.2">
      <c r="A700" s="145">
        <f t="shared" si="10"/>
        <v>45359</v>
      </c>
    </row>
    <row r="701" spans="1:1" x14ac:dyDescent="0.2">
      <c r="A701" s="145">
        <f t="shared" si="10"/>
        <v>45360</v>
      </c>
    </row>
    <row r="702" spans="1:1" x14ac:dyDescent="0.2">
      <c r="A702" s="145">
        <f t="shared" si="10"/>
        <v>45361</v>
      </c>
    </row>
    <row r="703" spans="1:1" x14ac:dyDescent="0.2">
      <c r="A703" s="145">
        <f t="shared" si="10"/>
        <v>45362</v>
      </c>
    </row>
    <row r="704" spans="1:1" x14ac:dyDescent="0.2">
      <c r="A704" s="145">
        <f t="shared" si="10"/>
        <v>45363</v>
      </c>
    </row>
    <row r="705" spans="1:1" x14ac:dyDescent="0.2">
      <c r="A705" s="145">
        <f t="shared" si="10"/>
        <v>45364</v>
      </c>
    </row>
    <row r="706" spans="1:1" x14ac:dyDescent="0.2">
      <c r="A706" s="145">
        <f t="shared" si="10"/>
        <v>45365</v>
      </c>
    </row>
    <row r="707" spans="1:1" x14ac:dyDescent="0.2">
      <c r="A707" s="145">
        <f t="shared" si="10"/>
        <v>45366</v>
      </c>
    </row>
    <row r="708" spans="1:1" x14ac:dyDescent="0.2">
      <c r="A708" s="145">
        <f t="shared" ref="A708:A771" si="11">A707+1</f>
        <v>45367</v>
      </c>
    </row>
    <row r="709" spans="1:1" x14ac:dyDescent="0.2">
      <c r="A709" s="145">
        <f t="shared" si="11"/>
        <v>45368</v>
      </c>
    </row>
    <row r="710" spans="1:1" x14ac:dyDescent="0.2">
      <c r="A710" s="145">
        <f t="shared" si="11"/>
        <v>45369</v>
      </c>
    </row>
    <row r="711" spans="1:1" x14ac:dyDescent="0.2">
      <c r="A711" s="145">
        <f t="shared" si="11"/>
        <v>45370</v>
      </c>
    </row>
    <row r="712" spans="1:1" x14ac:dyDescent="0.2">
      <c r="A712" s="145">
        <f t="shared" si="11"/>
        <v>45371</v>
      </c>
    </row>
    <row r="713" spans="1:1" x14ac:dyDescent="0.2">
      <c r="A713" s="145">
        <f t="shared" si="11"/>
        <v>45372</v>
      </c>
    </row>
    <row r="714" spans="1:1" x14ac:dyDescent="0.2">
      <c r="A714" s="145">
        <f t="shared" si="11"/>
        <v>45373</v>
      </c>
    </row>
    <row r="715" spans="1:1" x14ac:dyDescent="0.2">
      <c r="A715" s="145">
        <f t="shared" si="11"/>
        <v>45374</v>
      </c>
    </row>
    <row r="716" spans="1:1" x14ac:dyDescent="0.2">
      <c r="A716" s="145">
        <f t="shared" si="11"/>
        <v>45375</v>
      </c>
    </row>
    <row r="717" spans="1:1" x14ac:dyDescent="0.2">
      <c r="A717" s="145">
        <f t="shared" si="11"/>
        <v>45376</v>
      </c>
    </row>
    <row r="718" spans="1:1" x14ac:dyDescent="0.2">
      <c r="A718" s="145">
        <f t="shared" si="11"/>
        <v>45377</v>
      </c>
    </row>
    <row r="719" spans="1:1" x14ac:dyDescent="0.2">
      <c r="A719" s="145">
        <f t="shared" si="11"/>
        <v>45378</v>
      </c>
    </row>
    <row r="720" spans="1:1" x14ac:dyDescent="0.2">
      <c r="A720" s="145">
        <f t="shared" si="11"/>
        <v>45379</v>
      </c>
    </row>
    <row r="721" spans="1:1" x14ac:dyDescent="0.2">
      <c r="A721" s="145">
        <f t="shared" si="11"/>
        <v>45380</v>
      </c>
    </row>
    <row r="722" spans="1:1" x14ac:dyDescent="0.2">
      <c r="A722" s="145">
        <f t="shared" si="11"/>
        <v>45381</v>
      </c>
    </row>
    <row r="723" spans="1:1" x14ac:dyDescent="0.2">
      <c r="A723" s="145">
        <f t="shared" si="11"/>
        <v>45382</v>
      </c>
    </row>
    <row r="724" spans="1:1" x14ac:dyDescent="0.2">
      <c r="A724" s="145">
        <f t="shared" si="11"/>
        <v>45383</v>
      </c>
    </row>
    <row r="725" spans="1:1" x14ac:dyDescent="0.2">
      <c r="A725" s="145">
        <f t="shared" si="11"/>
        <v>45384</v>
      </c>
    </row>
    <row r="726" spans="1:1" x14ac:dyDescent="0.2">
      <c r="A726" s="145">
        <f t="shared" si="11"/>
        <v>45385</v>
      </c>
    </row>
    <row r="727" spans="1:1" x14ac:dyDescent="0.2">
      <c r="A727" s="145">
        <f t="shared" si="11"/>
        <v>45386</v>
      </c>
    </row>
    <row r="728" spans="1:1" x14ac:dyDescent="0.2">
      <c r="A728" s="145">
        <f t="shared" si="11"/>
        <v>45387</v>
      </c>
    </row>
    <row r="729" spans="1:1" x14ac:dyDescent="0.2">
      <c r="A729" s="145">
        <f t="shared" si="11"/>
        <v>45388</v>
      </c>
    </row>
    <row r="730" spans="1:1" x14ac:dyDescent="0.2">
      <c r="A730" s="145">
        <f t="shared" si="11"/>
        <v>45389</v>
      </c>
    </row>
    <row r="731" spans="1:1" x14ac:dyDescent="0.2">
      <c r="A731" s="145">
        <f t="shared" si="11"/>
        <v>45390</v>
      </c>
    </row>
    <row r="732" spans="1:1" x14ac:dyDescent="0.2">
      <c r="A732" s="145">
        <f t="shared" si="11"/>
        <v>45391</v>
      </c>
    </row>
    <row r="733" spans="1:1" x14ac:dyDescent="0.2">
      <c r="A733" s="145">
        <f t="shared" si="11"/>
        <v>45392</v>
      </c>
    </row>
    <row r="734" spans="1:1" x14ac:dyDescent="0.2">
      <c r="A734" s="145">
        <f t="shared" si="11"/>
        <v>45393</v>
      </c>
    </row>
    <row r="735" spans="1:1" x14ac:dyDescent="0.2">
      <c r="A735" s="145">
        <f t="shared" si="11"/>
        <v>45394</v>
      </c>
    </row>
    <row r="736" spans="1:1" x14ac:dyDescent="0.2">
      <c r="A736" s="145">
        <f t="shared" si="11"/>
        <v>45395</v>
      </c>
    </row>
    <row r="737" spans="1:1" x14ac:dyDescent="0.2">
      <c r="A737" s="145">
        <f t="shared" si="11"/>
        <v>45396</v>
      </c>
    </row>
    <row r="738" spans="1:1" x14ac:dyDescent="0.2">
      <c r="A738" s="145">
        <f t="shared" si="11"/>
        <v>45397</v>
      </c>
    </row>
    <row r="739" spans="1:1" x14ac:dyDescent="0.2">
      <c r="A739" s="145">
        <f t="shared" si="11"/>
        <v>45398</v>
      </c>
    </row>
    <row r="740" spans="1:1" x14ac:dyDescent="0.2">
      <c r="A740" s="145">
        <f t="shared" si="11"/>
        <v>45399</v>
      </c>
    </row>
    <row r="741" spans="1:1" x14ac:dyDescent="0.2">
      <c r="A741" s="145">
        <f t="shared" si="11"/>
        <v>45400</v>
      </c>
    </row>
    <row r="742" spans="1:1" x14ac:dyDescent="0.2">
      <c r="A742" s="145">
        <f t="shared" si="11"/>
        <v>45401</v>
      </c>
    </row>
    <row r="743" spans="1:1" x14ac:dyDescent="0.2">
      <c r="A743" s="145">
        <f t="shared" si="11"/>
        <v>45402</v>
      </c>
    </row>
    <row r="744" spans="1:1" x14ac:dyDescent="0.2">
      <c r="A744" s="145">
        <f t="shared" si="11"/>
        <v>45403</v>
      </c>
    </row>
    <row r="745" spans="1:1" x14ac:dyDescent="0.2">
      <c r="A745" s="145">
        <f t="shared" si="11"/>
        <v>45404</v>
      </c>
    </row>
    <row r="746" spans="1:1" x14ac:dyDescent="0.2">
      <c r="A746" s="145">
        <f t="shared" si="11"/>
        <v>45405</v>
      </c>
    </row>
    <row r="747" spans="1:1" x14ac:dyDescent="0.2">
      <c r="A747" s="145">
        <f t="shared" si="11"/>
        <v>45406</v>
      </c>
    </row>
    <row r="748" spans="1:1" x14ac:dyDescent="0.2">
      <c r="A748" s="145">
        <f t="shared" si="11"/>
        <v>45407</v>
      </c>
    </row>
    <row r="749" spans="1:1" x14ac:dyDescent="0.2">
      <c r="A749" s="145">
        <f t="shared" si="11"/>
        <v>45408</v>
      </c>
    </row>
    <row r="750" spans="1:1" x14ac:dyDescent="0.2">
      <c r="A750" s="145">
        <f t="shared" si="11"/>
        <v>45409</v>
      </c>
    </row>
    <row r="751" spans="1:1" x14ac:dyDescent="0.2">
      <c r="A751" s="145">
        <f t="shared" si="11"/>
        <v>45410</v>
      </c>
    </row>
    <row r="752" spans="1:1" x14ac:dyDescent="0.2">
      <c r="A752" s="145">
        <f t="shared" si="11"/>
        <v>45411</v>
      </c>
    </row>
    <row r="753" spans="1:1" x14ac:dyDescent="0.2">
      <c r="A753" s="145">
        <f t="shared" si="11"/>
        <v>45412</v>
      </c>
    </row>
    <row r="754" spans="1:1" x14ac:dyDescent="0.2">
      <c r="A754" s="145">
        <f t="shared" si="11"/>
        <v>45413</v>
      </c>
    </row>
    <row r="755" spans="1:1" x14ac:dyDescent="0.2">
      <c r="A755" s="145">
        <f t="shared" si="11"/>
        <v>45414</v>
      </c>
    </row>
    <row r="756" spans="1:1" x14ac:dyDescent="0.2">
      <c r="A756" s="145">
        <f t="shared" si="11"/>
        <v>45415</v>
      </c>
    </row>
    <row r="757" spans="1:1" x14ac:dyDescent="0.2">
      <c r="A757" s="145">
        <f t="shared" si="11"/>
        <v>45416</v>
      </c>
    </row>
    <row r="758" spans="1:1" x14ac:dyDescent="0.2">
      <c r="A758" s="145">
        <f t="shared" si="11"/>
        <v>45417</v>
      </c>
    </row>
    <row r="759" spans="1:1" x14ac:dyDescent="0.2">
      <c r="A759" s="145">
        <f t="shared" si="11"/>
        <v>45418</v>
      </c>
    </row>
    <row r="760" spans="1:1" x14ac:dyDescent="0.2">
      <c r="A760" s="145">
        <f t="shared" si="11"/>
        <v>45419</v>
      </c>
    </row>
    <row r="761" spans="1:1" x14ac:dyDescent="0.2">
      <c r="A761" s="145">
        <f t="shared" si="11"/>
        <v>45420</v>
      </c>
    </row>
    <row r="762" spans="1:1" x14ac:dyDescent="0.2">
      <c r="A762" s="145">
        <f t="shared" si="11"/>
        <v>45421</v>
      </c>
    </row>
    <row r="763" spans="1:1" x14ac:dyDescent="0.2">
      <c r="A763" s="145">
        <f t="shared" si="11"/>
        <v>45422</v>
      </c>
    </row>
    <row r="764" spans="1:1" x14ac:dyDescent="0.2">
      <c r="A764" s="145">
        <f t="shared" si="11"/>
        <v>45423</v>
      </c>
    </row>
    <row r="765" spans="1:1" x14ac:dyDescent="0.2">
      <c r="A765" s="145">
        <f t="shared" si="11"/>
        <v>45424</v>
      </c>
    </row>
    <row r="766" spans="1:1" x14ac:dyDescent="0.2">
      <c r="A766" s="145">
        <f t="shared" si="11"/>
        <v>45425</v>
      </c>
    </row>
    <row r="767" spans="1:1" x14ac:dyDescent="0.2">
      <c r="A767" s="145">
        <f t="shared" si="11"/>
        <v>45426</v>
      </c>
    </row>
    <row r="768" spans="1:1" x14ac:dyDescent="0.2">
      <c r="A768" s="145">
        <f t="shared" si="11"/>
        <v>45427</v>
      </c>
    </row>
    <row r="769" spans="1:1" x14ac:dyDescent="0.2">
      <c r="A769" s="145">
        <f t="shared" si="11"/>
        <v>45428</v>
      </c>
    </row>
    <row r="770" spans="1:1" x14ac:dyDescent="0.2">
      <c r="A770" s="145">
        <f t="shared" si="11"/>
        <v>45429</v>
      </c>
    </row>
    <row r="771" spans="1:1" x14ac:dyDescent="0.2">
      <c r="A771" s="145">
        <f t="shared" si="11"/>
        <v>45430</v>
      </c>
    </row>
    <row r="772" spans="1:1" x14ac:dyDescent="0.2">
      <c r="A772" s="145">
        <f t="shared" ref="A772:A835" si="12">A771+1</f>
        <v>45431</v>
      </c>
    </row>
    <row r="773" spans="1:1" x14ac:dyDescent="0.2">
      <c r="A773" s="145">
        <f t="shared" si="12"/>
        <v>45432</v>
      </c>
    </row>
    <row r="774" spans="1:1" x14ac:dyDescent="0.2">
      <c r="A774" s="145">
        <f t="shared" si="12"/>
        <v>45433</v>
      </c>
    </row>
    <row r="775" spans="1:1" x14ac:dyDescent="0.2">
      <c r="A775" s="145">
        <f t="shared" si="12"/>
        <v>45434</v>
      </c>
    </row>
    <row r="776" spans="1:1" x14ac:dyDescent="0.2">
      <c r="A776" s="145">
        <f t="shared" si="12"/>
        <v>45435</v>
      </c>
    </row>
    <row r="777" spans="1:1" x14ac:dyDescent="0.2">
      <c r="A777" s="145">
        <f t="shared" si="12"/>
        <v>45436</v>
      </c>
    </row>
    <row r="778" spans="1:1" x14ac:dyDescent="0.2">
      <c r="A778" s="145">
        <f t="shared" si="12"/>
        <v>45437</v>
      </c>
    </row>
    <row r="779" spans="1:1" x14ac:dyDescent="0.2">
      <c r="A779" s="145">
        <f t="shared" si="12"/>
        <v>45438</v>
      </c>
    </row>
    <row r="780" spans="1:1" x14ac:dyDescent="0.2">
      <c r="A780" s="145">
        <f t="shared" si="12"/>
        <v>45439</v>
      </c>
    </row>
    <row r="781" spans="1:1" x14ac:dyDescent="0.2">
      <c r="A781" s="145">
        <f t="shared" si="12"/>
        <v>45440</v>
      </c>
    </row>
    <row r="782" spans="1:1" x14ac:dyDescent="0.2">
      <c r="A782" s="145">
        <f t="shared" si="12"/>
        <v>45441</v>
      </c>
    </row>
    <row r="783" spans="1:1" x14ac:dyDescent="0.2">
      <c r="A783" s="145">
        <f t="shared" si="12"/>
        <v>45442</v>
      </c>
    </row>
    <row r="784" spans="1:1" x14ac:dyDescent="0.2">
      <c r="A784" s="145">
        <f t="shared" si="12"/>
        <v>45443</v>
      </c>
    </row>
    <row r="785" spans="1:1" x14ac:dyDescent="0.2">
      <c r="A785" s="145">
        <f t="shared" si="12"/>
        <v>45444</v>
      </c>
    </row>
    <row r="786" spans="1:1" x14ac:dyDescent="0.2">
      <c r="A786" s="145">
        <f t="shared" si="12"/>
        <v>45445</v>
      </c>
    </row>
    <row r="787" spans="1:1" x14ac:dyDescent="0.2">
      <c r="A787" s="145">
        <f t="shared" si="12"/>
        <v>45446</v>
      </c>
    </row>
    <row r="788" spans="1:1" x14ac:dyDescent="0.2">
      <c r="A788" s="145">
        <f t="shared" si="12"/>
        <v>45447</v>
      </c>
    </row>
    <row r="789" spans="1:1" x14ac:dyDescent="0.2">
      <c r="A789" s="145">
        <f t="shared" si="12"/>
        <v>45448</v>
      </c>
    </row>
    <row r="790" spans="1:1" x14ac:dyDescent="0.2">
      <c r="A790" s="145">
        <f t="shared" si="12"/>
        <v>45449</v>
      </c>
    </row>
    <row r="791" spans="1:1" x14ac:dyDescent="0.2">
      <c r="A791" s="145">
        <f t="shared" si="12"/>
        <v>45450</v>
      </c>
    </row>
    <row r="792" spans="1:1" x14ac:dyDescent="0.2">
      <c r="A792" s="145">
        <f t="shared" si="12"/>
        <v>45451</v>
      </c>
    </row>
    <row r="793" spans="1:1" x14ac:dyDescent="0.2">
      <c r="A793" s="145">
        <f t="shared" si="12"/>
        <v>45452</v>
      </c>
    </row>
    <row r="794" spans="1:1" x14ac:dyDescent="0.2">
      <c r="A794" s="145">
        <f t="shared" si="12"/>
        <v>45453</v>
      </c>
    </row>
    <row r="795" spans="1:1" x14ac:dyDescent="0.2">
      <c r="A795" s="145">
        <f t="shared" si="12"/>
        <v>45454</v>
      </c>
    </row>
    <row r="796" spans="1:1" x14ac:dyDescent="0.2">
      <c r="A796" s="145">
        <f t="shared" si="12"/>
        <v>45455</v>
      </c>
    </row>
    <row r="797" spans="1:1" x14ac:dyDescent="0.2">
      <c r="A797" s="145">
        <f t="shared" si="12"/>
        <v>45456</v>
      </c>
    </row>
    <row r="798" spans="1:1" x14ac:dyDescent="0.2">
      <c r="A798" s="145">
        <f t="shared" si="12"/>
        <v>45457</v>
      </c>
    </row>
    <row r="799" spans="1:1" x14ac:dyDescent="0.2">
      <c r="A799" s="145">
        <f t="shared" si="12"/>
        <v>45458</v>
      </c>
    </row>
    <row r="800" spans="1:1" x14ac:dyDescent="0.2">
      <c r="A800" s="145">
        <f t="shared" si="12"/>
        <v>45459</v>
      </c>
    </row>
    <row r="801" spans="1:1" x14ac:dyDescent="0.2">
      <c r="A801" s="145">
        <f t="shared" si="12"/>
        <v>45460</v>
      </c>
    </row>
    <row r="802" spans="1:1" x14ac:dyDescent="0.2">
      <c r="A802" s="145">
        <f t="shared" si="12"/>
        <v>45461</v>
      </c>
    </row>
    <row r="803" spans="1:1" x14ac:dyDescent="0.2">
      <c r="A803" s="145">
        <f t="shared" si="12"/>
        <v>45462</v>
      </c>
    </row>
    <row r="804" spans="1:1" x14ac:dyDescent="0.2">
      <c r="A804" s="145">
        <f t="shared" si="12"/>
        <v>45463</v>
      </c>
    </row>
    <row r="805" spans="1:1" x14ac:dyDescent="0.2">
      <c r="A805" s="145">
        <f t="shared" si="12"/>
        <v>45464</v>
      </c>
    </row>
    <row r="806" spans="1:1" x14ac:dyDescent="0.2">
      <c r="A806" s="145">
        <f t="shared" si="12"/>
        <v>45465</v>
      </c>
    </row>
    <row r="807" spans="1:1" x14ac:dyDescent="0.2">
      <c r="A807" s="145">
        <f t="shared" si="12"/>
        <v>45466</v>
      </c>
    </row>
    <row r="808" spans="1:1" x14ac:dyDescent="0.2">
      <c r="A808" s="145">
        <f t="shared" si="12"/>
        <v>45467</v>
      </c>
    </row>
    <row r="809" spans="1:1" x14ac:dyDescent="0.2">
      <c r="A809" s="145">
        <f t="shared" si="12"/>
        <v>45468</v>
      </c>
    </row>
    <row r="810" spans="1:1" x14ac:dyDescent="0.2">
      <c r="A810" s="145">
        <f t="shared" si="12"/>
        <v>45469</v>
      </c>
    </row>
    <row r="811" spans="1:1" x14ac:dyDescent="0.2">
      <c r="A811" s="145">
        <f t="shared" si="12"/>
        <v>45470</v>
      </c>
    </row>
    <row r="812" spans="1:1" x14ac:dyDescent="0.2">
      <c r="A812" s="145">
        <f t="shared" si="12"/>
        <v>45471</v>
      </c>
    </row>
    <row r="813" spans="1:1" x14ac:dyDescent="0.2">
      <c r="A813" s="145">
        <f t="shared" si="12"/>
        <v>45472</v>
      </c>
    </row>
    <row r="814" spans="1:1" x14ac:dyDescent="0.2">
      <c r="A814" s="145">
        <f t="shared" si="12"/>
        <v>45473</v>
      </c>
    </row>
    <row r="815" spans="1:1" x14ac:dyDescent="0.2">
      <c r="A815" s="145">
        <f t="shared" si="12"/>
        <v>45474</v>
      </c>
    </row>
    <row r="816" spans="1:1" x14ac:dyDescent="0.2">
      <c r="A816" s="145">
        <f t="shared" si="12"/>
        <v>45475</v>
      </c>
    </row>
    <row r="817" spans="1:1" x14ac:dyDescent="0.2">
      <c r="A817" s="145">
        <f t="shared" si="12"/>
        <v>45476</v>
      </c>
    </row>
    <row r="818" spans="1:1" x14ac:dyDescent="0.2">
      <c r="A818" s="145">
        <f t="shared" si="12"/>
        <v>45477</v>
      </c>
    </row>
    <row r="819" spans="1:1" x14ac:dyDescent="0.2">
      <c r="A819" s="145">
        <f t="shared" si="12"/>
        <v>45478</v>
      </c>
    </row>
    <row r="820" spans="1:1" x14ac:dyDescent="0.2">
      <c r="A820" s="145">
        <f t="shared" si="12"/>
        <v>45479</v>
      </c>
    </row>
    <row r="821" spans="1:1" x14ac:dyDescent="0.2">
      <c r="A821" s="145">
        <f t="shared" si="12"/>
        <v>45480</v>
      </c>
    </row>
    <row r="822" spans="1:1" x14ac:dyDescent="0.2">
      <c r="A822" s="145">
        <f t="shared" si="12"/>
        <v>45481</v>
      </c>
    </row>
    <row r="823" spans="1:1" x14ac:dyDescent="0.2">
      <c r="A823" s="145">
        <f t="shared" si="12"/>
        <v>45482</v>
      </c>
    </row>
    <row r="824" spans="1:1" x14ac:dyDescent="0.2">
      <c r="A824" s="145">
        <f t="shared" si="12"/>
        <v>45483</v>
      </c>
    </row>
    <row r="825" spans="1:1" x14ac:dyDescent="0.2">
      <c r="A825" s="145">
        <f t="shared" si="12"/>
        <v>45484</v>
      </c>
    </row>
    <row r="826" spans="1:1" x14ac:dyDescent="0.2">
      <c r="A826" s="145">
        <f t="shared" si="12"/>
        <v>45485</v>
      </c>
    </row>
    <row r="827" spans="1:1" x14ac:dyDescent="0.2">
      <c r="A827" s="145">
        <f t="shared" si="12"/>
        <v>45486</v>
      </c>
    </row>
    <row r="828" spans="1:1" x14ac:dyDescent="0.2">
      <c r="A828" s="145">
        <f t="shared" si="12"/>
        <v>45487</v>
      </c>
    </row>
    <row r="829" spans="1:1" x14ac:dyDescent="0.2">
      <c r="A829" s="145">
        <f t="shared" si="12"/>
        <v>45488</v>
      </c>
    </row>
    <row r="830" spans="1:1" x14ac:dyDescent="0.2">
      <c r="A830" s="145">
        <f t="shared" si="12"/>
        <v>45489</v>
      </c>
    </row>
    <row r="831" spans="1:1" x14ac:dyDescent="0.2">
      <c r="A831" s="145">
        <f t="shared" si="12"/>
        <v>45490</v>
      </c>
    </row>
    <row r="832" spans="1:1" x14ac:dyDescent="0.2">
      <c r="A832" s="145">
        <f t="shared" si="12"/>
        <v>45491</v>
      </c>
    </row>
    <row r="833" spans="1:1" x14ac:dyDescent="0.2">
      <c r="A833" s="145">
        <f t="shared" si="12"/>
        <v>45492</v>
      </c>
    </row>
    <row r="834" spans="1:1" x14ac:dyDescent="0.2">
      <c r="A834" s="145">
        <f t="shared" si="12"/>
        <v>45493</v>
      </c>
    </row>
    <row r="835" spans="1:1" x14ac:dyDescent="0.2">
      <c r="A835" s="145">
        <f t="shared" si="12"/>
        <v>45494</v>
      </c>
    </row>
    <row r="836" spans="1:1" x14ac:dyDescent="0.2">
      <c r="A836" s="145">
        <f t="shared" ref="A836:A899" si="13">A835+1</f>
        <v>45495</v>
      </c>
    </row>
    <row r="837" spans="1:1" x14ac:dyDescent="0.2">
      <c r="A837" s="145">
        <f t="shared" si="13"/>
        <v>45496</v>
      </c>
    </row>
    <row r="838" spans="1:1" x14ac:dyDescent="0.2">
      <c r="A838" s="145">
        <f t="shared" si="13"/>
        <v>45497</v>
      </c>
    </row>
    <row r="839" spans="1:1" x14ac:dyDescent="0.2">
      <c r="A839" s="145">
        <f t="shared" si="13"/>
        <v>45498</v>
      </c>
    </row>
    <row r="840" spans="1:1" x14ac:dyDescent="0.2">
      <c r="A840" s="145">
        <f t="shared" si="13"/>
        <v>45499</v>
      </c>
    </row>
    <row r="841" spans="1:1" x14ac:dyDescent="0.2">
      <c r="A841" s="145">
        <f t="shared" si="13"/>
        <v>45500</v>
      </c>
    </row>
    <row r="842" spans="1:1" x14ac:dyDescent="0.2">
      <c r="A842" s="145">
        <f t="shared" si="13"/>
        <v>45501</v>
      </c>
    </row>
    <row r="843" spans="1:1" x14ac:dyDescent="0.2">
      <c r="A843" s="145">
        <f t="shared" si="13"/>
        <v>45502</v>
      </c>
    </row>
    <row r="844" spans="1:1" x14ac:dyDescent="0.2">
      <c r="A844" s="145">
        <f t="shared" si="13"/>
        <v>45503</v>
      </c>
    </row>
    <row r="845" spans="1:1" x14ac:dyDescent="0.2">
      <c r="A845" s="145">
        <f t="shared" si="13"/>
        <v>45504</v>
      </c>
    </row>
    <row r="846" spans="1:1" x14ac:dyDescent="0.2">
      <c r="A846" s="145">
        <f t="shared" si="13"/>
        <v>45505</v>
      </c>
    </row>
    <row r="847" spans="1:1" x14ac:dyDescent="0.2">
      <c r="A847" s="145">
        <f t="shared" si="13"/>
        <v>45506</v>
      </c>
    </row>
    <row r="848" spans="1:1" x14ac:dyDescent="0.2">
      <c r="A848" s="145">
        <f t="shared" si="13"/>
        <v>45507</v>
      </c>
    </row>
    <row r="849" spans="1:1" x14ac:dyDescent="0.2">
      <c r="A849" s="145">
        <f t="shared" si="13"/>
        <v>45508</v>
      </c>
    </row>
    <row r="850" spans="1:1" x14ac:dyDescent="0.2">
      <c r="A850" s="145">
        <f t="shared" si="13"/>
        <v>45509</v>
      </c>
    </row>
    <row r="851" spans="1:1" x14ac:dyDescent="0.2">
      <c r="A851" s="145">
        <f t="shared" si="13"/>
        <v>45510</v>
      </c>
    </row>
    <row r="852" spans="1:1" x14ac:dyDescent="0.2">
      <c r="A852" s="145">
        <f t="shared" si="13"/>
        <v>45511</v>
      </c>
    </row>
    <row r="853" spans="1:1" x14ac:dyDescent="0.2">
      <c r="A853" s="145">
        <f t="shared" si="13"/>
        <v>45512</v>
      </c>
    </row>
    <row r="854" spans="1:1" x14ac:dyDescent="0.2">
      <c r="A854" s="145">
        <f t="shared" si="13"/>
        <v>45513</v>
      </c>
    </row>
    <row r="855" spans="1:1" x14ac:dyDescent="0.2">
      <c r="A855" s="145">
        <f t="shared" si="13"/>
        <v>45514</v>
      </c>
    </row>
    <row r="856" spans="1:1" x14ac:dyDescent="0.2">
      <c r="A856" s="145">
        <f t="shared" si="13"/>
        <v>45515</v>
      </c>
    </row>
    <row r="857" spans="1:1" x14ac:dyDescent="0.2">
      <c r="A857" s="145">
        <f t="shared" si="13"/>
        <v>45516</v>
      </c>
    </row>
    <row r="858" spans="1:1" x14ac:dyDescent="0.2">
      <c r="A858" s="145">
        <f t="shared" si="13"/>
        <v>45517</v>
      </c>
    </row>
    <row r="859" spans="1:1" x14ac:dyDescent="0.2">
      <c r="A859" s="145">
        <f t="shared" si="13"/>
        <v>45518</v>
      </c>
    </row>
    <row r="860" spans="1:1" x14ac:dyDescent="0.2">
      <c r="A860" s="145">
        <f t="shared" si="13"/>
        <v>45519</v>
      </c>
    </row>
    <row r="861" spans="1:1" x14ac:dyDescent="0.2">
      <c r="A861" s="145">
        <f t="shared" si="13"/>
        <v>45520</v>
      </c>
    </row>
    <row r="862" spans="1:1" x14ac:dyDescent="0.2">
      <c r="A862" s="145">
        <f t="shared" si="13"/>
        <v>45521</v>
      </c>
    </row>
    <row r="863" spans="1:1" x14ac:dyDescent="0.2">
      <c r="A863" s="145">
        <f t="shared" si="13"/>
        <v>45522</v>
      </c>
    </row>
    <row r="864" spans="1:1" x14ac:dyDescent="0.2">
      <c r="A864" s="145">
        <f t="shared" si="13"/>
        <v>45523</v>
      </c>
    </row>
    <row r="865" spans="1:1" x14ac:dyDescent="0.2">
      <c r="A865" s="145">
        <f t="shared" si="13"/>
        <v>45524</v>
      </c>
    </row>
    <row r="866" spans="1:1" x14ac:dyDescent="0.2">
      <c r="A866" s="145">
        <f t="shared" si="13"/>
        <v>45525</v>
      </c>
    </row>
    <row r="867" spans="1:1" x14ac:dyDescent="0.2">
      <c r="A867" s="145">
        <f t="shared" si="13"/>
        <v>45526</v>
      </c>
    </row>
    <row r="868" spans="1:1" x14ac:dyDescent="0.2">
      <c r="A868" s="145">
        <f t="shared" si="13"/>
        <v>45527</v>
      </c>
    </row>
    <row r="869" spans="1:1" x14ac:dyDescent="0.2">
      <c r="A869" s="145">
        <f t="shared" si="13"/>
        <v>45528</v>
      </c>
    </row>
    <row r="870" spans="1:1" x14ac:dyDescent="0.2">
      <c r="A870" s="145">
        <f t="shared" si="13"/>
        <v>45529</v>
      </c>
    </row>
    <row r="871" spans="1:1" x14ac:dyDescent="0.2">
      <c r="A871" s="145">
        <f t="shared" si="13"/>
        <v>45530</v>
      </c>
    </row>
    <row r="872" spans="1:1" x14ac:dyDescent="0.2">
      <c r="A872" s="145">
        <f t="shared" si="13"/>
        <v>45531</v>
      </c>
    </row>
    <row r="873" spans="1:1" x14ac:dyDescent="0.2">
      <c r="A873" s="145">
        <f t="shared" si="13"/>
        <v>45532</v>
      </c>
    </row>
    <row r="874" spans="1:1" x14ac:dyDescent="0.2">
      <c r="A874" s="145">
        <f t="shared" si="13"/>
        <v>45533</v>
      </c>
    </row>
    <row r="875" spans="1:1" x14ac:dyDescent="0.2">
      <c r="A875" s="145">
        <f t="shared" si="13"/>
        <v>45534</v>
      </c>
    </row>
    <row r="876" spans="1:1" x14ac:dyDescent="0.2">
      <c r="A876" s="145">
        <f t="shared" si="13"/>
        <v>45535</v>
      </c>
    </row>
    <row r="877" spans="1:1" x14ac:dyDescent="0.2">
      <c r="A877" s="145">
        <f t="shared" si="13"/>
        <v>45536</v>
      </c>
    </row>
    <row r="878" spans="1:1" x14ac:dyDescent="0.2">
      <c r="A878" s="145">
        <f t="shared" si="13"/>
        <v>45537</v>
      </c>
    </row>
    <row r="879" spans="1:1" x14ac:dyDescent="0.2">
      <c r="A879" s="145">
        <f t="shared" si="13"/>
        <v>45538</v>
      </c>
    </row>
    <row r="880" spans="1:1" x14ac:dyDescent="0.2">
      <c r="A880" s="145">
        <f t="shared" si="13"/>
        <v>45539</v>
      </c>
    </row>
    <row r="881" spans="1:1" x14ac:dyDescent="0.2">
      <c r="A881" s="145">
        <f t="shared" si="13"/>
        <v>45540</v>
      </c>
    </row>
    <row r="882" spans="1:1" x14ac:dyDescent="0.2">
      <c r="A882" s="145">
        <f t="shared" si="13"/>
        <v>45541</v>
      </c>
    </row>
    <row r="883" spans="1:1" x14ac:dyDescent="0.2">
      <c r="A883" s="145">
        <f t="shared" si="13"/>
        <v>45542</v>
      </c>
    </row>
    <row r="884" spans="1:1" x14ac:dyDescent="0.2">
      <c r="A884" s="145">
        <f t="shared" si="13"/>
        <v>45543</v>
      </c>
    </row>
    <row r="885" spans="1:1" x14ac:dyDescent="0.2">
      <c r="A885" s="145">
        <f t="shared" si="13"/>
        <v>45544</v>
      </c>
    </row>
    <row r="886" spans="1:1" x14ac:dyDescent="0.2">
      <c r="A886" s="145">
        <f t="shared" si="13"/>
        <v>45545</v>
      </c>
    </row>
    <row r="887" spans="1:1" x14ac:dyDescent="0.2">
      <c r="A887" s="145">
        <f t="shared" si="13"/>
        <v>45546</v>
      </c>
    </row>
    <row r="888" spans="1:1" x14ac:dyDescent="0.2">
      <c r="A888" s="145">
        <f t="shared" si="13"/>
        <v>45547</v>
      </c>
    </row>
    <row r="889" spans="1:1" x14ac:dyDescent="0.2">
      <c r="A889" s="145">
        <f t="shared" si="13"/>
        <v>45548</v>
      </c>
    </row>
    <row r="890" spans="1:1" x14ac:dyDescent="0.2">
      <c r="A890" s="145">
        <f t="shared" si="13"/>
        <v>45549</v>
      </c>
    </row>
    <row r="891" spans="1:1" x14ac:dyDescent="0.2">
      <c r="A891" s="145">
        <f t="shared" si="13"/>
        <v>45550</v>
      </c>
    </row>
    <row r="892" spans="1:1" x14ac:dyDescent="0.2">
      <c r="A892" s="145">
        <f t="shared" si="13"/>
        <v>45551</v>
      </c>
    </row>
    <row r="893" spans="1:1" x14ac:dyDescent="0.2">
      <c r="A893" s="145">
        <f t="shared" si="13"/>
        <v>45552</v>
      </c>
    </row>
    <row r="894" spans="1:1" x14ac:dyDescent="0.2">
      <c r="A894" s="145">
        <f t="shared" si="13"/>
        <v>45553</v>
      </c>
    </row>
    <row r="895" spans="1:1" x14ac:dyDescent="0.2">
      <c r="A895" s="145">
        <f t="shared" si="13"/>
        <v>45554</v>
      </c>
    </row>
    <row r="896" spans="1:1" x14ac:dyDescent="0.2">
      <c r="A896" s="145">
        <f t="shared" si="13"/>
        <v>45555</v>
      </c>
    </row>
    <row r="897" spans="1:1" x14ac:dyDescent="0.2">
      <c r="A897" s="145">
        <f t="shared" si="13"/>
        <v>45556</v>
      </c>
    </row>
    <row r="898" spans="1:1" x14ac:dyDescent="0.2">
      <c r="A898" s="145">
        <f t="shared" si="13"/>
        <v>45557</v>
      </c>
    </row>
    <row r="899" spans="1:1" x14ac:dyDescent="0.2">
      <c r="A899" s="145">
        <f t="shared" si="13"/>
        <v>45558</v>
      </c>
    </row>
    <row r="900" spans="1:1" x14ac:dyDescent="0.2">
      <c r="A900" s="145">
        <f t="shared" ref="A900:A963" si="14">A899+1</f>
        <v>45559</v>
      </c>
    </row>
    <row r="901" spans="1:1" x14ac:dyDescent="0.2">
      <c r="A901" s="145">
        <f t="shared" si="14"/>
        <v>45560</v>
      </c>
    </row>
    <row r="902" spans="1:1" x14ac:dyDescent="0.2">
      <c r="A902" s="145">
        <f t="shared" si="14"/>
        <v>45561</v>
      </c>
    </row>
    <row r="903" spans="1:1" x14ac:dyDescent="0.2">
      <c r="A903" s="145">
        <f t="shared" si="14"/>
        <v>45562</v>
      </c>
    </row>
    <row r="904" spans="1:1" x14ac:dyDescent="0.2">
      <c r="A904" s="145">
        <f t="shared" si="14"/>
        <v>45563</v>
      </c>
    </row>
    <row r="905" spans="1:1" x14ac:dyDescent="0.2">
      <c r="A905" s="145">
        <f t="shared" si="14"/>
        <v>45564</v>
      </c>
    </row>
    <row r="906" spans="1:1" x14ac:dyDescent="0.2">
      <c r="A906" s="145">
        <f t="shared" si="14"/>
        <v>45565</v>
      </c>
    </row>
    <row r="907" spans="1:1" x14ac:dyDescent="0.2">
      <c r="A907" s="145">
        <f t="shared" si="14"/>
        <v>45566</v>
      </c>
    </row>
    <row r="908" spans="1:1" x14ac:dyDescent="0.2">
      <c r="A908" s="145">
        <f t="shared" si="14"/>
        <v>45567</v>
      </c>
    </row>
    <row r="909" spans="1:1" x14ac:dyDescent="0.2">
      <c r="A909" s="145">
        <f t="shared" si="14"/>
        <v>45568</v>
      </c>
    </row>
    <row r="910" spans="1:1" x14ac:dyDescent="0.2">
      <c r="A910" s="145">
        <f t="shared" si="14"/>
        <v>45569</v>
      </c>
    </row>
    <row r="911" spans="1:1" x14ac:dyDescent="0.2">
      <c r="A911" s="145">
        <f t="shared" si="14"/>
        <v>45570</v>
      </c>
    </row>
    <row r="912" spans="1:1" x14ac:dyDescent="0.2">
      <c r="A912" s="145">
        <f t="shared" si="14"/>
        <v>45571</v>
      </c>
    </row>
    <row r="913" spans="1:1" x14ac:dyDescent="0.2">
      <c r="A913" s="145">
        <f t="shared" si="14"/>
        <v>45572</v>
      </c>
    </row>
    <row r="914" spans="1:1" x14ac:dyDescent="0.2">
      <c r="A914" s="145">
        <f t="shared" si="14"/>
        <v>45573</v>
      </c>
    </row>
    <row r="915" spans="1:1" x14ac:dyDescent="0.2">
      <c r="A915" s="145">
        <f t="shared" si="14"/>
        <v>45574</v>
      </c>
    </row>
    <row r="916" spans="1:1" x14ac:dyDescent="0.2">
      <c r="A916" s="145">
        <f t="shared" si="14"/>
        <v>45575</v>
      </c>
    </row>
    <row r="917" spans="1:1" x14ac:dyDescent="0.2">
      <c r="A917" s="145">
        <f t="shared" si="14"/>
        <v>45576</v>
      </c>
    </row>
    <row r="918" spans="1:1" x14ac:dyDescent="0.2">
      <c r="A918" s="145">
        <f t="shared" si="14"/>
        <v>45577</v>
      </c>
    </row>
    <row r="919" spans="1:1" x14ac:dyDescent="0.2">
      <c r="A919" s="145">
        <f t="shared" si="14"/>
        <v>45578</v>
      </c>
    </row>
    <row r="920" spans="1:1" x14ac:dyDescent="0.2">
      <c r="A920" s="145">
        <f t="shared" si="14"/>
        <v>45579</v>
      </c>
    </row>
    <row r="921" spans="1:1" x14ac:dyDescent="0.2">
      <c r="A921" s="145">
        <f t="shared" si="14"/>
        <v>45580</v>
      </c>
    </row>
    <row r="922" spans="1:1" x14ac:dyDescent="0.2">
      <c r="A922" s="145">
        <f t="shared" si="14"/>
        <v>45581</v>
      </c>
    </row>
    <row r="923" spans="1:1" x14ac:dyDescent="0.2">
      <c r="A923" s="145">
        <f t="shared" si="14"/>
        <v>45582</v>
      </c>
    </row>
    <row r="924" spans="1:1" x14ac:dyDescent="0.2">
      <c r="A924" s="145">
        <f t="shared" si="14"/>
        <v>45583</v>
      </c>
    </row>
    <row r="925" spans="1:1" x14ac:dyDescent="0.2">
      <c r="A925" s="145">
        <f t="shared" si="14"/>
        <v>45584</v>
      </c>
    </row>
    <row r="926" spans="1:1" x14ac:dyDescent="0.2">
      <c r="A926" s="145">
        <f t="shared" si="14"/>
        <v>45585</v>
      </c>
    </row>
    <row r="927" spans="1:1" x14ac:dyDescent="0.2">
      <c r="A927" s="145">
        <f t="shared" si="14"/>
        <v>45586</v>
      </c>
    </row>
    <row r="928" spans="1:1" x14ac:dyDescent="0.2">
      <c r="A928" s="145">
        <f t="shared" si="14"/>
        <v>45587</v>
      </c>
    </row>
    <row r="929" spans="1:1" x14ac:dyDescent="0.2">
      <c r="A929" s="145">
        <f t="shared" si="14"/>
        <v>45588</v>
      </c>
    </row>
    <row r="930" spans="1:1" x14ac:dyDescent="0.2">
      <c r="A930" s="145">
        <f t="shared" si="14"/>
        <v>45589</v>
      </c>
    </row>
    <row r="931" spans="1:1" x14ac:dyDescent="0.2">
      <c r="A931" s="145">
        <f t="shared" si="14"/>
        <v>45590</v>
      </c>
    </row>
    <row r="932" spans="1:1" x14ac:dyDescent="0.2">
      <c r="A932" s="145">
        <f t="shared" si="14"/>
        <v>45591</v>
      </c>
    </row>
    <row r="933" spans="1:1" x14ac:dyDescent="0.2">
      <c r="A933" s="145">
        <f t="shared" si="14"/>
        <v>45592</v>
      </c>
    </row>
    <row r="934" spans="1:1" x14ac:dyDescent="0.2">
      <c r="A934" s="145">
        <f t="shared" si="14"/>
        <v>45593</v>
      </c>
    </row>
    <row r="935" spans="1:1" x14ac:dyDescent="0.2">
      <c r="A935" s="145">
        <f t="shared" si="14"/>
        <v>45594</v>
      </c>
    </row>
    <row r="936" spans="1:1" x14ac:dyDescent="0.2">
      <c r="A936" s="145">
        <f t="shared" si="14"/>
        <v>45595</v>
      </c>
    </row>
    <row r="937" spans="1:1" x14ac:dyDescent="0.2">
      <c r="A937" s="145">
        <f t="shared" si="14"/>
        <v>45596</v>
      </c>
    </row>
    <row r="938" spans="1:1" x14ac:dyDescent="0.2">
      <c r="A938" s="145">
        <f t="shared" si="14"/>
        <v>45597</v>
      </c>
    </row>
    <row r="939" spans="1:1" x14ac:dyDescent="0.2">
      <c r="A939" s="145">
        <f t="shared" si="14"/>
        <v>45598</v>
      </c>
    </row>
    <row r="940" spans="1:1" x14ac:dyDescent="0.2">
      <c r="A940" s="145">
        <f t="shared" si="14"/>
        <v>45599</v>
      </c>
    </row>
    <row r="941" spans="1:1" x14ac:dyDescent="0.2">
      <c r="A941" s="145">
        <f t="shared" si="14"/>
        <v>45600</v>
      </c>
    </row>
    <row r="942" spans="1:1" x14ac:dyDescent="0.2">
      <c r="A942" s="145">
        <f t="shared" si="14"/>
        <v>45601</v>
      </c>
    </row>
    <row r="943" spans="1:1" x14ac:dyDescent="0.2">
      <c r="A943" s="145">
        <f t="shared" si="14"/>
        <v>45602</v>
      </c>
    </row>
    <row r="944" spans="1:1" x14ac:dyDescent="0.2">
      <c r="A944" s="145">
        <f t="shared" si="14"/>
        <v>45603</v>
      </c>
    </row>
    <row r="945" spans="1:1" x14ac:dyDescent="0.2">
      <c r="A945" s="145">
        <f t="shared" si="14"/>
        <v>45604</v>
      </c>
    </row>
    <row r="946" spans="1:1" x14ac:dyDescent="0.2">
      <c r="A946" s="145">
        <f t="shared" si="14"/>
        <v>45605</v>
      </c>
    </row>
    <row r="947" spans="1:1" x14ac:dyDescent="0.2">
      <c r="A947" s="145">
        <f t="shared" si="14"/>
        <v>45606</v>
      </c>
    </row>
    <row r="948" spans="1:1" x14ac:dyDescent="0.2">
      <c r="A948" s="145">
        <f t="shared" si="14"/>
        <v>45607</v>
      </c>
    </row>
    <row r="949" spans="1:1" x14ac:dyDescent="0.2">
      <c r="A949" s="145">
        <f t="shared" si="14"/>
        <v>45608</v>
      </c>
    </row>
    <row r="950" spans="1:1" x14ac:dyDescent="0.2">
      <c r="A950" s="145">
        <f t="shared" si="14"/>
        <v>45609</v>
      </c>
    </row>
    <row r="951" spans="1:1" x14ac:dyDescent="0.2">
      <c r="A951" s="145">
        <f t="shared" si="14"/>
        <v>45610</v>
      </c>
    </row>
    <row r="952" spans="1:1" x14ac:dyDescent="0.2">
      <c r="A952" s="145">
        <f t="shared" si="14"/>
        <v>45611</v>
      </c>
    </row>
    <row r="953" spans="1:1" x14ac:dyDescent="0.2">
      <c r="A953" s="145">
        <f t="shared" si="14"/>
        <v>45612</v>
      </c>
    </row>
    <row r="954" spans="1:1" x14ac:dyDescent="0.2">
      <c r="A954" s="145">
        <f t="shared" si="14"/>
        <v>45613</v>
      </c>
    </row>
    <row r="955" spans="1:1" x14ac:dyDescent="0.2">
      <c r="A955" s="145">
        <f t="shared" si="14"/>
        <v>45614</v>
      </c>
    </row>
    <row r="956" spans="1:1" x14ac:dyDescent="0.2">
      <c r="A956" s="145">
        <f t="shared" si="14"/>
        <v>45615</v>
      </c>
    </row>
    <row r="957" spans="1:1" x14ac:dyDescent="0.2">
      <c r="A957" s="145">
        <f t="shared" si="14"/>
        <v>45616</v>
      </c>
    </row>
    <row r="958" spans="1:1" x14ac:dyDescent="0.2">
      <c r="A958" s="145">
        <f t="shared" si="14"/>
        <v>45617</v>
      </c>
    </row>
    <row r="959" spans="1:1" x14ac:dyDescent="0.2">
      <c r="A959" s="145">
        <f t="shared" si="14"/>
        <v>45618</v>
      </c>
    </row>
    <row r="960" spans="1:1" x14ac:dyDescent="0.2">
      <c r="A960" s="145">
        <f t="shared" si="14"/>
        <v>45619</v>
      </c>
    </row>
    <row r="961" spans="1:1" x14ac:dyDescent="0.2">
      <c r="A961" s="145">
        <f t="shared" si="14"/>
        <v>45620</v>
      </c>
    </row>
    <row r="962" spans="1:1" x14ac:dyDescent="0.2">
      <c r="A962" s="145">
        <f t="shared" si="14"/>
        <v>45621</v>
      </c>
    </row>
    <row r="963" spans="1:1" x14ac:dyDescent="0.2">
      <c r="A963" s="145">
        <f t="shared" si="14"/>
        <v>45622</v>
      </c>
    </row>
    <row r="964" spans="1:1" x14ac:dyDescent="0.2">
      <c r="A964" s="145">
        <f t="shared" ref="A964:A998" si="15">A963+1</f>
        <v>45623</v>
      </c>
    </row>
    <row r="965" spans="1:1" x14ac:dyDescent="0.2">
      <c r="A965" s="145">
        <f t="shared" si="15"/>
        <v>45624</v>
      </c>
    </row>
    <row r="966" spans="1:1" x14ac:dyDescent="0.2">
      <c r="A966" s="145">
        <f t="shared" si="15"/>
        <v>45625</v>
      </c>
    </row>
    <row r="967" spans="1:1" x14ac:dyDescent="0.2">
      <c r="A967" s="145">
        <f t="shared" si="15"/>
        <v>45626</v>
      </c>
    </row>
    <row r="968" spans="1:1" x14ac:dyDescent="0.2">
      <c r="A968" s="145">
        <f t="shared" si="15"/>
        <v>45627</v>
      </c>
    </row>
    <row r="969" spans="1:1" x14ac:dyDescent="0.2">
      <c r="A969" s="145">
        <f t="shared" si="15"/>
        <v>45628</v>
      </c>
    </row>
    <row r="970" spans="1:1" x14ac:dyDescent="0.2">
      <c r="A970" s="145">
        <f t="shared" si="15"/>
        <v>45629</v>
      </c>
    </row>
    <row r="971" spans="1:1" x14ac:dyDescent="0.2">
      <c r="A971" s="145">
        <f t="shared" si="15"/>
        <v>45630</v>
      </c>
    </row>
    <row r="972" spans="1:1" x14ac:dyDescent="0.2">
      <c r="A972" s="145">
        <f t="shared" si="15"/>
        <v>45631</v>
      </c>
    </row>
    <row r="973" spans="1:1" x14ac:dyDescent="0.2">
      <c r="A973" s="145">
        <f t="shared" si="15"/>
        <v>45632</v>
      </c>
    </row>
    <row r="974" spans="1:1" x14ac:dyDescent="0.2">
      <c r="A974" s="145">
        <f t="shared" si="15"/>
        <v>45633</v>
      </c>
    </row>
    <row r="975" spans="1:1" x14ac:dyDescent="0.2">
      <c r="A975" s="145">
        <f t="shared" si="15"/>
        <v>45634</v>
      </c>
    </row>
    <row r="976" spans="1:1" x14ac:dyDescent="0.2">
      <c r="A976" s="145">
        <f t="shared" si="15"/>
        <v>45635</v>
      </c>
    </row>
    <row r="977" spans="1:1" x14ac:dyDescent="0.2">
      <c r="A977" s="145">
        <f t="shared" si="15"/>
        <v>45636</v>
      </c>
    </row>
    <row r="978" spans="1:1" x14ac:dyDescent="0.2">
      <c r="A978" s="145">
        <f t="shared" si="15"/>
        <v>45637</v>
      </c>
    </row>
    <row r="979" spans="1:1" x14ac:dyDescent="0.2">
      <c r="A979" s="145">
        <f t="shared" si="15"/>
        <v>45638</v>
      </c>
    </row>
    <row r="980" spans="1:1" x14ac:dyDescent="0.2">
      <c r="A980" s="145">
        <f t="shared" si="15"/>
        <v>45639</v>
      </c>
    </row>
    <row r="981" spans="1:1" x14ac:dyDescent="0.2">
      <c r="A981" s="145">
        <f t="shared" si="15"/>
        <v>45640</v>
      </c>
    </row>
    <row r="982" spans="1:1" x14ac:dyDescent="0.2">
      <c r="A982" s="145">
        <f t="shared" si="15"/>
        <v>45641</v>
      </c>
    </row>
    <row r="983" spans="1:1" x14ac:dyDescent="0.2">
      <c r="A983" s="145">
        <f t="shared" si="15"/>
        <v>45642</v>
      </c>
    </row>
    <row r="984" spans="1:1" x14ac:dyDescent="0.2">
      <c r="A984" s="145">
        <f t="shared" si="15"/>
        <v>45643</v>
      </c>
    </row>
    <row r="985" spans="1:1" x14ac:dyDescent="0.2">
      <c r="A985" s="145">
        <f t="shared" si="15"/>
        <v>45644</v>
      </c>
    </row>
    <row r="986" spans="1:1" x14ac:dyDescent="0.2">
      <c r="A986" s="145">
        <f t="shared" si="15"/>
        <v>45645</v>
      </c>
    </row>
    <row r="987" spans="1:1" x14ac:dyDescent="0.2">
      <c r="A987" s="145">
        <f t="shared" si="15"/>
        <v>45646</v>
      </c>
    </row>
    <row r="988" spans="1:1" x14ac:dyDescent="0.2">
      <c r="A988" s="145">
        <f t="shared" si="15"/>
        <v>45647</v>
      </c>
    </row>
    <row r="989" spans="1:1" x14ac:dyDescent="0.2">
      <c r="A989" s="145">
        <f t="shared" si="15"/>
        <v>45648</v>
      </c>
    </row>
    <row r="990" spans="1:1" x14ac:dyDescent="0.2">
      <c r="A990" s="145">
        <f t="shared" si="15"/>
        <v>45649</v>
      </c>
    </row>
    <row r="991" spans="1:1" x14ac:dyDescent="0.2">
      <c r="A991" s="145">
        <f t="shared" si="15"/>
        <v>45650</v>
      </c>
    </row>
    <row r="992" spans="1:1" x14ac:dyDescent="0.2">
      <c r="A992" s="145">
        <f t="shared" si="15"/>
        <v>45651</v>
      </c>
    </row>
    <row r="993" spans="1:1" x14ac:dyDescent="0.2">
      <c r="A993" s="145">
        <f t="shared" si="15"/>
        <v>45652</v>
      </c>
    </row>
    <row r="994" spans="1:1" x14ac:dyDescent="0.2">
      <c r="A994" s="145">
        <f t="shared" si="15"/>
        <v>45653</v>
      </c>
    </row>
    <row r="995" spans="1:1" x14ac:dyDescent="0.2">
      <c r="A995" s="145">
        <f t="shared" si="15"/>
        <v>45654</v>
      </c>
    </row>
    <row r="996" spans="1:1" x14ac:dyDescent="0.2">
      <c r="A996" s="145">
        <f t="shared" si="15"/>
        <v>45655</v>
      </c>
    </row>
    <row r="997" spans="1:1" x14ac:dyDescent="0.2">
      <c r="A997" s="145">
        <f t="shared" si="15"/>
        <v>45656</v>
      </c>
    </row>
    <row r="998" spans="1:1" x14ac:dyDescent="0.2">
      <c r="A998" s="145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0"/>
  <sheetViews>
    <sheetView topLeftCell="B1" workbookViewId="0">
      <selection activeCell="G21" sqref="G21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1" max="11" width="5" customWidth="1"/>
    <col min="13" max="13" width="28.140625" customWidth="1"/>
    <col min="16" max="16" width="11.42578125" bestFit="1" customWidth="1"/>
  </cols>
  <sheetData>
    <row r="4" spans="2:18" x14ac:dyDescent="0.2">
      <c r="B4" s="216" t="s">
        <v>322</v>
      </c>
      <c r="C4" s="217"/>
      <c r="D4" s="217"/>
      <c r="E4" s="217"/>
      <c r="F4" s="217"/>
      <c r="G4" s="217"/>
      <c r="H4" s="217"/>
      <c r="I4" s="218"/>
      <c r="K4" s="216" t="s">
        <v>322</v>
      </c>
      <c r="L4" s="217"/>
      <c r="M4" s="217"/>
      <c r="N4" s="217"/>
      <c r="O4" s="217"/>
      <c r="P4" s="217"/>
      <c r="Q4" s="217"/>
      <c r="R4" s="218"/>
    </row>
    <row r="5" spans="2:18" x14ac:dyDescent="0.2">
      <c r="B5" s="219" t="s">
        <v>326</v>
      </c>
      <c r="C5" s="219"/>
      <c r="D5" s="219"/>
      <c r="E5" s="219"/>
      <c r="F5" s="219"/>
      <c r="G5" s="219"/>
      <c r="H5" s="219"/>
      <c r="I5" s="219"/>
      <c r="K5" s="220" t="s">
        <v>329</v>
      </c>
      <c r="L5" s="221"/>
      <c r="M5" s="221"/>
      <c r="N5" s="221"/>
      <c r="O5" s="221"/>
      <c r="P5" s="221"/>
      <c r="Q5" s="221"/>
      <c r="R5" s="222"/>
    </row>
    <row r="6" spans="2:18" x14ac:dyDescent="0.2">
      <c r="B6" s="207"/>
      <c r="C6" s="207"/>
      <c r="D6" s="207"/>
      <c r="E6" s="207"/>
      <c r="F6" s="207"/>
      <c r="G6" s="207"/>
      <c r="H6" s="207"/>
      <c r="I6" s="207"/>
      <c r="K6" s="207"/>
      <c r="L6" s="207"/>
      <c r="M6" s="207"/>
      <c r="N6" s="207"/>
      <c r="O6" s="207"/>
      <c r="P6" s="207"/>
      <c r="Q6" s="207"/>
      <c r="R6" s="207"/>
    </row>
    <row r="7" spans="2:18" x14ac:dyDescent="0.2">
      <c r="B7" s="212"/>
      <c r="C7" s="160" t="s">
        <v>320</v>
      </c>
      <c r="D7" s="207"/>
      <c r="E7" s="207"/>
      <c r="F7" s="207"/>
      <c r="G7" s="207"/>
      <c r="H7" s="207"/>
      <c r="I7" s="207"/>
      <c r="K7" s="212"/>
      <c r="L7" s="160" t="s">
        <v>320</v>
      </c>
      <c r="M7" s="207"/>
      <c r="N7" s="207"/>
      <c r="O7" s="207"/>
      <c r="P7" s="207"/>
      <c r="Q7" s="207"/>
      <c r="R7" s="207"/>
    </row>
    <row r="8" spans="2:18" x14ac:dyDescent="0.2">
      <c r="B8" s="213"/>
      <c r="C8" s="160" t="s">
        <v>321</v>
      </c>
      <c r="D8" s="207"/>
      <c r="E8" s="207"/>
      <c r="F8" s="207"/>
      <c r="G8" s="207"/>
      <c r="H8" s="207"/>
      <c r="I8" s="207"/>
      <c r="K8" s="213"/>
      <c r="L8" s="160" t="s">
        <v>321</v>
      </c>
      <c r="M8" s="207"/>
      <c r="N8" s="207"/>
      <c r="O8" s="207"/>
      <c r="P8" s="207"/>
      <c r="Q8" s="207"/>
      <c r="R8" s="207"/>
    </row>
    <row r="9" spans="2:18" x14ac:dyDescent="0.2">
      <c r="B9" s="213"/>
      <c r="C9" s="160" t="s">
        <v>319</v>
      </c>
      <c r="D9" s="161">
        <f ca="1">TODAY()</f>
        <v>44663</v>
      </c>
      <c r="E9" s="159"/>
      <c r="F9" s="159"/>
      <c r="G9" s="159"/>
      <c r="H9" s="159"/>
      <c r="I9" s="160" t="s">
        <v>327</v>
      </c>
      <c r="K9" s="213"/>
      <c r="L9" s="160" t="s">
        <v>319</v>
      </c>
      <c r="M9" s="161">
        <f ca="1">TODAY()</f>
        <v>44663</v>
      </c>
      <c r="N9" s="159"/>
      <c r="O9" s="159"/>
      <c r="P9" s="159"/>
      <c r="Q9" s="159"/>
      <c r="R9" s="160" t="s">
        <v>327</v>
      </c>
    </row>
    <row r="10" spans="2:18" x14ac:dyDescent="0.2">
      <c r="B10" s="214"/>
      <c r="C10" s="159" t="s">
        <v>316</v>
      </c>
      <c r="D10" s="159" t="s">
        <v>1</v>
      </c>
      <c r="E10" s="159" t="s">
        <v>270</v>
      </c>
      <c r="F10" s="159" t="s">
        <v>317</v>
      </c>
      <c r="G10" s="159" t="s">
        <v>318</v>
      </c>
      <c r="H10" s="159"/>
      <c r="I10" s="160" t="s">
        <v>270</v>
      </c>
      <c r="K10" s="214"/>
      <c r="L10" s="159" t="s">
        <v>316</v>
      </c>
      <c r="M10" s="159" t="s">
        <v>1</v>
      </c>
      <c r="N10" s="159" t="s">
        <v>270</v>
      </c>
      <c r="O10" s="159" t="s">
        <v>317</v>
      </c>
      <c r="P10" s="159" t="s">
        <v>318</v>
      </c>
      <c r="Q10" s="159"/>
      <c r="R10" s="160" t="s">
        <v>270</v>
      </c>
    </row>
    <row r="11" spans="2:18" ht="12.75" customHeight="1" x14ac:dyDescent="0.2">
      <c r="B11" s="215" t="s">
        <v>328</v>
      </c>
      <c r="C11" s="162" t="s">
        <v>2</v>
      </c>
      <c r="D11" s="159"/>
      <c r="E11" s="159"/>
      <c r="F11" s="163"/>
      <c r="G11" s="159"/>
      <c r="H11" s="159"/>
      <c r="I11" s="159"/>
      <c r="K11" s="215" t="s">
        <v>328</v>
      </c>
      <c r="L11" s="162" t="s">
        <v>2</v>
      </c>
      <c r="M11" s="159"/>
      <c r="N11" s="159"/>
      <c r="O11" s="163"/>
      <c r="P11" s="159"/>
      <c r="Q11" s="159"/>
      <c r="R11" s="159"/>
    </row>
    <row r="12" spans="2:18" x14ac:dyDescent="0.2">
      <c r="B12" s="215"/>
      <c r="C12" s="162" t="s">
        <v>3</v>
      </c>
      <c r="D12" s="159"/>
      <c r="E12" s="159"/>
      <c r="F12" s="163"/>
      <c r="G12" s="159"/>
      <c r="H12" s="159"/>
      <c r="I12" s="159"/>
      <c r="K12" s="215"/>
      <c r="L12" s="162" t="s">
        <v>3</v>
      </c>
      <c r="M12" s="159"/>
      <c r="N12" s="159"/>
      <c r="O12" s="163"/>
      <c r="P12" s="159"/>
      <c r="Q12" s="159"/>
      <c r="R12" s="159"/>
    </row>
    <row r="13" spans="2:18" x14ac:dyDescent="0.2">
      <c r="B13" s="215"/>
      <c r="C13" s="162" t="s">
        <v>4</v>
      </c>
      <c r="D13" s="159"/>
      <c r="E13" s="159"/>
      <c r="F13" s="163"/>
      <c r="G13" s="159"/>
      <c r="H13" s="159"/>
      <c r="I13" s="159"/>
      <c r="K13" s="215"/>
      <c r="L13" s="162" t="s">
        <v>4</v>
      </c>
      <c r="M13" s="159"/>
      <c r="N13" s="159"/>
      <c r="O13" s="163"/>
      <c r="P13" s="159"/>
      <c r="Q13" s="159"/>
      <c r="R13" s="159"/>
    </row>
    <row r="14" spans="2:18" x14ac:dyDescent="0.2">
      <c r="B14" s="215"/>
      <c r="C14" s="162" t="s">
        <v>5</v>
      </c>
      <c r="D14" s="159"/>
      <c r="E14" s="159"/>
      <c r="F14" s="163"/>
      <c r="G14" s="159"/>
      <c r="H14" s="159"/>
      <c r="I14" s="159"/>
      <c r="K14" s="215"/>
      <c r="L14" s="162" t="s">
        <v>5</v>
      </c>
      <c r="M14" s="159"/>
      <c r="N14" s="159"/>
      <c r="O14" s="163"/>
      <c r="P14" s="159"/>
      <c r="Q14" s="159"/>
      <c r="R14" s="159"/>
    </row>
    <row r="15" spans="2:18" x14ac:dyDescent="0.2">
      <c r="B15" s="215"/>
      <c r="C15" s="162" t="s">
        <v>6</v>
      </c>
      <c r="D15" s="159"/>
      <c r="E15" s="159"/>
      <c r="F15" s="163"/>
      <c r="G15" s="159"/>
      <c r="H15" s="159"/>
      <c r="I15" s="159"/>
      <c r="K15" s="215"/>
      <c r="L15" s="162" t="s">
        <v>6</v>
      </c>
      <c r="M15" s="159"/>
      <c r="N15" s="159"/>
      <c r="O15" s="163"/>
      <c r="P15" s="159"/>
      <c r="Q15" s="159"/>
      <c r="R15" s="159"/>
    </row>
    <row r="16" spans="2:18" x14ac:dyDescent="0.2">
      <c r="B16" s="215"/>
      <c r="C16" s="162" t="s">
        <v>7</v>
      </c>
      <c r="D16" s="159"/>
      <c r="E16" s="159"/>
      <c r="F16" s="163"/>
      <c r="G16" s="159"/>
      <c r="H16" s="159"/>
      <c r="I16" s="159"/>
      <c r="K16" s="215"/>
      <c r="L16" s="162" t="s">
        <v>7</v>
      </c>
      <c r="M16" s="159"/>
      <c r="N16" s="159"/>
      <c r="O16" s="163"/>
      <c r="P16" s="159"/>
      <c r="Q16" s="159"/>
      <c r="R16" s="159"/>
    </row>
    <row r="17" spans="2:18" x14ac:dyDescent="0.2">
      <c r="B17" s="215"/>
      <c r="C17" s="162" t="s">
        <v>8</v>
      </c>
      <c r="D17" s="159"/>
      <c r="E17" s="159"/>
      <c r="F17" s="163"/>
      <c r="G17" s="159"/>
      <c r="H17" s="159"/>
      <c r="I17" s="159"/>
      <c r="K17" s="215"/>
      <c r="L17" s="162" t="s">
        <v>8</v>
      </c>
      <c r="M17" s="159"/>
      <c r="N17" s="159"/>
      <c r="O17" s="163"/>
      <c r="P17" s="159"/>
      <c r="Q17" s="159"/>
      <c r="R17" s="159"/>
    </row>
    <row r="18" spans="2:18" x14ac:dyDescent="0.2">
      <c r="B18" s="215"/>
      <c r="C18" s="162" t="s">
        <v>323</v>
      </c>
      <c r="D18" s="159"/>
      <c r="E18" s="159"/>
      <c r="F18" s="163"/>
      <c r="G18" s="159"/>
      <c r="H18" s="159"/>
      <c r="I18" s="159"/>
      <c r="K18" s="215"/>
      <c r="L18" s="162" t="s">
        <v>323</v>
      </c>
      <c r="M18" s="159"/>
      <c r="N18" s="159"/>
      <c r="O18" s="163"/>
      <c r="P18" s="159"/>
      <c r="Q18" s="159"/>
      <c r="R18" s="159"/>
    </row>
    <row r="19" spans="2:18" x14ac:dyDescent="0.2">
      <c r="B19" s="215"/>
      <c r="C19" s="162" t="s">
        <v>324</v>
      </c>
      <c r="D19" s="159"/>
      <c r="E19" s="159"/>
      <c r="F19" s="163"/>
      <c r="G19" s="159"/>
      <c r="H19" s="159"/>
      <c r="I19" s="159"/>
      <c r="K19" s="215"/>
      <c r="L19" s="162" t="s">
        <v>324</v>
      </c>
      <c r="M19" s="159"/>
      <c r="N19" s="159"/>
      <c r="O19" s="163"/>
      <c r="P19" s="159"/>
      <c r="Q19" s="159"/>
      <c r="R19" s="159"/>
    </row>
    <row r="20" spans="2:18" x14ac:dyDescent="0.2">
      <c r="B20" s="215"/>
      <c r="C20" s="162" t="s">
        <v>325</v>
      </c>
      <c r="D20" s="159"/>
      <c r="E20" s="159"/>
      <c r="F20" s="163"/>
      <c r="G20" s="159"/>
      <c r="H20" s="159"/>
      <c r="I20" s="159"/>
      <c r="K20" s="215"/>
      <c r="L20" s="162" t="s">
        <v>325</v>
      </c>
      <c r="M20" s="159"/>
      <c r="N20" s="159"/>
      <c r="O20" s="163"/>
      <c r="P20" s="159"/>
      <c r="Q20" s="159"/>
      <c r="R20" s="159"/>
    </row>
  </sheetData>
  <mergeCells count="14">
    <mergeCell ref="B11:B20"/>
    <mergeCell ref="B4:I4"/>
    <mergeCell ref="B5:I5"/>
    <mergeCell ref="K4:R4"/>
    <mergeCell ref="K5:R5"/>
    <mergeCell ref="K11:K20"/>
    <mergeCell ref="M8:R8"/>
    <mergeCell ref="M7:R7"/>
    <mergeCell ref="D7:I7"/>
    <mergeCell ref="D8:I8"/>
    <mergeCell ref="B6:I6"/>
    <mergeCell ref="K6:R6"/>
    <mergeCell ref="K7:K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G11" sqref="G11:G20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216" t="s">
        <v>330</v>
      </c>
      <c r="C4" s="217"/>
      <c r="D4" s="217"/>
      <c r="E4" s="217"/>
      <c r="F4" s="217"/>
      <c r="G4" s="217"/>
      <c r="H4" s="217"/>
      <c r="I4" s="218"/>
    </row>
    <row r="5" spans="2:9" x14ac:dyDescent="0.2">
      <c r="B5" s="219" t="s">
        <v>342</v>
      </c>
      <c r="C5" s="219"/>
      <c r="D5" s="219"/>
      <c r="E5" s="219"/>
      <c r="F5" s="219"/>
      <c r="G5" s="219"/>
      <c r="H5" s="219"/>
      <c r="I5" s="219"/>
    </row>
    <row r="6" spans="2:9" x14ac:dyDescent="0.2">
      <c r="B6" s="207"/>
      <c r="C6" s="207"/>
      <c r="D6" s="207"/>
      <c r="E6" s="207"/>
      <c r="F6" s="207"/>
      <c r="G6" s="207"/>
      <c r="H6" s="207"/>
      <c r="I6" s="207"/>
    </row>
    <row r="7" spans="2:9" x14ac:dyDescent="0.2">
      <c r="B7" s="212"/>
      <c r="C7" s="160" t="s">
        <v>320</v>
      </c>
      <c r="D7" s="207"/>
      <c r="E7" s="207"/>
      <c r="F7" s="207"/>
      <c r="G7" s="207"/>
      <c r="H7" s="207"/>
      <c r="I7" s="207"/>
    </row>
    <row r="8" spans="2:9" x14ac:dyDescent="0.2">
      <c r="B8" s="213"/>
      <c r="C8" s="160" t="s">
        <v>321</v>
      </c>
      <c r="D8" s="207"/>
      <c r="E8" s="207"/>
      <c r="F8" s="207"/>
      <c r="G8" s="207"/>
      <c r="H8" s="207"/>
      <c r="I8" s="207"/>
    </row>
    <row r="9" spans="2:9" x14ac:dyDescent="0.2">
      <c r="B9" s="213"/>
      <c r="C9" s="160" t="s">
        <v>319</v>
      </c>
      <c r="D9" s="252">
        <f ca="1">TODAY()</f>
        <v>44663</v>
      </c>
      <c r="E9" s="159"/>
      <c r="F9" s="159"/>
      <c r="G9" s="159"/>
      <c r="H9" s="160" t="s">
        <v>331</v>
      </c>
      <c r="I9" s="160"/>
    </row>
    <row r="10" spans="2:9" x14ac:dyDescent="0.2">
      <c r="B10" s="214"/>
      <c r="C10" s="159" t="s">
        <v>316</v>
      </c>
      <c r="D10" s="159" t="s">
        <v>1</v>
      </c>
      <c r="E10" s="159" t="s">
        <v>270</v>
      </c>
      <c r="F10" s="159" t="s">
        <v>317</v>
      </c>
      <c r="G10" s="253" t="s">
        <v>27</v>
      </c>
      <c r="H10" s="160" t="s">
        <v>270</v>
      </c>
      <c r="I10" s="159" t="s">
        <v>318</v>
      </c>
    </row>
    <row r="11" spans="2:9" x14ac:dyDescent="0.2">
      <c r="B11" s="215" t="s">
        <v>328</v>
      </c>
      <c r="C11" s="162" t="s">
        <v>2</v>
      </c>
      <c r="D11" s="159"/>
      <c r="E11" s="159"/>
      <c r="F11" s="163"/>
      <c r="G11" s="254" t="str">
        <f>IF(F11="","",E11*F11)</f>
        <v/>
      </c>
      <c r="H11" s="159"/>
      <c r="I11" s="159"/>
    </row>
    <row r="12" spans="2:9" x14ac:dyDescent="0.2">
      <c r="B12" s="215"/>
      <c r="C12" s="162" t="s">
        <v>3</v>
      </c>
      <c r="D12" s="159"/>
      <c r="E12" s="159"/>
      <c r="F12" s="163"/>
      <c r="G12" s="254" t="str">
        <f t="shared" ref="G12:G20" si="0">IF(F12="","",E12*F12)</f>
        <v/>
      </c>
      <c r="H12" s="159"/>
      <c r="I12" s="159"/>
    </row>
    <row r="13" spans="2:9" x14ac:dyDescent="0.2">
      <c r="B13" s="215"/>
      <c r="C13" s="162" t="s">
        <v>4</v>
      </c>
      <c r="D13" s="159"/>
      <c r="E13" s="159"/>
      <c r="F13" s="163"/>
      <c r="G13" s="254" t="str">
        <f t="shared" si="0"/>
        <v/>
      </c>
      <c r="H13" s="159"/>
      <c r="I13" s="159"/>
    </row>
    <row r="14" spans="2:9" x14ac:dyDescent="0.2">
      <c r="B14" s="215"/>
      <c r="C14" s="162" t="s">
        <v>5</v>
      </c>
      <c r="D14" s="159"/>
      <c r="E14" s="159"/>
      <c r="F14" s="163"/>
      <c r="G14" s="254" t="str">
        <f t="shared" si="0"/>
        <v/>
      </c>
      <c r="H14" s="159"/>
      <c r="I14" s="159"/>
    </row>
    <row r="15" spans="2:9" x14ac:dyDescent="0.2">
      <c r="B15" s="215"/>
      <c r="C15" s="162" t="s">
        <v>6</v>
      </c>
      <c r="D15" s="159"/>
      <c r="E15" s="159"/>
      <c r="F15" s="163"/>
      <c r="G15" s="254" t="str">
        <f t="shared" si="0"/>
        <v/>
      </c>
      <c r="H15" s="159"/>
      <c r="I15" s="159"/>
    </row>
    <row r="16" spans="2:9" x14ac:dyDescent="0.2">
      <c r="B16" s="215"/>
      <c r="C16" s="162" t="s">
        <v>7</v>
      </c>
      <c r="D16" s="159"/>
      <c r="E16" s="159"/>
      <c r="F16" s="163"/>
      <c r="G16" s="254" t="str">
        <f t="shared" si="0"/>
        <v/>
      </c>
      <c r="H16" s="159"/>
      <c r="I16" s="159"/>
    </row>
    <row r="17" spans="2:9" x14ac:dyDescent="0.2">
      <c r="B17" s="215"/>
      <c r="C17" s="162" t="s">
        <v>8</v>
      </c>
      <c r="D17" s="159"/>
      <c r="E17" s="159"/>
      <c r="F17" s="163"/>
      <c r="G17" s="254" t="str">
        <f t="shared" si="0"/>
        <v/>
      </c>
      <c r="H17" s="159"/>
      <c r="I17" s="159"/>
    </row>
    <row r="18" spans="2:9" x14ac:dyDescent="0.2">
      <c r="B18" s="215"/>
      <c r="C18" s="162" t="s">
        <v>323</v>
      </c>
      <c r="D18" s="159"/>
      <c r="E18" s="159"/>
      <c r="F18" s="163"/>
      <c r="G18" s="254" t="str">
        <f t="shared" si="0"/>
        <v/>
      </c>
      <c r="H18" s="159"/>
      <c r="I18" s="159"/>
    </row>
    <row r="19" spans="2:9" x14ac:dyDescent="0.2">
      <c r="B19" s="215"/>
      <c r="C19" s="162" t="s">
        <v>324</v>
      </c>
      <c r="D19" s="159"/>
      <c r="E19" s="159"/>
      <c r="F19" s="163"/>
      <c r="G19" s="254" t="str">
        <f t="shared" si="0"/>
        <v/>
      </c>
      <c r="H19" s="159"/>
      <c r="I19" s="159"/>
    </row>
    <row r="20" spans="2:9" x14ac:dyDescent="0.2">
      <c r="B20" s="215"/>
      <c r="C20" s="162" t="s">
        <v>325</v>
      </c>
      <c r="D20" s="159"/>
      <c r="E20" s="159"/>
      <c r="F20" s="163"/>
      <c r="G20" s="254" t="str">
        <f t="shared" si="0"/>
        <v/>
      </c>
      <c r="H20" s="159"/>
      <c r="I20" s="159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2022-04-13T01:04:41Z</dcterms:modified>
</cp:coreProperties>
</file>