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3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M_OBRA" sheetId="11" r:id="rId10"/>
    <sheet name="RDO" sheetId="12" r:id="rId11"/>
    <sheet name="Ordem de Serviço" sheetId="13" r:id="rId12"/>
  </sheets>
  <definedNames>
    <definedName name="_xlnm.Print_Area" localSheetId="3">'CURVA "S"'!$B$4:$N$41</definedName>
    <definedName name="_xlnm.Print_Area" localSheetId="2">'FÍSICO x FINANCEIRO'!$B$1:$Z$47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L131" i="12" l="1"/>
  <c r="I131" i="12"/>
  <c r="L122" i="12"/>
  <c r="L123" i="12" s="1"/>
  <c r="L110" i="12"/>
  <c r="L90" i="12"/>
  <c r="L89" i="12"/>
  <c r="K87" i="12"/>
  <c r="L132" i="12" l="1"/>
  <c r="L91" i="12"/>
  <c r="L6" i="12"/>
  <c r="D7" i="6"/>
  <c r="D6" i="6"/>
  <c r="L8" i="8"/>
  <c r="D8" i="8"/>
  <c r="L7" i="8"/>
  <c r="D7" i="8"/>
  <c r="D8" i="10"/>
  <c r="D7" i="10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11" i="11"/>
  <c r="L5" i="12" l="1"/>
  <c r="L7" i="12" l="1"/>
  <c r="L45" i="12"/>
  <c r="I45" i="12"/>
  <c r="L36" i="12"/>
  <c r="L27" i="12"/>
  <c r="K3" i="12"/>
  <c r="L46" i="12" l="1"/>
  <c r="L37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D9" i="11" l="1"/>
  <c r="E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D10" i="6"/>
  <c r="H10" i="6" s="1"/>
  <c r="J8" i="6"/>
  <c r="J7" i="6" s="1"/>
  <c r="I10" i="6" l="1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</calcChain>
</file>

<file path=xl/sharedStrings.xml><?xml version="1.0" encoding="utf-8"?>
<sst xmlns="http://schemas.openxmlformats.org/spreadsheetml/2006/main" count="2192" uniqueCount="426">
  <si>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</si>
  <si>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</si>
  <si>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</si>
  <si>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</si>
  <si>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</si>
  <si>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</si>
  <si>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</si>
  <si>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</si>
  <si>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</si>
  <si>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</si>
  <si>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</si>
  <si>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</si>
  <si>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</si>
  <si>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</si>
  <si>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</si>
  <si>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</si>
  <si>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</si>
  <si>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</si>
  <si>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</si>
  <si>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</si>
  <si>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</si>
  <si>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</si>
  <si>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</si>
  <si>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</si>
  <si>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</si>
  <si>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</si>
  <si>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</si>
  <si>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</si>
  <si>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</si>
  <si>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</si>
  <si>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</si>
  <si>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</si>
  <si>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</si>
  <si>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</si>
  <si>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</si>
  <si>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</si>
  <si>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</si>
  <si>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</si>
  <si>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</si>
  <si>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</si>
  <si>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</si>
  <si>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</si>
  <si>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</si>
  <si>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</si>
  <si>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</si>
  <si>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</si>
  <si>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</si>
  <si>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</si>
  <si>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</si>
  <si>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</si>
  <si>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</si>
  <si>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</si>
  <si>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</si>
  <si>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</si>
  <si>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</si>
  <si>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</si>
  <si>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</si>
  <si>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</si>
  <si>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</si>
  <si>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</si>
  <si>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</si>
  <si>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</si>
  <si>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</si>
  <si>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</si>
  <si>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</si>
  <si>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</si>
  <si>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</si>
  <si>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</si>
  <si>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</si>
  <si>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</si>
  <si>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</si>
  <si>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</si>
  <si>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</si>
  <si>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</si>
  <si>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</si>
  <si>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</si>
  <si>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</si>
  <si>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</si>
  <si>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</si>
  <si>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</si>
  <si>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</si>
  <si>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</si>
  <si>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</si>
  <si>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</si>
  <si>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</si>
  <si>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</si>
  <si>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</si>
  <si>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</si>
  <si>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</si>
  <si>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</si>
  <si>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</si>
  <si>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</si>
  <si>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</si>
  <si>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</si>
  <si>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</si>
  <si>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</si>
  <si>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</si>
  <si>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</si>
  <si>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</si>
  <si>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</si>
  <si>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</si>
  <si>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</si>
  <si>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</si>
  <si>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</si>
  <si>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</si>
  <si>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</si>
  <si>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</si>
  <si>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</si>
  <si>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</si>
  <si>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</si>
  <si>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</si>
  <si>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</si>
  <si>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</si>
  <si>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</si>
  <si>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</si>
  <si>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</si>
  <si>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</si>
  <si>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</si>
  <si>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</si>
  <si>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</si>
  <si>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</si>
  <si>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</si>
  <si>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</si>
  <si>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</si>
  <si>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</si>
  <si>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</si>
  <si>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</si>
  <si>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</si>
  <si>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</si>
  <si>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</si>
  <si>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</si>
  <si>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</si>
  <si>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</si>
  <si>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</si>
  <si>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</si>
  <si>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</si>
  <si>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</si>
  <si>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</si>
  <si>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</si>
  <si>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</si>
  <si>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</si>
  <si>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</si>
  <si>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</si>
  <si>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</si>
  <si>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</si>
  <si>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</si>
  <si>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</si>
  <si>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</si>
  <si>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</si>
  <si>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</si>
  <si>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</si>
  <si>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</si>
  <si>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</si>
  <si>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</si>
  <si>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</si>
  <si>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</si>
  <si>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</si>
  <si>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</si>
  <si>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</si>
  <si>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</si>
  <si>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</si>
  <si>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</si>
  <si>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</si>
  <si>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</si>
  <si>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</si>
  <si>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</si>
  <si>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</si>
  <si>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</si>
  <si>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</si>
  <si>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</si>
  <si>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</si>
  <si>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</si>
  <si>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</si>
  <si>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</si>
  <si>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</si>
  <si>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</si>
  <si>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</si>
  <si>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</si>
  <si>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</si>
  <si>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</si>
  <si>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</si>
  <si>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</si>
  <si>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</si>
  <si>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</si>
  <si>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</si>
  <si>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</si>
  <si>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</si>
  <si>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</si>
  <si>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</si>
  <si>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</si>
  <si>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</si>
  <si>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</si>
  <si>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</si>
  <si>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</si>
  <si>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</si>
  <si>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</si>
  <si>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</si>
  <si>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</si>
  <si>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</si>
  <si>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</si>
  <si>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</si>
  <si>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</si>
  <si>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</si>
  <si>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</si>
  <si>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</si>
  <si>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</si>
  <si>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</si>
  <si>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</si>
  <si>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</si>
  <si>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</si>
  <si>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</si>
  <si>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</si>
  <si>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</si>
  <si>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</si>
  <si>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</si>
  <si>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</si>
  <si>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</si>
  <si>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</si>
  <si>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</si>
  <si>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</si>
  <si>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</si>
  <si>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</si>
  <si>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</si>
  <si>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</si>
  <si>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</si>
  <si>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</si>
  <si>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</si>
  <si>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</si>
  <si>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</si>
  <si>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</si>
  <si>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</si>
  <si>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</si>
  <si>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</si>
  <si>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</si>
  <si>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</si>
  <si>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</si>
  <si>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</si>
  <si>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</si>
  <si>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</si>
  <si>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</si>
  <si>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</si>
  <si>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</si>
  <si>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</si>
  <si>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</si>
  <si>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</si>
  <si>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</si>
  <si>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</si>
  <si>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</si>
  <si>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</si>
  <si>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</si>
  <si>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</si>
  <si>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</si>
  <si>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</si>
  <si>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</si>
  <si>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</si>
  <si>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</si>
  <si>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</si>
  <si>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</si>
  <si>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</si>
  <si>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</si>
  <si>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</si>
  <si>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</si>
  <si>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</si>
  <si>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</si>
  <si>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</si>
  <si>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</si>
  <si>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</si>
  <si>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</si>
  <si>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</si>
  <si>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</si>
  <si>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</si>
  <si>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</si>
  <si>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</si>
  <si>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</si>
  <si>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</si>
  <si>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</si>
  <si>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</si>
  <si>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</si>
  <si>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</si>
  <si>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</si>
  <si>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</si>
  <si>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</si>
  <si>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</si>
  <si>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</si>
  <si>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</si>
  <si>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</si>
  <si>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</si>
  <si>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</si>
  <si>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</si>
  <si>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</si>
  <si>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</si>
  <si>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</si>
  <si>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</si>
  <si>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</si>
  <si>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</si>
  <si>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</si>
  <si>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</si>
  <si>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</si>
  <si>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</si>
  <si>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</si>
  <si>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</si>
  <si>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</si>
  <si>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</si>
  <si>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</si>
  <si>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</si>
  <si>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</si>
  <si>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</si>
  <si>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</si>
  <si>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</si>
  <si>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</si>
  <si>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</si>
  <si>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</si>
  <si>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</si>
  <si>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</si>
  <si>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</si>
  <si>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</si>
  <si>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</si>
  <si>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</si>
  <si>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</si>
  <si>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</si>
  <si>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</si>
  <si>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</si>
  <si>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</si>
  <si>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</si>
  <si>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</si>
  <si>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</si>
  <si>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</si>
  <si>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</si>
  <si>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</si>
  <si>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</si>
  <si>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</si>
  <si>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</si>
  <si>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</si>
  <si>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</si>
  <si>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</si>
  <si>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</si>
  <si>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</si>
  <si>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</si>
  <si>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</si>
  <si>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</si>
  <si>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</si>
  <si>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</si>
  <si>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</si>
  <si>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</si>
  <si>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</si>
  <si>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</si>
  <si>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</si>
  <si>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</si>
  <si>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</si>
  <si>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</si>
  <si>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</si>
  <si>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</si>
  <si>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</si>
  <si>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</si>
  <si>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</si>
  <si>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</si>
  <si>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</si>
  <si>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</si>
  <si>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</si>
  <si>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</si>
  <si>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</si>
  <si>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</si>
  <si>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</si>
  <si>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</si>
  <si>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</si>
  <si>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</si>
  <si>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</si>
  <si>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</si>
  <si>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</si>
  <si>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</si>
  <si>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</si>
  <si>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</si>
  <si>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</si>
  <si>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</si>
  <si>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</si>
  <si>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</si>
  <si>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</si>
  <si>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</si>
  <si>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</si>
  <si>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</si>
  <si>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</si>
  <si>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</si>
  <si>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</si>
  <si>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</si>
  <si>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</si>
  <si>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</si>
  <si>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</si>
  <si>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</si>
  <si>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</si>
  <si>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</si>
  <si>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</si>
  <si>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</si>
  <si>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</si>
  <si>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</si>
  <si>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</si>
  <si>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</si>
  <si>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</si>
  <si>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</si>
  <si>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</si>
  <si>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</si>
  <si>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</si>
  <si>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</si>
  <si>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</si>
  <si>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</si>
  <si>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</si>
  <si>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</si>
  <si>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</si>
  <si>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</si>
  <si>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lipesa e remoção de entulho do imóvel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</si>
  <si>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</si>
  <si>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</si>
  <si>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</si>
  <si>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</si>
  <si>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</si>
  <si>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</si>
  <si>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 xml:space="preserve">pá </t>
  </si>
  <si>
    <t>enchada</t>
  </si>
  <si>
    <t>limpeza</t>
  </si>
  <si>
    <t>DESPESAS DIRETAS</t>
  </si>
  <si>
    <t>Técnico em Edificações</t>
  </si>
  <si>
    <t>Ajudante de pedreiro</t>
  </si>
  <si>
    <t>Responsável por coordedar a equipe</t>
  </si>
  <si>
    <t>raspagem de teto e paredes</t>
  </si>
  <si>
    <t>raspagem de teto e parede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</si>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</sst>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4" formatCode="h:mm;@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7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49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/>
    </xf>
    <xf numFmtId="0" fontId="21" fillId="2" borderId="4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16" fillId="0" borderId="70" xfId="0" applyFont="1" applyBorder="1"/>
    <xf numFmtId="14" fontId="0" fillId="14" borderId="71" xfId="0" applyNumberFormat="1" applyFill="1" applyBorder="1" applyAlignment="1" applyProtection="1">
      <alignment horizontal="center"/>
      <protection hidden="1"/>
    </xf>
    <xf numFmtId="0" fontId="0" fillId="0" borderId="70" xfId="0" applyBorder="1"/>
    <xf numFmtId="0" fontId="16" fillId="0" borderId="71" xfId="0" applyFont="1" applyBorder="1" applyAlignment="1">
      <alignment horizontal="center"/>
    </xf>
    <xf numFmtId="0" fontId="16" fillId="0" borderId="71" xfId="0" applyFont="1" applyBorder="1"/>
    <xf numFmtId="0" fontId="0" fillId="0" borderId="71" xfId="0" applyBorder="1" applyAlignment="1">
      <alignment horizontal="center"/>
    </xf>
    <xf numFmtId="178" fontId="0" fillId="0" borderId="71" xfId="0" applyNumberFormat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0" fillId="0" borderId="71" xfId="0" applyBorder="1"/>
    <xf numFmtId="0" fontId="0" fillId="0" borderId="73" xfId="0" applyBorder="1"/>
    <xf numFmtId="0" fontId="0" fillId="0" borderId="73" xfId="0" applyBorder="1" applyAlignment="1">
      <alignment horizontal="center"/>
    </xf>
    <xf numFmtId="178" fontId="0" fillId="0" borderId="73" xfId="0" applyNumberFormat="1" applyBorder="1" applyProtection="1">
      <protection hidden="1"/>
    </xf>
    <xf numFmtId="178" fontId="0" fillId="14" borderId="7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0" fillId="0" borderId="75" xfId="0" applyBorder="1" applyAlignment="1">
      <alignment horizontal="center"/>
    </xf>
    <xf numFmtId="0" fontId="16" fillId="0" borderId="75" xfId="0" applyFont="1" applyBorder="1" applyAlignment="1"/>
    <xf numFmtId="0" fontId="1" fillId="0" borderId="72" xfId="0" applyFont="1" applyBorder="1" applyAlignment="1">
      <alignment horizontal="center"/>
    </xf>
    <xf numFmtId="178" fontId="0" fillId="0" borderId="71" xfId="0" applyNumberFormat="1" applyFill="1" applyBorder="1" applyProtection="1">
      <protection hidden="1"/>
    </xf>
    <xf numFmtId="178" fontId="0" fillId="0" borderId="73" xfId="0" applyNumberFormat="1" applyFill="1" applyBorder="1" applyProtection="1">
      <protection hidden="1"/>
    </xf>
    <xf numFmtId="0" fontId="0" fillId="0" borderId="76" xfId="0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6" fillId="0" borderId="76" xfId="0" applyFont="1" applyBorder="1" applyAlignment="1"/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1" xfId="0" applyFont="1" applyBorder="1"/>
    <xf numFmtId="0" fontId="1" fillId="14" borderId="71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0" fillId="0" borderId="76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2" xfId="0" applyFont="1" applyBorder="1" applyAlignment="1">
      <alignment horizontal="left"/>
    </xf>
    <xf numFmtId="0" fontId="21" fillId="15" borderId="67" xfId="0" applyFont="1" applyFill="1" applyBorder="1" applyAlignment="1">
      <alignment horizontal="center"/>
    </xf>
    <xf numFmtId="0" fontId="21" fillId="15" borderId="68" xfId="0" applyFont="1" applyFill="1" applyBorder="1" applyAlignment="1">
      <alignment horizontal="center"/>
    </xf>
    <xf numFmtId="0" fontId="21" fillId="15" borderId="69" xfId="0" applyFont="1" applyFill="1" applyBorder="1" applyAlignment="1">
      <alignment horizontal="center"/>
    </xf>
    <xf numFmtId="0" fontId="1" fillId="0" borderId="74" xfId="0" applyFont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0" fillId="2" borderId="56" xfId="0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4" xfId="0" applyFill="1" applyBorder="1" applyAlignment="1">
      <alignment horizontal="center"/>
    </xf>
    <xf numFmtId="0" fontId="0" fillId="2" borderId="7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5" xfId="0" applyFill="1" applyBorder="1" applyAlignment="1">
      <alignment horizontal="left"/>
    </xf>
    <xf numFmtId="0" fontId="0" fillId="2" borderId="75" xfId="0" applyFill="1" applyBorder="1" applyAlignment="1">
      <alignment horizontal="right"/>
    </xf>
    <xf numFmtId="0" fontId="1" fillId="2" borderId="56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74" xfId="0" applyFont="1" applyFill="1" applyBorder="1" applyAlignment="1">
      <alignment horizontal="left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21" fillId="7" borderId="75" xfId="0" applyFont="1" applyFill="1" applyBorder="1" applyAlignment="1">
      <alignment horizontal="left"/>
    </xf>
    <xf numFmtId="0" fontId="21" fillId="7" borderId="76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2" borderId="74" xfId="0" applyFont="1" applyFill="1" applyBorder="1" applyAlignment="1">
      <alignment horizontal="center"/>
    </xf>
    <xf numFmtId="0" fontId="21" fillId="2" borderId="75" xfId="0" applyFont="1" applyFill="1" applyBorder="1" applyAlignment="1">
      <alignment horizontal="center"/>
    </xf>
    <xf numFmtId="184" fontId="21" fillId="0" borderId="52" xfId="0" applyNumberFormat="1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28"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49440"/>
        <c:axId val="319550976"/>
      </c:lineChart>
      <c:catAx>
        <c:axId val="31954944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9550976"/>
        <c:crosses val="autoZero"/>
        <c:auto val="1"/>
        <c:lblAlgn val="ctr"/>
        <c:lblOffset val="100"/>
        <c:tickMarkSkip val="1"/>
        <c:noMultiLvlLbl val="0"/>
      </c:catAx>
      <c:valAx>
        <c:axId val="31955097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954944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44256"/>
        <c:axId val="31414579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72160"/>
        <c:axId val="314173696"/>
      </c:lineChart>
      <c:catAx>
        <c:axId val="31414425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145792"/>
        <c:crosses val="autoZero"/>
        <c:auto val="1"/>
        <c:lblAlgn val="ctr"/>
        <c:lblOffset val="100"/>
        <c:tickMarkSkip val="1"/>
        <c:noMultiLvlLbl val="0"/>
      </c:catAx>
      <c:valAx>
        <c:axId val="31414579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144256"/>
        <c:crosses val="autoZero"/>
        <c:crossBetween val="midCat"/>
        <c:majorUnit val="1"/>
      </c:valAx>
      <c:catAx>
        <c:axId val="31417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14173696"/>
        <c:crosses val="autoZero"/>
        <c:auto val="1"/>
        <c:lblAlgn val="ctr"/>
        <c:lblOffset val="100"/>
        <c:noMultiLvlLbl val="0"/>
      </c:catAx>
      <c:valAx>
        <c:axId val="31417369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17216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52</xdr:row>
      <xdr:rowOff>28575</xdr:rowOff>
    </xdr:from>
    <xdr:to>
      <xdr:col>4</xdr:col>
      <xdr:colOff>249363</xdr:colOff>
      <xdr:row>53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52</xdr:row>
      <xdr:rowOff>9525</xdr:rowOff>
    </xdr:from>
    <xdr:to>
      <xdr:col>6</xdr:col>
      <xdr:colOff>752474</xdr:colOff>
      <xdr:row>52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52</xdr:row>
      <xdr:rowOff>19050</xdr:rowOff>
    </xdr:from>
    <xdr:to>
      <xdr:col>9</xdr:col>
      <xdr:colOff>604189</xdr:colOff>
      <xdr:row>53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52</xdr:row>
      <xdr:rowOff>9525</xdr:rowOff>
    </xdr:from>
    <xdr:to>
      <xdr:col>10</xdr:col>
      <xdr:colOff>1372986</xdr:colOff>
      <xdr:row>53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138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138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138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138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4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328" t="s">
        <v>252</v>
      </c>
      <c r="C1" s="328"/>
      <c r="D1" s="328"/>
      <c r="E1" s="328"/>
      <c r="F1" s="328"/>
      <c r="G1" s="328"/>
      <c r="H1" s="328"/>
      <c r="I1" s="328"/>
      <c r="J1" s="328"/>
      <c r="K1" s="328"/>
      <c r="L1" s="328"/>
    </row>
    <row r="2" spans="1:12" s="29" customFormat="1" ht="20.25" customHeight="1" x14ac:dyDescent="0.2">
      <c r="A2" s="28"/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</row>
    <row r="3" spans="1:12" s="29" customFormat="1" ht="15.75" customHeight="1" x14ac:dyDescent="0.2">
      <c r="A3" s="28"/>
      <c r="B3" s="329" t="s">
        <v>280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</row>
    <row r="4" spans="1:12" s="29" customFormat="1" ht="13.5" thickBot="1" x14ac:dyDescent="0.25">
      <c r="A4" s="28"/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0"/>
  <sheetViews>
    <sheetView topLeftCell="A4" workbookViewId="0">
      <selection activeCell="E9" sqref="E9"/>
    </sheetView>
  </sheetViews>
  <sheetFormatPr defaultRowHeight="12.75" x14ac:dyDescent="0.2"/>
  <cols>
    <col min="3" max="3" width="10.85546875" bestFit="1" customWidth="1"/>
    <col min="4" max="4" width="14.7109375" bestFit="1" customWidth="1"/>
    <col min="5" max="5" width="14.7109375" customWidth="1"/>
    <col min="6" max="6" width="36" customWidth="1"/>
    <col min="7" max="7" width="11.85546875" bestFit="1" customWidth="1"/>
    <col min="8" max="8" width="9.42578125" bestFit="1" customWidth="1"/>
    <col min="9" max="10" width="12.5703125" bestFit="1" customWidth="1"/>
    <col min="11" max="12" width="12.5703125" customWidth="1"/>
  </cols>
  <sheetData>
    <row r="4" spans="2:12" ht="13.5" thickBot="1" x14ac:dyDescent="0.25"/>
    <row r="5" spans="2:12" x14ac:dyDescent="0.2">
      <c r="B5" s="367" t="s">
        <v>336</v>
      </c>
      <c r="C5" s="368"/>
      <c r="D5" s="368"/>
      <c r="E5" s="368"/>
      <c r="F5" s="368"/>
      <c r="G5" s="368"/>
      <c r="H5" s="368"/>
      <c r="I5" s="368"/>
      <c r="J5" s="368"/>
      <c r="K5" s="368"/>
      <c r="L5" s="369"/>
    </row>
    <row r="6" spans="2:12" x14ac:dyDescent="0.2">
      <c r="B6" s="276" t="s">
        <v>320</v>
      </c>
      <c r="C6" s="370" t="s">
        <v>414</v>
      </c>
      <c r="D6" s="343"/>
      <c r="E6" s="343"/>
      <c r="F6" s="343"/>
      <c r="G6" s="343"/>
      <c r="H6" s="343"/>
      <c r="I6" s="343"/>
      <c r="J6" s="343"/>
      <c r="K6" s="343"/>
      <c r="L6" s="344"/>
    </row>
    <row r="7" spans="2:12" x14ac:dyDescent="0.2">
      <c r="B7" s="276" t="s">
        <v>321</v>
      </c>
      <c r="C7" s="370" t="s">
        <v>407</v>
      </c>
      <c r="D7" s="343"/>
      <c r="E7" s="343"/>
      <c r="F7" s="343"/>
      <c r="G7" s="343"/>
      <c r="H7" s="343"/>
      <c r="I7" s="343"/>
      <c r="J7" s="343"/>
      <c r="K7" s="343"/>
      <c r="L7" s="344"/>
    </row>
    <row r="8" spans="2:12" x14ac:dyDescent="0.2">
      <c r="B8" s="276" t="s">
        <v>319</v>
      </c>
      <c r="C8" s="298" t="s">
        <v>307</v>
      </c>
      <c r="D8" s="299" t="s">
        <v>402</v>
      </c>
      <c r="E8" s="299" t="s">
        <v>403</v>
      </c>
      <c r="F8" s="292"/>
      <c r="G8" s="292"/>
      <c r="H8" s="292"/>
      <c r="I8" s="292"/>
      <c r="J8" s="292"/>
      <c r="K8" s="292"/>
      <c r="L8" s="297"/>
    </row>
    <row r="9" spans="2:12" x14ac:dyDescent="0.2">
      <c r="B9" s="276"/>
      <c r="C9" s="316">
        <v>44670</v>
      </c>
      <c r="D9" s="277">
        <f ca="1">TODAY()</f>
        <v>44671</v>
      </c>
      <c r="E9" s="315">
        <f ca="1">NETWORKDAYS.INTL(C9,D9,1)</f>
        <v>2</v>
      </c>
      <c r="F9" s="293"/>
      <c r="G9" s="293"/>
      <c r="H9" s="293"/>
      <c r="I9" s="293"/>
      <c r="J9" s="293"/>
      <c r="K9" s="293"/>
      <c r="L9" s="300"/>
    </row>
    <row r="10" spans="2:12" x14ac:dyDescent="0.2">
      <c r="B10" s="278"/>
      <c r="C10" s="279" t="s">
        <v>337</v>
      </c>
      <c r="D10" s="279" t="s">
        <v>338</v>
      </c>
      <c r="E10" s="279"/>
      <c r="F10" s="279" t="s">
        <v>309</v>
      </c>
      <c r="G10" s="279" t="s">
        <v>339</v>
      </c>
      <c r="H10" s="279" t="s">
        <v>333</v>
      </c>
      <c r="I10" s="279" t="s">
        <v>334</v>
      </c>
      <c r="J10" s="279" t="s">
        <v>335</v>
      </c>
      <c r="K10" s="290" t="s">
        <v>400</v>
      </c>
      <c r="L10" s="294" t="s">
        <v>401</v>
      </c>
    </row>
    <row r="11" spans="2:12" x14ac:dyDescent="0.2">
      <c r="B11" s="278">
        <v>1</v>
      </c>
      <c r="C11" s="314" t="s">
        <v>404</v>
      </c>
      <c r="D11" s="314" t="s">
        <v>405</v>
      </c>
      <c r="E11" s="280"/>
      <c r="F11" s="314" t="s">
        <v>408</v>
      </c>
      <c r="G11" s="281">
        <v>1</v>
      </c>
      <c r="H11" s="282">
        <v>90</v>
      </c>
      <c r="I11" s="283">
        <f>IF(H11="","",H11/9)</f>
        <v>10</v>
      </c>
      <c r="J11" s="283">
        <f>IF(I11="","",H11*G11)</f>
        <v>90</v>
      </c>
      <c r="K11" s="295">
        <v>90</v>
      </c>
      <c r="L11" s="284">
        <f>IF(K11="","",J11-K11)</f>
        <v>0</v>
      </c>
    </row>
    <row r="12" spans="2:12" x14ac:dyDescent="0.2">
      <c r="B12" s="278">
        <v>2</v>
      </c>
      <c r="C12" s="285" t="s">
        <v>406</v>
      </c>
      <c r="D12" s="285" t="s">
        <v>405</v>
      </c>
      <c r="E12" s="285"/>
      <c r="F12" s="285" t="s">
        <v>408</v>
      </c>
      <c r="G12" s="281">
        <v>1</v>
      </c>
      <c r="H12" s="282">
        <v>90</v>
      </c>
      <c r="I12" s="283">
        <f t="shared" ref="I12:I30" si="0">IF(H12="","",H12/9)</f>
        <v>10</v>
      </c>
      <c r="J12" s="283">
        <f t="shared" ref="J12:J30" si="1">IF(I12="","",H12*G12)</f>
        <v>90</v>
      </c>
      <c r="K12" s="295">
        <v>90</v>
      </c>
      <c r="L12" s="284">
        <f t="shared" ref="L12:L30" si="2">IF(K12="","",J12-K12)</f>
        <v>0</v>
      </c>
    </row>
    <row r="13" spans="2:12" x14ac:dyDescent="0.2">
      <c r="B13" s="278">
        <v>3</v>
      </c>
      <c r="C13" s="285"/>
      <c r="D13" s="285"/>
      <c r="E13" s="285"/>
      <c r="F13" s="285"/>
      <c r="G13" s="281"/>
      <c r="H13" s="282"/>
      <c r="I13" s="283" t="str">
        <f t="shared" si="0"/>
        <v/>
      </c>
      <c r="J13" s="283" t="str">
        <f t="shared" si="1"/>
        <v/>
      </c>
      <c r="K13" s="295"/>
      <c r="L13" s="284" t="str">
        <f t="shared" si="2"/>
        <v/>
      </c>
    </row>
    <row r="14" spans="2:12" x14ac:dyDescent="0.2">
      <c r="B14" s="278">
        <v>4</v>
      </c>
      <c r="C14" s="285"/>
      <c r="D14" s="285"/>
      <c r="E14" s="285"/>
      <c r="F14" s="285"/>
      <c r="G14" s="281"/>
      <c r="H14" s="282"/>
      <c r="I14" s="283" t="str">
        <f t="shared" si="0"/>
        <v/>
      </c>
      <c r="J14" s="283" t="str">
        <f t="shared" si="1"/>
        <v/>
      </c>
      <c r="K14" s="295"/>
      <c r="L14" s="284" t="str">
        <f t="shared" si="2"/>
        <v/>
      </c>
    </row>
    <row r="15" spans="2:12" x14ac:dyDescent="0.2">
      <c r="B15" s="278">
        <v>5</v>
      </c>
      <c r="C15" s="285"/>
      <c r="D15" s="285"/>
      <c r="E15" s="285"/>
      <c r="F15" s="285"/>
      <c r="G15" s="281"/>
      <c r="H15" s="282"/>
      <c r="I15" s="283" t="str">
        <f t="shared" si="0"/>
        <v/>
      </c>
      <c r="J15" s="283" t="str">
        <f t="shared" si="1"/>
        <v/>
      </c>
      <c r="K15" s="295"/>
      <c r="L15" s="284" t="str">
        <f t="shared" si="2"/>
        <v/>
      </c>
    </row>
    <row r="16" spans="2:12" x14ac:dyDescent="0.2">
      <c r="B16" s="278">
        <v>6</v>
      </c>
      <c r="C16" s="285"/>
      <c r="D16" s="285"/>
      <c r="E16" s="285"/>
      <c r="F16" s="285"/>
      <c r="G16" s="281"/>
      <c r="H16" s="282"/>
      <c r="I16" s="283" t="str">
        <f t="shared" si="0"/>
        <v/>
      </c>
      <c r="J16" s="283" t="str">
        <f t="shared" si="1"/>
        <v/>
      </c>
      <c r="K16" s="295"/>
      <c r="L16" s="284" t="str">
        <f t="shared" si="2"/>
        <v/>
      </c>
    </row>
    <row r="17" spans="2:12" x14ac:dyDescent="0.2">
      <c r="B17" s="278">
        <v>7</v>
      </c>
      <c r="C17" s="285"/>
      <c r="D17" s="285"/>
      <c r="E17" s="285"/>
      <c r="F17" s="285"/>
      <c r="G17" s="281"/>
      <c r="H17" s="282"/>
      <c r="I17" s="283" t="str">
        <f t="shared" si="0"/>
        <v/>
      </c>
      <c r="J17" s="283" t="str">
        <f t="shared" si="1"/>
        <v/>
      </c>
      <c r="K17" s="295"/>
      <c r="L17" s="284" t="str">
        <f t="shared" si="2"/>
        <v/>
      </c>
    </row>
    <row r="18" spans="2:12" x14ac:dyDescent="0.2">
      <c r="B18" s="278">
        <v>8</v>
      </c>
      <c r="C18" s="285"/>
      <c r="D18" s="285"/>
      <c r="E18" s="285"/>
      <c r="F18" s="285"/>
      <c r="G18" s="281"/>
      <c r="H18" s="282"/>
      <c r="I18" s="283" t="str">
        <f t="shared" si="0"/>
        <v/>
      </c>
      <c r="J18" s="283" t="str">
        <f t="shared" si="1"/>
        <v/>
      </c>
      <c r="K18" s="295"/>
      <c r="L18" s="284" t="str">
        <f t="shared" si="2"/>
        <v/>
      </c>
    </row>
    <row r="19" spans="2:12" x14ac:dyDescent="0.2">
      <c r="B19" s="278">
        <v>9</v>
      </c>
      <c r="C19" s="285"/>
      <c r="D19" s="285"/>
      <c r="E19" s="285"/>
      <c r="F19" s="285"/>
      <c r="G19" s="281"/>
      <c r="H19" s="282"/>
      <c r="I19" s="283" t="str">
        <f t="shared" si="0"/>
        <v/>
      </c>
      <c r="J19" s="283" t="str">
        <f t="shared" si="1"/>
        <v/>
      </c>
      <c r="K19" s="295"/>
      <c r="L19" s="284" t="str">
        <f t="shared" si="2"/>
        <v/>
      </c>
    </row>
    <row r="20" spans="2:12" x14ac:dyDescent="0.2">
      <c r="B20" s="278">
        <v>10</v>
      </c>
      <c r="C20" s="285"/>
      <c r="D20" s="285"/>
      <c r="E20" s="285"/>
      <c r="F20" s="285"/>
      <c r="G20" s="281"/>
      <c r="H20" s="282"/>
      <c r="I20" s="283" t="str">
        <f t="shared" si="0"/>
        <v/>
      </c>
      <c r="J20" s="283" t="str">
        <f t="shared" si="1"/>
        <v/>
      </c>
      <c r="K20" s="295"/>
      <c r="L20" s="284" t="str">
        <f t="shared" si="2"/>
        <v/>
      </c>
    </row>
    <row r="21" spans="2:12" x14ac:dyDescent="0.2">
      <c r="B21" s="278">
        <v>11</v>
      </c>
      <c r="C21" s="285"/>
      <c r="D21" s="285"/>
      <c r="E21" s="285"/>
      <c r="F21" s="285"/>
      <c r="G21" s="281"/>
      <c r="H21" s="282"/>
      <c r="I21" s="283" t="str">
        <f t="shared" si="0"/>
        <v/>
      </c>
      <c r="J21" s="283" t="str">
        <f t="shared" si="1"/>
        <v/>
      </c>
      <c r="K21" s="295"/>
      <c r="L21" s="284" t="str">
        <f t="shared" si="2"/>
        <v/>
      </c>
    </row>
    <row r="22" spans="2:12" x14ac:dyDescent="0.2">
      <c r="B22" s="278">
        <v>12</v>
      </c>
      <c r="C22" s="285"/>
      <c r="D22" s="285"/>
      <c r="E22" s="285"/>
      <c r="F22" s="285"/>
      <c r="G22" s="281"/>
      <c r="H22" s="282"/>
      <c r="I22" s="283" t="str">
        <f t="shared" si="0"/>
        <v/>
      </c>
      <c r="J22" s="283" t="str">
        <f t="shared" si="1"/>
        <v/>
      </c>
      <c r="K22" s="295"/>
      <c r="L22" s="284" t="str">
        <f t="shared" si="2"/>
        <v/>
      </c>
    </row>
    <row r="23" spans="2:12" x14ac:dyDescent="0.2">
      <c r="B23" s="278">
        <v>13</v>
      </c>
      <c r="C23" s="285"/>
      <c r="D23" s="285"/>
      <c r="E23" s="285"/>
      <c r="F23" s="285"/>
      <c r="G23" s="281"/>
      <c r="H23" s="282"/>
      <c r="I23" s="283" t="str">
        <f t="shared" si="0"/>
        <v/>
      </c>
      <c r="J23" s="283" t="str">
        <f t="shared" si="1"/>
        <v/>
      </c>
      <c r="K23" s="295"/>
      <c r="L23" s="284" t="str">
        <f t="shared" si="2"/>
        <v/>
      </c>
    </row>
    <row r="24" spans="2:12" x14ac:dyDescent="0.2">
      <c r="B24" s="278">
        <v>14</v>
      </c>
      <c r="C24" s="285"/>
      <c r="D24" s="285"/>
      <c r="E24" s="285"/>
      <c r="F24" s="285"/>
      <c r="G24" s="281"/>
      <c r="H24" s="282"/>
      <c r="I24" s="283" t="str">
        <f t="shared" si="0"/>
        <v/>
      </c>
      <c r="J24" s="283" t="str">
        <f t="shared" si="1"/>
        <v/>
      </c>
      <c r="K24" s="295"/>
      <c r="L24" s="284" t="str">
        <f t="shared" si="2"/>
        <v/>
      </c>
    </row>
    <row r="25" spans="2:12" x14ac:dyDescent="0.2">
      <c r="B25" s="278">
        <v>15</v>
      </c>
      <c r="C25" s="285"/>
      <c r="D25" s="285"/>
      <c r="E25" s="285"/>
      <c r="F25" s="285"/>
      <c r="G25" s="281"/>
      <c r="H25" s="282"/>
      <c r="I25" s="283" t="str">
        <f t="shared" si="0"/>
        <v/>
      </c>
      <c r="J25" s="283" t="str">
        <f t="shared" si="1"/>
        <v/>
      </c>
      <c r="K25" s="295"/>
      <c r="L25" s="284" t="str">
        <f t="shared" si="2"/>
        <v/>
      </c>
    </row>
    <row r="26" spans="2:12" x14ac:dyDescent="0.2">
      <c r="B26" s="278">
        <v>16</v>
      </c>
      <c r="C26" s="285"/>
      <c r="D26" s="285"/>
      <c r="E26" s="285"/>
      <c r="F26" s="285"/>
      <c r="G26" s="281"/>
      <c r="H26" s="282"/>
      <c r="I26" s="283" t="str">
        <f t="shared" si="0"/>
        <v/>
      </c>
      <c r="J26" s="283" t="str">
        <f t="shared" si="1"/>
        <v/>
      </c>
      <c r="K26" s="295"/>
      <c r="L26" s="284" t="str">
        <f t="shared" si="2"/>
        <v/>
      </c>
    </row>
    <row r="27" spans="2:12" x14ac:dyDescent="0.2">
      <c r="B27" s="278">
        <v>17</v>
      </c>
      <c r="C27" s="285"/>
      <c r="D27" s="285"/>
      <c r="E27" s="285"/>
      <c r="F27" s="285"/>
      <c r="G27" s="281"/>
      <c r="H27" s="282"/>
      <c r="I27" s="283" t="str">
        <f t="shared" si="0"/>
        <v/>
      </c>
      <c r="J27" s="283" t="str">
        <f t="shared" si="1"/>
        <v/>
      </c>
      <c r="K27" s="295"/>
      <c r="L27" s="284" t="str">
        <f t="shared" si="2"/>
        <v/>
      </c>
    </row>
    <row r="28" spans="2:12" x14ac:dyDescent="0.2">
      <c r="B28" s="278">
        <v>18</v>
      </c>
      <c r="C28" s="285"/>
      <c r="D28" s="285"/>
      <c r="E28" s="285"/>
      <c r="F28" s="285"/>
      <c r="G28" s="281"/>
      <c r="H28" s="282"/>
      <c r="I28" s="283" t="str">
        <f t="shared" si="0"/>
        <v/>
      </c>
      <c r="J28" s="283" t="str">
        <f t="shared" si="1"/>
        <v/>
      </c>
      <c r="K28" s="295"/>
      <c r="L28" s="284" t="str">
        <f t="shared" si="2"/>
        <v/>
      </c>
    </row>
    <row r="29" spans="2:12" x14ac:dyDescent="0.2">
      <c r="B29" s="278">
        <v>19</v>
      </c>
      <c r="C29" s="285"/>
      <c r="D29" s="285"/>
      <c r="E29" s="285"/>
      <c r="F29" s="285"/>
      <c r="G29" s="281"/>
      <c r="H29" s="282"/>
      <c r="I29" s="283" t="str">
        <f t="shared" si="0"/>
        <v/>
      </c>
      <c r="J29" s="283" t="str">
        <f t="shared" si="1"/>
        <v/>
      </c>
      <c r="K29" s="295"/>
      <c r="L29" s="284" t="str">
        <f t="shared" si="2"/>
        <v/>
      </c>
    </row>
    <row r="30" spans="2:12" ht="13.5" thickBot="1" x14ac:dyDescent="0.25">
      <c r="B30" s="185">
        <v>20</v>
      </c>
      <c r="C30" s="286"/>
      <c r="D30" s="286"/>
      <c r="E30" s="286"/>
      <c r="F30" s="286"/>
      <c r="G30" s="287"/>
      <c r="H30" s="288"/>
      <c r="I30" s="289" t="str">
        <f t="shared" si="0"/>
        <v/>
      </c>
      <c r="J30" s="289" t="str">
        <f t="shared" si="1"/>
        <v/>
      </c>
      <c r="K30" s="296"/>
      <c r="L30" s="291" t="str">
        <f t="shared" si="2"/>
        <v/>
      </c>
    </row>
  </sheetData>
  <mergeCells count="3">
    <mergeCell ref="B5:L5"/>
    <mergeCell ref="C6:L6"/>
    <mergeCell ref="C7:L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9"/>
  <sheetViews>
    <sheetView showGridLines="0" tabSelected="1" topLeftCell="A83" zoomScaleNormal="100" workbookViewId="0">
      <selection activeCell="C158" sqref="C158:L158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1" spans="2:12" ht="13.5" thickBot="1" x14ac:dyDescent="0.25"/>
    <row r="2" spans="2:12" ht="23.25" x14ac:dyDescent="0.2">
      <c r="B2" s="481" t="s">
        <v>341</v>
      </c>
      <c r="C2" s="482"/>
      <c r="D2" s="482"/>
      <c r="E2" s="482"/>
      <c r="F2" s="482"/>
      <c r="G2" s="482"/>
      <c r="H2" s="482"/>
      <c r="I2" s="482"/>
      <c r="J2" s="482"/>
      <c r="K2" s="482"/>
      <c r="L2" s="483"/>
    </row>
    <row r="3" spans="2:12" ht="20.25" x14ac:dyDescent="0.2">
      <c r="B3" s="20"/>
      <c r="C3" s="21"/>
      <c r="D3" s="211"/>
      <c r="E3" s="211"/>
      <c r="F3" s="211"/>
      <c r="G3" s="211"/>
      <c r="H3" s="211"/>
      <c r="I3" s="211"/>
      <c r="J3" s="211"/>
      <c r="K3" s="212" t="str">
        <f>("DATA ATUAL:"&amp;"    "&amp;UPPER(LEFT(TEXT(L3,"DDDD"),7)))</f>
        <v>DATA ATUAL:    TERÇA-F</v>
      </c>
      <c r="L3" s="257">
        <v>44670</v>
      </c>
    </row>
    <row r="4" spans="2:12" ht="20.25" x14ac:dyDescent="0.2">
      <c r="B4" s="20"/>
      <c r="C4" s="21"/>
      <c r="D4" s="213"/>
      <c r="E4" s="213"/>
      <c r="F4" s="213"/>
      <c r="G4" s="213"/>
      <c r="H4" s="213"/>
      <c r="I4" s="213"/>
      <c r="J4" s="213"/>
      <c r="K4" s="212" t="s">
        <v>342</v>
      </c>
      <c r="L4" s="258">
        <v>1</v>
      </c>
    </row>
    <row r="5" spans="2:12" ht="20.25" x14ac:dyDescent="0.2">
      <c r="B5" s="20"/>
      <c r="C5" s="21"/>
      <c r="D5" s="487" t="s">
        <v>343</v>
      </c>
      <c r="E5" s="487"/>
      <c r="F5" s="487"/>
      <c r="G5" s="487"/>
      <c r="H5" s="487"/>
      <c r="I5" s="487"/>
      <c r="J5" s="213"/>
      <c r="K5" s="212" t="s">
        <v>344</v>
      </c>
      <c r="L5" s="259">
        <f>IFERROR(IF(AND(L10&gt;0,L9&gt;0),L10-L9,0),"")</f>
        <v>31</v>
      </c>
    </row>
    <row r="6" spans="2:12" x14ac:dyDescent="0.2">
      <c r="B6" s="20"/>
      <c r="C6" s="21"/>
      <c r="D6" s="486" t="s">
        <v>345</v>
      </c>
      <c r="E6" s="486"/>
      <c r="F6" s="486"/>
      <c r="G6" s="486"/>
      <c r="H6" s="486"/>
      <c r="I6" s="486"/>
      <c r="J6" s="214"/>
      <c r="K6" s="212" t="s">
        <v>346</v>
      </c>
      <c r="L6" s="259">
        <f>IF(OR(AND(K54&lt;&gt;"",K55&lt;&gt;"",K56&lt;&gt;""),AND(D50&lt;&gt;"",F50&lt;&gt;"")),IF(L9&gt;0,(L3-L9)-1,0),IF(L9&gt;0,L3-L9+1,0))</f>
        <v>1</v>
      </c>
    </row>
    <row r="7" spans="2:12" x14ac:dyDescent="0.2">
      <c r="B7" s="20"/>
      <c r="C7" s="21"/>
      <c r="D7" s="488" t="s">
        <v>347</v>
      </c>
      <c r="E7" s="488"/>
      <c r="F7" s="488"/>
      <c r="G7" s="488"/>
      <c r="H7" s="488"/>
      <c r="I7" s="488"/>
      <c r="J7" s="215"/>
      <c r="K7" s="212" t="s">
        <v>348</v>
      </c>
      <c r="L7" s="259">
        <f>IFERROR(L5-L6,"")</f>
        <v>30</v>
      </c>
    </row>
    <row r="8" spans="2:12" x14ac:dyDescent="0.2">
      <c r="B8" s="414" t="s">
        <v>349</v>
      </c>
      <c r="C8" s="415"/>
      <c r="D8" s="415"/>
      <c r="E8" s="415"/>
      <c r="F8" s="415"/>
      <c r="G8" s="415"/>
      <c r="H8" s="415"/>
      <c r="I8" s="415"/>
      <c r="J8" s="415"/>
      <c r="K8" s="415"/>
      <c r="L8" s="416"/>
    </row>
    <row r="9" spans="2:12" x14ac:dyDescent="0.2">
      <c r="B9" s="478" t="s">
        <v>350</v>
      </c>
      <c r="C9" s="484"/>
      <c r="D9" s="484" t="s">
        <v>410</v>
      </c>
      <c r="E9" s="484"/>
      <c r="F9" s="484"/>
      <c r="G9" s="484"/>
      <c r="H9" s="484"/>
      <c r="I9" s="484"/>
      <c r="J9" s="484"/>
      <c r="K9" s="217" t="s">
        <v>351</v>
      </c>
      <c r="L9" s="218">
        <v>44670</v>
      </c>
    </row>
    <row r="10" spans="2:12" x14ac:dyDescent="0.2">
      <c r="B10" s="219" t="s">
        <v>352</v>
      </c>
      <c r="C10" s="484"/>
      <c r="D10" s="484"/>
      <c r="E10" s="484"/>
      <c r="F10" s="484"/>
      <c r="G10" s="484"/>
      <c r="H10" s="484"/>
      <c r="I10" s="484"/>
      <c r="J10" s="484"/>
      <c r="K10" s="217" t="s">
        <v>353</v>
      </c>
      <c r="L10" s="218">
        <v>44701</v>
      </c>
    </row>
    <row r="11" spans="2:12" x14ac:dyDescent="0.2">
      <c r="B11" s="478" t="s">
        <v>354</v>
      </c>
      <c r="C11" s="484"/>
      <c r="D11" s="484" t="s">
        <v>411</v>
      </c>
      <c r="E11" s="484"/>
      <c r="F11" s="484"/>
      <c r="G11" s="484"/>
      <c r="H11" s="484"/>
      <c r="I11" s="484"/>
      <c r="J11" s="484"/>
      <c r="K11" s="484"/>
      <c r="L11" s="485"/>
    </row>
    <row r="12" spans="2:12" x14ac:dyDescent="0.2">
      <c r="B12" s="478" t="s">
        <v>355</v>
      </c>
      <c r="C12" s="479"/>
      <c r="D12" s="479"/>
      <c r="E12" s="484" t="s">
        <v>407</v>
      </c>
      <c r="F12" s="484"/>
      <c r="G12" s="484"/>
      <c r="H12" s="484"/>
      <c r="I12" s="484"/>
      <c r="J12" s="484"/>
      <c r="K12" s="484"/>
      <c r="L12" s="485"/>
    </row>
    <row r="13" spans="2:12" x14ac:dyDescent="0.2">
      <c r="B13" s="219" t="s">
        <v>356</v>
      </c>
      <c r="C13" s="253"/>
      <c r="D13" s="472"/>
      <c r="E13" s="472"/>
      <c r="F13" s="472"/>
      <c r="G13" s="472"/>
      <c r="H13" s="472"/>
      <c r="I13" s="472"/>
      <c r="J13" s="472"/>
      <c r="K13" s="472"/>
      <c r="L13" s="473"/>
    </row>
    <row r="14" spans="2:12" x14ac:dyDescent="0.2">
      <c r="B14" s="414" t="s">
        <v>357</v>
      </c>
      <c r="C14" s="415"/>
      <c r="D14" s="415"/>
      <c r="E14" s="415"/>
      <c r="F14" s="415"/>
      <c r="G14" s="415"/>
      <c r="H14" s="415"/>
      <c r="I14" s="415"/>
      <c r="J14" s="415"/>
      <c r="K14" s="415"/>
      <c r="L14" s="416"/>
    </row>
    <row r="15" spans="2:12" x14ac:dyDescent="0.2">
      <c r="B15" s="478" t="s">
        <v>358</v>
      </c>
      <c r="C15" s="479"/>
      <c r="D15" s="479"/>
      <c r="E15" s="484"/>
      <c r="F15" s="484"/>
      <c r="G15" s="484"/>
      <c r="H15" s="484"/>
      <c r="I15" s="484"/>
      <c r="J15" s="484"/>
      <c r="K15" s="484"/>
      <c r="L15" s="485"/>
    </row>
    <row r="16" spans="2:12" x14ac:dyDescent="0.2">
      <c r="B16" s="220" t="s">
        <v>321</v>
      </c>
      <c r="C16" s="484"/>
      <c r="D16" s="484"/>
      <c r="E16" s="484"/>
      <c r="F16" s="484"/>
      <c r="G16" s="484"/>
      <c r="H16" s="484"/>
      <c r="I16" s="484"/>
      <c r="J16" s="484"/>
      <c r="K16" s="484"/>
      <c r="L16" s="485"/>
    </row>
    <row r="17" spans="2:12" x14ac:dyDescent="0.2">
      <c r="B17" s="220" t="s">
        <v>356</v>
      </c>
      <c r="C17" s="484"/>
      <c r="D17" s="484"/>
      <c r="E17" s="484"/>
      <c r="F17" s="484"/>
      <c r="G17" s="484"/>
      <c r="H17" s="484"/>
      <c r="I17" s="484"/>
      <c r="J17" s="484"/>
      <c r="K17" s="484"/>
      <c r="L17" s="485"/>
    </row>
    <row r="18" spans="2:12" x14ac:dyDescent="0.2">
      <c r="B18" s="220" t="s">
        <v>359</v>
      </c>
      <c r="C18" s="484"/>
      <c r="D18" s="484"/>
      <c r="E18" s="484"/>
      <c r="F18" s="484"/>
      <c r="G18" s="484"/>
      <c r="H18" s="484"/>
      <c r="I18" s="484"/>
      <c r="J18" s="484"/>
      <c r="K18" s="484"/>
      <c r="L18" s="485"/>
    </row>
    <row r="19" spans="2:12" x14ac:dyDescent="0.2">
      <c r="B19" s="414" t="s">
        <v>360</v>
      </c>
      <c r="C19" s="415"/>
      <c r="D19" s="415"/>
      <c r="E19" s="415"/>
      <c r="F19" s="415"/>
      <c r="G19" s="415"/>
      <c r="H19" s="415"/>
      <c r="I19" s="415"/>
      <c r="J19" s="415"/>
      <c r="K19" s="415"/>
      <c r="L19" s="416"/>
    </row>
    <row r="20" spans="2:12" x14ac:dyDescent="0.2">
      <c r="B20" s="380" t="s">
        <v>361</v>
      </c>
      <c r="C20" s="381"/>
      <c r="D20" s="381"/>
      <c r="E20" s="381"/>
      <c r="F20" s="381"/>
      <c r="G20" s="381"/>
      <c r="H20" s="381"/>
      <c r="I20" s="381"/>
      <c r="J20" s="381"/>
      <c r="K20" s="381"/>
      <c r="L20" s="382"/>
    </row>
    <row r="21" spans="2:12" x14ac:dyDescent="0.2">
      <c r="B21" s="474" t="s">
        <v>362</v>
      </c>
      <c r="C21" s="463"/>
      <c r="D21" s="464"/>
      <c r="E21" s="452" t="s">
        <v>363</v>
      </c>
      <c r="F21" s="453"/>
      <c r="G21" s="453"/>
      <c r="H21" s="453"/>
      <c r="I21" s="453"/>
      <c r="J21" s="453"/>
      <c r="K21" s="454"/>
      <c r="L21" s="475" t="s">
        <v>364</v>
      </c>
    </row>
    <row r="22" spans="2:12" x14ac:dyDescent="0.2">
      <c r="B22" s="474"/>
      <c r="C22" s="463"/>
      <c r="D22" s="464"/>
      <c r="E22" s="455"/>
      <c r="F22" s="456"/>
      <c r="G22" s="456"/>
      <c r="H22" s="456"/>
      <c r="I22" s="456"/>
      <c r="J22" s="456"/>
      <c r="K22" s="457"/>
      <c r="L22" s="476"/>
    </row>
    <row r="23" spans="2:12" x14ac:dyDescent="0.2">
      <c r="B23" s="471" t="s">
        <v>405</v>
      </c>
      <c r="C23" s="384"/>
      <c r="D23" s="467"/>
      <c r="E23" s="477" t="s">
        <v>420</v>
      </c>
      <c r="F23" s="469"/>
      <c r="G23" s="469"/>
      <c r="H23" s="469"/>
      <c r="I23" s="469"/>
      <c r="J23" s="469"/>
      <c r="K23" s="467"/>
      <c r="L23" s="221">
        <v>2</v>
      </c>
    </row>
    <row r="24" spans="2:12" x14ac:dyDescent="0.2">
      <c r="B24" s="417" t="s">
        <v>419</v>
      </c>
      <c r="C24" s="384"/>
      <c r="D24" s="467"/>
      <c r="E24" s="468" t="s">
        <v>421</v>
      </c>
      <c r="F24" s="469"/>
      <c r="G24" s="469"/>
      <c r="H24" s="469"/>
      <c r="I24" s="469"/>
      <c r="J24" s="469"/>
      <c r="K24" s="467"/>
      <c r="L24" s="221">
        <v>1</v>
      </c>
    </row>
    <row r="25" spans="2:12" x14ac:dyDescent="0.2">
      <c r="B25" s="223"/>
      <c r="C25" s="264"/>
      <c r="D25" s="224"/>
      <c r="E25" s="468"/>
      <c r="F25" s="469"/>
      <c r="G25" s="469"/>
      <c r="H25" s="469"/>
      <c r="I25" s="469"/>
      <c r="J25" s="469"/>
      <c r="K25" s="467"/>
      <c r="L25" s="222"/>
    </row>
    <row r="26" spans="2:12" x14ac:dyDescent="0.2">
      <c r="B26" s="223"/>
      <c r="C26" s="264"/>
      <c r="D26" s="224"/>
      <c r="E26" s="468"/>
      <c r="F26" s="469"/>
      <c r="G26" s="469"/>
      <c r="H26" s="469"/>
      <c r="I26" s="469"/>
      <c r="J26" s="469"/>
      <c r="K26" s="467"/>
      <c r="L26" s="222"/>
    </row>
    <row r="27" spans="2:12" x14ac:dyDescent="0.2">
      <c r="B27" s="434" t="s">
        <v>365</v>
      </c>
      <c r="C27" s="470"/>
      <c r="D27" s="470"/>
      <c r="E27" s="470"/>
      <c r="F27" s="470"/>
      <c r="G27" s="470"/>
      <c r="H27" s="470"/>
      <c r="I27" s="470"/>
      <c r="J27" s="470"/>
      <c r="K27" s="436"/>
      <c r="L27" s="225">
        <f>SUM(L23:L26)</f>
        <v>3</v>
      </c>
    </row>
    <row r="28" spans="2:12" x14ac:dyDescent="0.2">
      <c r="B28" s="380" t="s">
        <v>366</v>
      </c>
      <c r="C28" s="381"/>
      <c r="D28" s="381"/>
      <c r="E28" s="381"/>
      <c r="F28" s="381"/>
      <c r="G28" s="381"/>
      <c r="H28" s="381"/>
      <c r="I28" s="381"/>
      <c r="J28" s="381"/>
      <c r="K28" s="381"/>
      <c r="L28" s="382"/>
    </row>
    <row r="29" spans="2:12" x14ac:dyDescent="0.2">
      <c r="B29" s="442" t="s">
        <v>367</v>
      </c>
      <c r="C29" s="452" t="s">
        <v>362</v>
      </c>
      <c r="D29" s="454"/>
      <c r="E29" s="452" t="s">
        <v>363</v>
      </c>
      <c r="F29" s="453"/>
      <c r="G29" s="453"/>
      <c r="H29" s="453"/>
      <c r="I29" s="453"/>
      <c r="J29" s="453"/>
      <c r="K29" s="454"/>
      <c r="L29" s="465" t="s">
        <v>364</v>
      </c>
    </row>
    <row r="30" spans="2:12" x14ac:dyDescent="0.2">
      <c r="B30" s="443"/>
      <c r="C30" s="455"/>
      <c r="D30" s="457"/>
      <c r="E30" s="455"/>
      <c r="F30" s="456"/>
      <c r="G30" s="456"/>
      <c r="H30" s="456"/>
      <c r="I30" s="456"/>
      <c r="J30" s="456"/>
      <c r="K30" s="457"/>
      <c r="L30" s="466"/>
    </row>
    <row r="31" spans="2:12" x14ac:dyDescent="0.2">
      <c r="B31" s="226"/>
      <c r="C31" s="458"/>
      <c r="D31" s="459"/>
      <c r="E31" s="460"/>
      <c r="F31" s="461"/>
      <c r="G31" s="461"/>
      <c r="H31" s="461"/>
      <c r="I31" s="461"/>
      <c r="J31" s="461"/>
      <c r="K31" s="392"/>
      <c r="L31" s="227"/>
    </row>
    <row r="32" spans="2:12" x14ac:dyDescent="0.2">
      <c r="B32" s="226"/>
      <c r="C32" s="458"/>
      <c r="D32" s="459"/>
      <c r="E32" s="460"/>
      <c r="F32" s="461"/>
      <c r="G32" s="461"/>
      <c r="H32" s="461"/>
      <c r="I32" s="461"/>
      <c r="J32" s="461"/>
      <c r="K32" s="392"/>
      <c r="L32" s="227"/>
    </row>
    <row r="33" spans="2:12" x14ac:dyDescent="0.2">
      <c r="B33" s="226"/>
      <c r="C33" s="458"/>
      <c r="D33" s="459"/>
      <c r="E33" s="462"/>
      <c r="F33" s="463"/>
      <c r="G33" s="463"/>
      <c r="H33" s="463"/>
      <c r="I33" s="463"/>
      <c r="J33" s="463"/>
      <c r="K33" s="464"/>
      <c r="L33" s="227"/>
    </row>
    <row r="34" spans="2:12" x14ac:dyDescent="0.2">
      <c r="B34" s="226"/>
      <c r="C34" s="458"/>
      <c r="D34" s="459"/>
      <c r="E34" s="462"/>
      <c r="F34" s="463"/>
      <c r="G34" s="463"/>
      <c r="H34" s="463"/>
      <c r="I34" s="463"/>
      <c r="J34" s="463"/>
      <c r="K34" s="464"/>
      <c r="L34" s="227"/>
    </row>
    <row r="35" spans="2:12" x14ac:dyDescent="0.2">
      <c r="B35" s="226"/>
      <c r="C35" s="458"/>
      <c r="D35" s="459"/>
      <c r="E35" s="462"/>
      <c r="F35" s="463"/>
      <c r="G35" s="463"/>
      <c r="H35" s="463"/>
      <c r="I35" s="463"/>
      <c r="J35" s="463"/>
      <c r="K35" s="464"/>
      <c r="L35" s="227"/>
    </row>
    <row r="36" spans="2:12" x14ac:dyDescent="0.2">
      <c r="B36" s="396" t="s">
        <v>365</v>
      </c>
      <c r="C36" s="397"/>
      <c r="D36" s="397"/>
      <c r="E36" s="397"/>
      <c r="F36" s="397"/>
      <c r="G36" s="397"/>
      <c r="H36" s="397"/>
      <c r="I36" s="397"/>
      <c r="J36" s="397"/>
      <c r="K36" s="398"/>
      <c r="L36" s="228">
        <f>SUM(L31:L35)</f>
        <v>0</v>
      </c>
    </row>
    <row r="37" spans="2:12" x14ac:dyDescent="0.2">
      <c r="B37" s="399" t="s">
        <v>412</v>
      </c>
      <c r="C37" s="400"/>
      <c r="D37" s="400"/>
      <c r="E37" s="400"/>
      <c r="F37" s="400"/>
      <c r="G37" s="400"/>
      <c r="H37" s="400"/>
      <c r="I37" s="400"/>
      <c r="J37" s="400"/>
      <c r="K37" s="401"/>
      <c r="L37" s="229">
        <f>L36+L27</f>
        <v>3</v>
      </c>
    </row>
    <row r="38" spans="2:12" x14ac:dyDescent="0.2">
      <c r="B38" s="414" t="s">
        <v>215</v>
      </c>
      <c r="C38" s="415"/>
      <c r="D38" s="415"/>
      <c r="E38" s="415"/>
      <c r="F38" s="415"/>
      <c r="G38" s="415"/>
      <c r="H38" s="415"/>
      <c r="I38" s="415"/>
      <c r="J38" s="415"/>
      <c r="K38" s="415"/>
      <c r="L38" s="416"/>
    </row>
    <row r="39" spans="2:12" x14ac:dyDescent="0.2">
      <c r="B39" s="380" t="s">
        <v>368</v>
      </c>
      <c r="C39" s="381"/>
      <c r="D39" s="381"/>
      <c r="E39" s="381"/>
      <c r="F39" s="381"/>
      <c r="G39" s="381"/>
      <c r="H39" s="381"/>
      <c r="I39" s="381"/>
      <c r="J39" s="380" t="s">
        <v>369</v>
      </c>
      <c r="K39" s="381"/>
      <c r="L39" s="382"/>
    </row>
    <row r="40" spans="2:12" x14ac:dyDescent="0.2">
      <c r="B40" s="442" t="s">
        <v>367</v>
      </c>
      <c r="C40" s="448" t="s">
        <v>29</v>
      </c>
      <c r="D40" s="449"/>
      <c r="E40" s="452" t="s">
        <v>1</v>
      </c>
      <c r="F40" s="453"/>
      <c r="G40" s="453"/>
      <c r="H40" s="454"/>
      <c r="I40" s="432" t="s">
        <v>364</v>
      </c>
      <c r="J40" s="444" t="s">
        <v>29</v>
      </c>
      <c r="K40" s="446" t="s">
        <v>1</v>
      </c>
      <c r="L40" s="432" t="s">
        <v>370</v>
      </c>
    </row>
    <row r="41" spans="2:12" x14ac:dyDescent="0.2">
      <c r="B41" s="443"/>
      <c r="C41" s="450"/>
      <c r="D41" s="451"/>
      <c r="E41" s="455"/>
      <c r="F41" s="456"/>
      <c r="G41" s="456"/>
      <c r="H41" s="457"/>
      <c r="I41" s="433"/>
      <c r="J41" s="445"/>
      <c r="K41" s="447"/>
      <c r="L41" s="433"/>
    </row>
    <row r="42" spans="2:12" x14ac:dyDescent="0.2">
      <c r="B42" s="230"/>
      <c r="C42" s="390"/>
      <c r="D42" s="392"/>
      <c r="E42" s="390"/>
      <c r="F42" s="391"/>
      <c r="G42" s="391"/>
      <c r="H42" s="392"/>
      <c r="I42" s="232"/>
      <c r="J42" s="233"/>
      <c r="K42" s="234"/>
      <c r="L42" s="222"/>
    </row>
    <row r="43" spans="2:12" x14ac:dyDescent="0.2">
      <c r="B43" s="230"/>
      <c r="C43" s="390"/>
      <c r="D43" s="392"/>
      <c r="E43" s="390"/>
      <c r="F43" s="391"/>
      <c r="G43" s="391"/>
      <c r="H43" s="392"/>
      <c r="I43" s="235"/>
      <c r="J43" s="236"/>
      <c r="K43" s="237"/>
      <c r="L43" s="238"/>
    </row>
    <row r="44" spans="2:12" x14ac:dyDescent="0.2">
      <c r="B44" s="230"/>
      <c r="C44" s="390"/>
      <c r="D44" s="392"/>
      <c r="E44" s="390"/>
      <c r="F44" s="391"/>
      <c r="G44" s="391"/>
      <c r="H44" s="392"/>
      <c r="I44" s="240"/>
      <c r="J44" s="231"/>
      <c r="K44" s="239"/>
      <c r="L44" s="221"/>
    </row>
    <row r="45" spans="2:12" x14ac:dyDescent="0.2">
      <c r="B45" s="434" t="s">
        <v>371</v>
      </c>
      <c r="C45" s="435"/>
      <c r="D45" s="435"/>
      <c r="E45" s="435"/>
      <c r="F45" s="435"/>
      <c r="G45" s="435"/>
      <c r="H45" s="436"/>
      <c r="I45" s="256">
        <f>SUM(I42:I44)</f>
        <v>0</v>
      </c>
      <c r="J45" s="437" t="s">
        <v>371</v>
      </c>
      <c r="K45" s="438"/>
      <c r="L45" s="241">
        <f>SUM(L42:L44)</f>
        <v>0</v>
      </c>
    </row>
    <row r="46" spans="2:12" x14ac:dyDescent="0.2">
      <c r="B46" s="434" t="s">
        <v>27</v>
      </c>
      <c r="C46" s="435"/>
      <c r="D46" s="435"/>
      <c r="E46" s="435"/>
      <c r="F46" s="435"/>
      <c r="G46" s="435"/>
      <c r="H46" s="435"/>
      <c r="I46" s="435"/>
      <c r="J46" s="435"/>
      <c r="K46" s="436"/>
      <c r="L46" s="241">
        <f>L45+I45</f>
        <v>0</v>
      </c>
    </row>
    <row r="47" spans="2:12" x14ac:dyDescent="0.2">
      <c r="B47" s="414" t="s">
        <v>393</v>
      </c>
      <c r="C47" s="415"/>
      <c r="D47" s="415"/>
      <c r="E47" s="415"/>
      <c r="F47" s="415"/>
      <c r="G47" s="415"/>
      <c r="H47" s="415"/>
      <c r="I47" s="415"/>
      <c r="J47" s="415"/>
      <c r="K47" s="415"/>
      <c r="L47" s="416"/>
    </row>
    <row r="48" spans="2:12" x14ac:dyDescent="0.2">
      <c r="B48" s="380" t="s">
        <v>373</v>
      </c>
      <c r="C48" s="381"/>
      <c r="D48" s="382"/>
      <c r="E48" s="381" t="s">
        <v>399</v>
      </c>
      <c r="F48" s="381"/>
      <c r="G48" s="371" t="s">
        <v>394</v>
      </c>
      <c r="H48" s="372"/>
      <c r="I48" s="372"/>
      <c r="J48" s="372"/>
      <c r="K48" s="372"/>
      <c r="L48" s="373"/>
    </row>
    <row r="49" spans="2:12" x14ac:dyDescent="0.2">
      <c r="B49" s="378" t="s">
        <v>398</v>
      </c>
      <c r="C49" s="379"/>
      <c r="D49" s="269" t="s">
        <v>395</v>
      </c>
      <c r="E49" s="260" t="s">
        <v>396</v>
      </c>
      <c r="F49" s="268" t="s">
        <v>397</v>
      </c>
      <c r="G49" s="262"/>
      <c r="H49" s="260"/>
      <c r="I49" s="260"/>
      <c r="J49" s="260"/>
      <c r="K49" s="260"/>
      <c r="L49" s="261"/>
    </row>
    <row r="50" spans="2:12" x14ac:dyDescent="0.2">
      <c r="B50" s="491"/>
      <c r="C50" s="491"/>
      <c r="D50" s="374"/>
      <c r="E50" s="274"/>
      <c r="F50" s="376"/>
      <c r="G50" s="371"/>
      <c r="H50" s="372"/>
      <c r="I50" s="372"/>
      <c r="J50" s="372"/>
      <c r="K50" s="372"/>
      <c r="L50" s="373"/>
    </row>
    <row r="51" spans="2:12" x14ac:dyDescent="0.2">
      <c r="B51" s="491"/>
      <c r="C51" s="491"/>
      <c r="D51" s="375"/>
      <c r="E51" s="274"/>
      <c r="F51" s="377"/>
      <c r="G51" s="371"/>
      <c r="H51" s="372"/>
      <c r="I51" s="372"/>
      <c r="J51" s="372"/>
      <c r="K51" s="372"/>
      <c r="L51" s="373"/>
    </row>
    <row r="52" spans="2:12" x14ac:dyDescent="0.2">
      <c r="B52" s="393" t="s">
        <v>372</v>
      </c>
      <c r="C52" s="394"/>
      <c r="D52" s="394"/>
      <c r="E52" s="394"/>
      <c r="F52" s="394"/>
      <c r="G52" s="394"/>
      <c r="H52" s="394"/>
      <c r="I52" s="394"/>
      <c r="J52" s="394"/>
      <c r="K52" s="394"/>
      <c r="L52" s="395"/>
    </row>
    <row r="53" spans="2:12" ht="25.5" x14ac:dyDescent="0.2">
      <c r="B53" s="267" t="s">
        <v>373</v>
      </c>
      <c r="C53" s="439" t="s">
        <v>374</v>
      </c>
      <c r="D53" s="440"/>
      <c r="E53" s="441"/>
      <c r="F53" s="439" t="s">
        <v>375</v>
      </c>
      <c r="G53" s="440"/>
      <c r="H53" s="441"/>
      <c r="I53" s="439" t="s">
        <v>376</v>
      </c>
      <c r="J53" s="441"/>
      <c r="K53" s="242" t="s">
        <v>377</v>
      </c>
      <c r="L53" s="243" t="s">
        <v>378</v>
      </c>
    </row>
    <row r="54" spans="2:12" x14ac:dyDescent="0.2">
      <c r="B54" s="244" t="s">
        <v>379</v>
      </c>
      <c r="C54" s="387" t="s">
        <v>413</v>
      </c>
      <c r="D54" s="388"/>
      <c r="E54" s="389"/>
      <c r="F54" s="489"/>
      <c r="G54" s="490"/>
      <c r="H54" s="245"/>
      <c r="I54" s="489"/>
      <c r="J54" s="490"/>
      <c r="K54" s="270"/>
      <c r="L54" s="246"/>
    </row>
    <row r="55" spans="2:12" x14ac:dyDescent="0.2">
      <c r="B55" s="244" t="s">
        <v>380</v>
      </c>
      <c r="C55" s="387" t="s">
        <v>413</v>
      </c>
      <c r="D55" s="388"/>
      <c r="E55" s="389"/>
      <c r="F55" s="489"/>
      <c r="G55" s="490"/>
      <c r="H55" s="245"/>
      <c r="I55" s="489"/>
      <c r="J55" s="490"/>
      <c r="K55" s="270"/>
      <c r="L55" s="246"/>
    </row>
    <row r="56" spans="2:12" x14ac:dyDescent="0.2">
      <c r="B56" s="244" t="s">
        <v>381</v>
      </c>
      <c r="C56" s="387" t="s">
        <v>413</v>
      </c>
      <c r="D56" s="388"/>
      <c r="E56" s="389"/>
      <c r="F56" s="489"/>
      <c r="G56" s="490"/>
      <c r="H56" s="245"/>
      <c r="I56" s="489"/>
      <c r="J56" s="490"/>
      <c r="K56" s="270"/>
      <c r="L56" s="246"/>
    </row>
    <row r="57" spans="2:12" x14ac:dyDescent="0.2">
      <c r="B57" s="421" t="s">
        <v>382</v>
      </c>
      <c r="C57" s="422"/>
      <c r="D57" s="422"/>
      <c r="E57" s="422"/>
      <c r="F57" s="422"/>
      <c r="G57" s="422"/>
      <c r="H57" s="422"/>
      <c r="I57" s="422"/>
      <c r="J57" s="423"/>
      <c r="K57" s="430" t="s">
        <v>383</v>
      </c>
      <c r="L57" s="431"/>
    </row>
    <row r="58" spans="2:12" x14ac:dyDescent="0.2">
      <c r="B58" s="424"/>
      <c r="C58" s="425"/>
      <c r="D58" s="425"/>
      <c r="E58" s="425"/>
      <c r="F58" s="425"/>
      <c r="G58" s="425"/>
      <c r="H58" s="425"/>
      <c r="I58" s="425"/>
      <c r="J58" s="426"/>
      <c r="K58" s="247" t="s">
        <v>384</v>
      </c>
      <c r="L58" s="246"/>
    </row>
    <row r="59" spans="2:12" x14ac:dyDescent="0.2">
      <c r="B59" s="424"/>
      <c r="C59" s="425"/>
      <c r="D59" s="425"/>
      <c r="E59" s="425"/>
      <c r="F59" s="425"/>
      <c r="G59" s="425"/>
      <c r="H59" s="425"/>
      <c r="I59" s="425"/>
      <c r="J59" s="426"/>
      <c r="K59" s="247" t="s">
        <v>385</v>
      </c>
      <c r="L59" s="246"/>
    </row>
    <row r="60" spans="2:12" ht="13.5" thickBot="1" x14ac:dyDescent="0.25">
      <c r="B60" s="427"/>
      <c r="C60" s="428"/>
      <c r="D60" s="428"/>
      <c r="E60" s="428"/>
      <c r="F60" s="428"/>
      <c r="G60" s="428"/>
      <c r="H60" s="428"/>
      <c r="I60" s="428"/>
      <c r="J60" s="429"/>
      <c r="K60" s="248" t="s">
        <v>386</v>
      </c>
      <c r="L60" s="249"/>
    </row>
    <row r="61" spans="2:12" x14ac:dyDescent="0.2">
      <c r="B61" s="250"/>
      <c r="C61" s="250"/>
      <c r="D61" s="250"/>
      <c r="E61" s="250"/>
      <c r="F61" s="250"/>
      <c r="G61" s="250"/>
      <c r="H61" s="250"/>
      <c r="I61" s="250"/>
      <c r="J61" s="250"/>
      <c r="K61" s="251"/>
      <c r="L61" s="252"/>
    </row>
    <row r="63" spans="2:12" x14ac:dyDescent="0.2">
      <c r="B63" s="414" t="s">
        <v>387</v>
      </c>
      <c r="C63" s="415"/>
      <c r="D63" s="415"/>
      <c r="E63" s="415"/>
      <c r="F63" s="415"/>
      <c r="G63" s="415"/>
      <c r="H63" s="415"/>
      <c r="I63" s="415"/>
      <c r="J63" s="415"/>
      <c r="K63" s="415"/>
      <c r="L63" s="416"/>
    </row>
    <row r="64" spans="2:12" x14ac:dyDescent="0.2">
      <c r="B64" s="318">
        <v>1</v>
      </c>
      <c r="C64" s="386" t="s">
        <v>408</v>
      </c>
      <c r="D64" s="384"/>
      <c r="E64" s="384"/>
      <c r="F64" s="384"/>
      <c r="G64" s="384"/>
      <c r="H64" s="384"/>
      <c r="I64" s="384"/>
      <c r="J64" s="384"/>
      <c r="K64" s="384"/>
      <c r="L64" s="385"/>
    </row>
    <row r="65" spans="2:12" x14ac:dyDescent="0.2">
      <c r="B65" s="318">
        <v>2</v>
      </c>
      <c r="C65" s="386" t="s">
        <v>423</v>
      </c>
      <c r="D65" s="384"/>
      <c r="E65" s="384"/>
      <c r="F65" s="384"/>
      <c r="G65" s="384"/>
      <c r="H65" s="384"/>
      <c r="I65" s="384"/>
      <c r="J65" s="384"/>
      <c r="K65" s="384"/>
      <c r="L65" s="385"/>
    </row>
    <row r="66" spans="2:12" x14ac:dyDescent="0.2">
      <c r="B66" s="414" t="s">
        <v>391</v>
      </c>
      <c r="C66" s="415"/>
      <c r="D66" s="415"/>
      <c r="E66" s="415"/>
      <c r="F66" s="415"/>
      <c r="G66" s="415"/>
      <c r="H66" s="415"/>
      <c r="I66" s="415"/>
      <c r="J66" s="415"/>
      <c r="K66" s="415"/>
      <c r="L66" s="416"/>
    </row>
    <row r="67" spans="2:12" x14ac:dyDescent="0.2">
      <c r="B67" s="275"/>
      <c r="C67" s="383"/>
      <c r="D67" s="384"/>
      <c r="E67" s="384"/>
      <c r="F67" s="384"/>
      <c r="G67" s="384"/>
      <c r="H67" s="384"/>
      <c r="I67" s="384"/>
      <c r="J67" s="384"/>
      <c r="K67" s="384"/>
      <c r="L67" s="385"/>
    </row>
    <row r="68" spans="2:12" x14ac:dyDescent="0.2">
      <c r="B68" s="275"/>
      <c r="C68" s="383"/>
      <c r="D68" s="384"/>
      <c r="E68" s="384"/>
      <c r="F68" s="384"/>
      <c r="G68" s="384"/>
      <c r="H68" s="384"/>
      <c r="I68" s="384"/>
      <c r="J68" s="384"/>
      <c r="K68" s="384"/>
      <c r="L68" s="385"/>
    </row>
    <row r="69" spans="2:12" x14ac:dyDescent="0.2">
      <c r="B69" s="275"/>
      <c r="C69" s="383"/>
      <c r="D69" s="384"/>
      <c r="E69" s="384"/>
      <c r="F69" s="384"/>
      <c r="G69" s="384"/>
      <c r="H69" s="384"/>
      <c r="I69" s="384"/>
      <c r="J69" s="384"/>
      <c r="K69" s="384"/>
      <c r="L69" s="385"/>
    </row>
    <row r="70" spans="2:12" x14ac:dyDescent="0.2">
      <c r="B70" s="414" t="s">
        <v>392</v>
      </c>
      <c r="C70" s="415"/>
      <c r="D70" s="415"/>
      <c r="E70" s="415"/>
      <c r="F70" s="415"/>
      <c r="G70" s="415"/>
      <c r="H70" s="415"/>
      <c r="I70" s="415"/>
      <c r="J70" s="415"/>
      <c r="K70" s="415"/>
      <c r="L70" s="416"/>
    </row>
    <row r="71" spans="2:12" x14ac:dyDescent="0.2">
      <c r="B71" s="275"/>
      <c r="C71" s="383"/>
      <c r="D71" s="384"/>
      <c r="E71" s="384"/>
      <c r="F71" s="384"/>
      <c r="G71" s="384"/>
      <c r="H71" s="384"/>
      <c r="I71" s="384"/>
      <c r="J71" s="384"/>
      <c r="K71" s="384"/>
      <c r="L71" s="385"/>
    </row>
    <row r="72" spans="2:12" x14ac:dyDescent="0.2">
      <c r="B72" s="275"/>
      <c r="C72" s="383"/>
      <c r="D72" s="384"/>
      <c r="E72" s="384"/>
      <c r="F72" s="384"/>
      <c r="G72" s="384"/>
      <c r="H72" s="384"/>
      <c r="I72" s="384"/>
      <c r="J72" s="384"/>
      <c r="K72" s="384"/>
      <c r="L72" s="385"/>
    </row>
    <row r="73" spans="2:12" x14ac:dyDescent="0.2">
      <c r="B73" s="275"/>
      <c r="C73" s="383"/>
      <c r="D73" s="384"/>
      <c r="E73" s="384"/>
      <c r="F73" s="384"/>
      <c r="G73" s="384"/>
      <c r="H73" s="384"/>
      <c r="I73" s="384"/>
      <c r="J73" s="384"/>
      <c r="K73" s="384"/>
      <c r="L73" s="385"/>
    </row>
    <row r="74" spans="2:12" x14ac:dyDescent="0.2">
      <c r="B74" s="418" t="s">
        <v>388</v>
      </c>
      <c r="C74" s="419"/>
      <c r="D74" s="419"/>
      <c r="E74" s="419"/>
      <c r="F74" s="419"/>
      <c r="G74" s="419"/>
      <c r="H74" s="419"/>
      <c r="I74" s="419"/>
      <c r="J74" s="419"/>
      <c r="K74" s="419"/>
      <c r="L74" s="420"/>
    </row>
    <row r="75" spans="2:12" x14ac:dyDescent="0.2">
      <c r="B75" s="417"/>
      <c r="C75" s="384"/>
      <c r="D75" s="384"/>
      <c r="E75" s="384"/>
      <c r="F75" s="384"/>
      <c r="G75" s="384"/>
      <c r="H75" s="384"/>
      <c r="I75" s="384"/>
      <c r="J75" s="384"/>
      <c r="K75" s="384"/>
      <c r="L75" s="385"/>
    </row>
    <row r="76" spans="2:12" x14ac:dyDescent="0.2">
      <c r="B76" s="417"/>
      <c r="C76" s="384"/>
      <c r="D76" s="384"/>
      <c r="E76" s="384"/>
      <c r="F76" s="384"/>
      <c r="G76" s="384"/>
      <c r="H76" s="384"/>
      <c r="I76" s="384"/>
      <c r="J76" s="384"/>
      <c r="K76" s="384"/>
      <c r="L76" s="385"/>
    </row>
    <row r="77" spans="2:12" x14ac:dyDescent="0.2">
      <c r="B77" s="417"/>
      <c r="C77" s="384"/>
      <c r="D77" s="384"/>
      <c r="E77" s="384"/>
      <c r="F77" s="384"/>
      <c r="G77" s="384"/>
      <c r="H77" s="384"/>
      <c r="I77" s="384"/>
      <c r="J77" s="384"/>
      <c r="K77" s="384"/>
      <c r="L77" s="385"/>
    </row>
    <row r="78" spans="2:12" x14ac:dyDescent="0.2">
      <c r="B78" s="417"/>
      <c r="C78" s="384"/>
      <c r="D78" s="384"/>
      <c r="E78" s="384"/>
      <c r="F78" s="384"/>
      <c r="G78" s="384"/>
      <c r="H78" s="384"/>
      <c r="I78" s="384"/>
      <c r="J78" s="384"/>
      <c r="K78" s="384"/>
      <c r="L78" s="385"/>
    </row>
    <row r="79" spans="2:12" x14ac:dyDescent="0.2">
      <c r="B79" s="402"/>
      <c r="C79" s="403"/>
      <c r="D79" s="403"/>
      <c r="E79" s="403"/>
      <c r="F79" s="403"/>
      <c r="G79" s="254"/>
      <c r="H79" s="403"/>
      <c r="I79" s="403"/>
      <c r="J79" s="403"/>
      <c r="K79" s="403"/>
      <c r="L79" s="411"/>
    </row>
    <row r="80" spans="2:12" x14ac:dyDescent="0.2">
      <c r="B80" s="404"/>
      <c r="C80" s="405"/>
      <c r="D80" s="405"/>
      <c r="E80" s="405"/>
      <c r="F80" s="405"/>
      <c r="G80" s="255"/>
      <c r="H80" s="405"/>
      <c r="I80" s="405"/>
      <c r="J80" s="405"/>
      <c r="K80" s="405"/>
      <c r="L80" s="412"/>
    </row>
    <row r="81" spans="2:12" x14ac:dyDescent="0.2">
      <c r="B81" s="404"/>
      <c r="C81" s="405"/>
      <c r="D81" s="405"/>
      <c r="E81" s="405"/>
      <c r="F81" s="405"/>
      <c r="G81" s="255"/>
      <c r="H81" s="405"/>
      <c r="I81" s="405"/>
      <c r="J81" s="405"/>
      <c r="K81" s="405"/>
      <c r="L81" s="412"/>
    </row>
    <row r="82" spans="2:12" x14ac:dyDescent="0.2">
      <c r="B82" s="406"/>
      <c r="C82" s="407"/>
      <c r="D82" s="407"/>
      <c r="E82" s="407"/>
      <c r="F82" s="407"/>
      <c r="G82" s="265"/>
      <c r="H82" s="407"/>
      <c r="I82" s="407"/>
      <c r="J82" s="407"/>
      <c r="K82" s="407"/>
      <c r="L82" s="413"/>
    </row>
    <row r="83" spans="2:12" ht="13.5" thickBot="1" x14ac:dyDescent="0.25">
      <c r="B83" s="408" t="s">
        <v>389</v>
      </c>
      <c r="C83" s="409"/>
      <c r="D83" s="409"/>
      <c r="E83" s="409"/>
      <c r="F83" s="409"/>
      <c r="G83" s="266"/>
      <c r="H83" s="409" t="s">
        <v>390</v>
      </c>
      <c r="I83" s="409"/>
      <c r="J83" s="409"/>
      <c r="K83" s="409"/>
      <c r="L83" s="410"/>
    </row>
    <row r="85" spans="2:12" ht="13.5" thickBot="1" x14ac:dyDescent="0.25"/>
    <row r="86" spans="2:12" ht="23.25" x14ac:dyDescent="0.2">
      <c r="B86" s="481" t="s">
        <v>341</v>
      </c>
      <c r="C86" s="482"/>
      <c r="D86" s="482"/>
      <c r="E86" s="482"/>
      <c r="F86" s="482"/>
      <c r="G86" s="482"/>
      <c r="H86" s="482"/>
      <c r="I86" s="482"/>
      <c r="J86" s="482"/>
      <c r="K86" s="482"/>
      <c r="L86" s="483"/>
    </row>
    <row r="87" spans="2:12" ht="20.25" x14ac:dyDescent="0.2">
      <c r="B87" s="20"/>
      <c r="C87" s="21"/>
      <c r="D87" s="211"/>
      <c r="E87" s="211"/>
      <c r="F87" s="211"/>
      <c r="G87" s="211"/>
      <c r="H87" s="211"/>
      <c r="I87" s="211"/>
      <c r="J87" s="211"/>
      <c r="K87" s="212" t="str">
        <f>("DATA ATUAL:"&amp;"    "&amp;UPPER(LEFT(TEXT(L87,"DDDD"),7)))</f>
        <v>DATA ATUAL:    QUARTA-</v>
      </c>
      <c r="L87" s="257">
        <v>44671</v>
      </c>
    </row>
    <row r="88" spans="2:12" ht="20.25" x14ac:dyDescent="0.2">
      <c r="B88" s="20"/>
      <c r="C88" s="21"/>
      <c r="D88" s="213"/>
      <c r="E88" s="213"/>
      <c r="F88" s="213"/>
      <c r="G88" s="213"/>
      <c r="H88" s="213"/>
      <c r="I88" s="213"/>
      <c r="J88" s="213"/>
      <c r="K88" s="212" t="s">
        <v>342</v>
      </c>
      <c r="L88" s="258">
        <v>2</v>
      </c>
    </row>
    <row r="89" spans="2:12" ht="20.25" x14ac:dyDescent="0.2">
      <c r="B89" s="20"/>
      <c r="C89" s="21"/>
      <c r="D89" s="487" t="s">
        <v>343</v>
      </c>
      <c r="E89" s="487"/>
      <c r="F89" s="487"/>
      <c r="G89" s="487"/>
      <c r="H89" s="487"/>
      <c r="I89" s="487"/>
      <c r="J89" s="213"/>
      <c r="K89" s="212" t="s">
        <v>344</v>
      </c>
      <c r="L89" s="259">
        <f>IFERROR(IF(AND(L94&gt;0,L93&gt;0),L94-L93,0),"")</f>
        <v>31</v>
      </c>
    </row>
    <row r="90" spans="2:12" x14ac:dyDescent="0.2">
      <c r="B90" s="20"/>
      <c r="C90" s="21"/>
      <c r="D90" s="486" t="s">
        <v>345</v>
      </c>
      <c r="E90" s="486"/>
      <c r="F90" s="486"/>
      <c r="G90" s="486"/>
      <c r="H90" s="486"/>
      <c r="I90" s="486"/>
      <c r="J90" s="214"/>
      <c r="K90" s="212" t="s">
        <v>346</v>
      </c>
      <c r="L90" s="259">
        <f>IF(OR(AND(K140&lt;&gt;"",K141&lt;&gt;"",K142&lt;&gt;""),AND(D136&lt;&gt;"",F136&lt;&gt;"")),IF(L93&gt;0,(L87-L93)-1,0),IF(L93&gt;0,L87-L93+1,0))</f>
        <v>2</v>
      </c>
    </row>
    <row r="91" spans="2:12" x14ac:dyDescent="0.2">
      <c r="B91" s="20"/>
      <c r="C91" s="21"/>
      <c r="D91" s="488" t="s">
        <v>347</v>
      </c>
      <c r="E91" s="488"/>
      <c r="F91" s="488"/>
      <c r="G91" s="488"/>
      <c r="H91" s="488"/>
      <c r="I91" s="488"/>
      <c r="J91" s="215"/>
      <c r="K91" s="212" t="s">
        <v>348</v>
      </c>
      <c r="L91" s="259">
        <f>IFERROR(L89-L90,"")</f>
        <v>29</v>
      </c>
    </row>
    <row r="92" spans="2:12" x14ac:dyDescent="0.2">
      <c r="B92" s="414" t="s">
        <v>349</v>
      </c>
      <c r="C92" s="415"/>
      <c r="D92" s="415"/>
      <c r="E92" s="415"/>
      <c r="F92" s="415"/>
      <c r="G92" s="415"/>
      <c r="H92" s="415"/>
      <c r="I92" s="415"/>
      <c r="J92" s="415"/>
      <c r="K92" s="415"/>
      <c r="L92" s="416"/>
    </row>
    <row r="93" spans="2:12" x14ac:dyDescent="0.2">
      <c r="B93" s="478" t="s">
        <v>350</v>
      </c>
      <c r="C93" s="484"/>
      <c r="D93" s="484" t="s">
        <v>410</v>
      </c>
      <c r="E93" s="484"/>
      <c r="F93" s="484"/>
      <c r="G93" s="484"/>
      <c r="H93" s="484"/>
      <c r="I93" s="484"/>
      <c r="J93" s="484"/>
      <c r="K93" s="217" t="s">
        <v>351</v>
      </c>
      <c r="L93" s="218">
        <v>44670</v>
      </c>
    </row>
    <row r="94" spans="2:12" x14ac:dyDescent="0.2">
      <c r="B94" s="301" t="s">
        <v>352</v>
      </c>
      <c r="C94" s="484"/>
      <c r="D94" s="484"/>
      <c r="E94" s="484"/>
      <c r="F94" s="484"/>
      <c r="G94" s="484"/>
      <c r="H94" s="484"/>
      <c r="I94" s="484"/>
      <c r="J94" s="484"/>
      <c r="K94" s="217" t="s">
        <v>353</v>
      </c>
      <c r="L94" s="218">
        <v>44701</v>
      </c>
    </row>
    <row r="95" spans="2:12" x14ac:dyDescent="0.2">
      <c r="B95" s="478" t="s">
        <v>354</v>
      </c>
      <c r="C95" s="484"/>
      <c r="D95" s="484" t="s">
        <v>411</v>
      </c>
      <c r="E95" s="484"/>
      <c r="F95" s="484"/>
      <c r="G95" s="484"/>
      <c r="H95" s="484"/>
      <c r="I95" s="484"/>
      <c r="J95" s="484"/>
      <c r="K95" s="484"/>
      <c r="L95" s="485"/>
    </row>
    <row r="96" spans="2:12" x14ac:dyDescent="0.2">
      <c r="B96" s="478" t="s">
        <v>355</v>
      </c>
      <c r="C96" s="479"/>
      <c r="D96" s="479"/>
      <c r="E96" s="484" t="s">
        <v>407</v>
      </c>
      <c r="F96" s="484"/>
      <c r="G96" s="484"/>
      <c r="H96" s="484"/>
      <c r="I96" s="484"/>
      <c r="J96" s="484"/>
      <c r="K96" s="484"/>
      <c r="L96" s="485"/>
    </row>
    <row r="97" spans="2:12" x14ac:dyDescent="0.2">
      <c r="B97" s="301" t="s">
        <v>356</v>
      </c>
      <c r="C97" s="302"/>
      <c r="D97" s="472"/>
      <c r="E97" s="472"/>
      <c r="F97" s="472"/>
      <c r="G97" s="472"/>
      <c r="H97" s="472"/>
      <c r="I97" s="472"/>
      <c r="J97" s="472"/>
      <c r="K97" s="472"/>
      <c r="L97" s="473"/>
    </row>
    <row r="98" spans="2:12" x14ac:dyDescent="0.2">
      <c r="B98" s="414" t="s">
        <v>357</v>
      </c>
      <c r="C98" s="415"/>
      <c r="D98" s="415"/>
      <c r="E98" s="415"/>
      <c r="F98" s="415"/>
      <c r="G98" s="415"/>
      <c r="H98" s="415"/>
      <c r="I98" s="415"/>
      <c r="J98" s="415"/>
      <c r="K98" s="415"/>
      <c r="L98" s="416"/>
    </row>
    <row r="99" spans="2:12" x14ac:dyDescent="0.2">
      <c r="B99" s="478" t="s">
        <v>358</v>
      </c>
      <c r="C99" s="479"/>
      <c r="D99" s="479"/>
      <c r="E99" s="302"/>
      <c r="F99" s="480"/>
      <c r="G99" s="480"/>
      <c r="H99" s="480"/>
      <c r="I99" s="480"/>
      <c r="J99" s="480"/>
      <c r="K99" s="480"/>
      <c r="L99" s="431"/>
    </row>
    <row r="100" spans="2:12" x14ac:dyDescent="0.2">
      <c r="B100" s="220" t="s">
        <v>321</v>
      </c>
      <c r="C100" s="216"/>
      <c r="D100" s="472"/>
      <c r="E100" s="472"/>
      <c r="F100" s="472"/>
      <c r="G100" s="472"/>
      <c r="H100" s="472"/>
      <c r="I100" s="472"/>
      <c r="J100" s="472"/>
      <c r="K100" s="472"/>
      <c r="L100" s="473"/>
    </row>
    <row r="101" spans="2:12" x14ac:dyDescent="0.2">
      <c r="B101" s="220" t="s">
        <v>356</v>
      </c>
      <c r="C101" s="216"/>
      <c r="D101" s="472"/>
      <c r="E101" s="472"/>
      <c r="F101" s="472"/>
      <c r="G101" s="472"/>
      <c r="H101" s="472"/>
      <c r="I101" s="472"/>
      <c r="J101" s="472"/>
      <c r="K101" s="472"/>
      <c r="L101" s="473"/>
    </row>
    <row r="102" spans="2:12" x14ac:dyDescent="0.2">
      <c r="B102" s="220" t="s">
        <v>359</v>
      </c>
      <c r="C102" s="216"/>
      <c r="D102" s="472"/>
      <c r="E102" s="472"/>
      <c r="F102" s="472"/>
      <c r="G102" s="472"/>
      <c r="H102" s="472"/>
      <c r="I102" s="472"/>
      <c r="J102" s="472"/>
      <c r="K102" s="472"/>
      <c r="L102" s="473"/>
    </row>
    <row r="103" spans="2:12" x14ac:dyDescent="0.2">
      <c r="B103" s="414" t="s">
        <v>360</v>
      </c>
      <c r="C103" s="415"/>
      <c r="D103" s="415"/>
      <c r="E103" s="415"/>
      <c r="F103" s="415"/>
      <c r="G103" s="415"/>
      <c r="H103" s="415"/>
      <c r="I103" s="415"/>
      <c r="J103" s="415"/>
      <c r="K103" s="415"/>
      <c r="L103" s="416"/>
    </row>
    <row r="104" spans="2:12" x14ac:dyDescent="0.2">
      <c r="B104" s="380" t="s">
        <v>361</v>
      </c>
      <c r="C104" s="381"/>
      <c r="D104" s="381"/>
      <c r="E104" s="381"/>
      <c r="F104" s="381"/>
      <c r="G104" s="381"/>
      <c r="H104" s="381"/>
      <c r="I104" s="381"/>
      <c r="J104" s="381"/>
      <c r="K104" s="381"/>
      <c r="L104" s="382"/>
    </row>
    <row r="105" spans="2:12" x14ac:dyDescent="0.2">
      <c r="B105" s="474" t="s">
        <v>362</v>
      </c>
      <c r="C105" s="463"/>
      <c r="D105" s="464"/>
      <c r="E105" s="452" t="s">
        <v>363</v>
      </c>
      <c r="F105" s="453"/>
      <c r="G105" s="453"/>
      <c r="H105" s="453"/>
      <c r="I105" s="453"/>
      <c r="J105" s="453"/>
      <c r="K105" s="454"/>
      <c r="L105" s="475" t="s">
        <v>364</v>
      </c>
    </row>
    <row r="106" spans="2:12" x14ac:dyDescent="0.2">
      <c r="B106" s="474"/>
      <c r="C106" s="463"/>
      <c r="D106" s="464"/>
      <c r="E106" s="455"/>
      <c r="F106" s="456"/>
      <c r="G106" s="456"/>
      <c r="H106" s="456"/>
      <c r="I106" s="456"/>
      <c r="J106" s="456"/>
      <c r="K106" s="457"/>
      <c r="L106" s="476"/>
    </row>
    <row r="107" spans="2:12" x14ac:dyDescent="0.2">
      <c r="B107" s="471" t="s">
        <v>405</v>
      </c>
      <c r="C107" s="384"/>
      <c r="D107" s="467"/>
      <c r="E107" s="477" t="s">
        <v>409</v>
      </c>
      <c r="F107" s="469"/>
      <c r="G107" s="469"/>
      <c r="H107" s="469"/>
      <c r="I107" s="469"/>
      <c r="J107" s="469"/>
      <c r="K107" s="467"/>
      <c r="L107" s="221">
        <v>2</v>
      </c>
    </row>
    <row r="108" spans="2:12" x14ac:dyDescent="0.2">
      <c r="B108" s="471" t="s">
        <v>419</v>
      </c>
      <c r="C108" s="384"/>
      <c r="D108" s="467"/>
      <c r="E108" s="468" t="s">
        <v>421</v>
      </c>
      <c r="F108" s="469"/>
      <c r="G108" s="469"/>
      <c r="H108" s="469"/>
      <c r="I108" s="469"/>
      <c r="J108" s="469"/>
      <c r="K108" s="467"/>
      <c r="L108" s="222">
        <v>1</v>
      </c>
    </row>
    <row r="109" spans="2:12" x14ac:dyDescent="0.2">
      <c r="B109" s="471"/>
      <c r="C109" s="384"/>
      <c r="D109" s="467"/>
      <c r="E109" s="468"/>
      <c r="F109" s="469"/>
      <c r="G109" s="469"/>
      <c r="H109" s="469"/>
      <c r="I109" s="469"/>
      <c r="J109" s="469"/>
      <c r="K109" s="467"/>
      <c r="L109" s="222"/>
    </row>
    <row r="110" spans="2:12" x14ac:dyDescent="0.2">
      <c r="B110" s="434" t="s">
        <v>365</v>
      </c>
      <c r="C110" s="470"/>
      <c r="D110" s="470"/>
      <c r="E110" s="470"/>
      <c r="F110" s="470"/>
      <c r="G110" s="470"/>
      <c r="H110" s="470"/>
      <c r="I110" s="470"/>
      <c r="J110" s="470"/>
      <c r="K110" s="436"/>
      <c r="L110" s="225">
        <f>SUM(L107:L109)</f>
        <v>3</v>
      </c>
    </row>
    <row r="111" spans="2:12" x14ac:dyDescent="0.2">
      <c r="B111" s="380" t="s">
        <v>366</v>
      </c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</row>
    <row r="112" spans="2:12" x14ac:dyDescent="0.2">
      <c r="B112" s="442" t="s">
        <v>367</v>
      </c>
      <c r="C112" s="452" t="s">
        <v>362</v>
      </c>
      <c r="D112" s="454"/>
      <c r="E112" s="452" t="s">
        <v>363</v>
      </c>
      <c r="F112" s="453"/>
      <c r="G112" s="453"/>
      <c r="H112" s="453"/>
      <c r="I112" s="453"/>
      <c r="J112" s="453"/>
      <c r="K112" s="454"/>
      <c r="L112" s="465" t="s">
        <v>364</v>
      </c>
    </row>
    <row r="113" spans="2:12" x14ac:dyDescent="0.2">
      <c r="B113" s="443"/>
      <c r="C113" s="455"/>
      <c r="D113" s="457"/>
      <c r="E113" s="455"/>
      <c r="F113" s="456"/>
      <c r="G113" s="456"/>
      <c r="H113" s="456"/>
      <c r="I113" s="456"/>
      <c r="J113" s="456"/>
      <c r="K113" s="457"/>
      <c r="L113" s="466"/>
    </row>
    <row r="114" spans="2:12" x14ac:dyDescent="0.2">
      <c r="B114" s="304"/>
      <c r="C114" s="458"/>
      <c r="D114" s="459"/>
      <c r="E114" s="460"/>
      <c r="F114" s="461"/>
      <c r="G114" s="461"/>
      <c r="H114" s="461"/>
      <c r="I114" s="461"/>
      <c r="J114" s="461"/>
      <c r="K114" s="392"/>
      <c r="L114" s="305"/>
    </row>
    <row r="115" spans="2:12" x14ac:dyDescent="0.2">
      <c r="B115" s="304"/>
      <c r="C115" s="458"/>
      <c r="D115" s="459"/>
      <c r="E115" s="460"/>
      <c r="F115" s="461"/>
      <c r="G115" s="461"/>
      <c r="H115" s="461"/>
      <c r="I115" s="461"/>
      <c r="J115" s="461"/>
      <c r="K115" s="392"/>
      <c r="L115" s="305"/>
    </row>
    <row r="116" spans="2:12" x14ac:dyDescent="0.2">
      <c r="B116" s="304"/>
      <c r="C116" s="458"/>
      <c r="D116" s="459"/>
      <c r="E116" s="462"/>
      <c r="F116" s="463"/>
      <c r="G116" s="463"/>
      <c r="H116" s="463"/>
      <c r="I116" s="463"/>
      <c r="J116" s="463"/>
      <c r="K116" s="464"/>
      <c r="L116" s="305"/>
    </row>
    <row r="117" spans="2:12" x14ac:dyDescent="0.2">
      <c r="B117" s="304"/>
      <c r="C117" s="458"/>
      <c r="D117" s="459"/>
      <c r="E117" s="462"/>
      <c r="F117" s="463"/>
      <c r="G117" s="463"/>
      <c r="H117" s="463"/>
      <c r="I117" s="463"/>
      <c r="J117" s="463"/>
      <c r="K117" s="464"/>
      <c r="L117" s="305"/>
    </row>
    <row r="118" spans="2:12" x14ac:dyDescent="0.2">
      <c r="B118" s="304"/>
      <c r="C118" s="458"/>
      <c r="D118" s="459"/>
      <c r="E118" s="462"/>
      <c r="F118" s="463"/>
      <c r="G118" s="463"/>
      <c r="H118" s="463"/>
      <c r="I118" s="463"/>
      <c r="J118" s="463"/>
      <c r="K118" s="464"/>
      <c r="L118" s="305"/>
    </row>
    <row r="119" spans="2:12" x14ac:dyDescent="0.2">
      <c r="B119" s="304"/>
      <c r="C119" s="458"/>
      <c r="D119" s="459"/>
      <c r="E119" s="462"/>
      <c r="F119" s="463"/>
      <c r="G119" s="463"/>
      <c r="H119" s="463"/>
      <c r="I119" s="463"/>
      <c r="J119" s="463"/>
      <c r="K119" s="464"/>
      <c r="L119" s="305"/>
    </row>
    <row r="120" spans="2:12" x14ac:dyDescent="0.2">
      <c r="B120" s="304"/>
      <c r="C120" s="458"/>
      <c r="D120" s="459"/>
      <c r="E120" s="462"/>
      <c r="F120" s="463"/>
      <c r="G120" s="463"/>
      <c r="H120" s="463"/>
      <c r="I120" s="463"/>
      <c r="J120" s="463"/>
      <c r="K120" s="464"/>
      <c r="L120" s="305"/>
    </row>
    <row r="121" spans="2:12" x14ac:dyDescent="0.2">
      <c r="B121" s="304"/>
      <c r="C121" s="458"/>
      <c r="D121" s="459"/>
      <c r="E121" s="462"/>
      <c r="F121" s="463"/>
      <c r="G121" s="463"/>
      <c r="H121" s="463"/>
      <c r="I121" s="463"/>
      <c r="J121" s="463"/>
      <c r="K121" s="464"/>
      <c r="L121" s="305"/>
    </row>
    <row r="122" spans="2:12" x14ac:dyDescent="0.2">
      <c r="B122" s="396" t="s">
        <v>365</v>
      </c>
      <c r="C122" s="397"/>
      <c r="D122" s="397"/>
      <c r="E122" s="397"/>
      <c r="F122" s="397"/>
      <c r="G122" s="397"/>
      <c r="H122" s="397"/>
      <c r="I122" s="397"/>
      <c r="J122" s="397"/>
      <c r="K122" s="398"/>
      <c r="L122" s="228">
        <f>SUM(L114:L121)</f>
        <v>0</v>
      </c>
    </row>
    <row r="123" spans="2:12" x14ac:dyDescent="0.2">
      <c r="B123" s="399" t="s">
        <v>412</v>
      </c>
      <c r="C123" s="400"/>
      <c r="D123" s="400"/>
      <c r="E123" s="400"/>
      <c r="F123" s="400"/>
      <c r="G123" s="400"/>
      <c r="H123" s="400"/>
      <c r="I123" s="400"/>
      <c r="J123" s="400"/>
      <c r="K123" s="401"/>
      <c r="L123" s="229">
        <f>L122+L110</f>
        <v>3</v>
      </c>
    </row>
    <row r="124" spans="2:12" x14ac:dyDescent="0.2">
      <c r="B124" s="414" t="s">
        <v>215</v>
      </c>
      <c r="C124" s="415"/>
      <c r="D124" s="415"/>
      <c r="E124" s="415"/>
      <c r="F124" s="415"/>
      <c r="G124" s="415"/>
      <c r="H124" s="415"/>
      <c r="I124" s="415"/>
      <c r="J124" s="415"/>
      <c r="K124" s="415"/>
      <c r="L124" s="416"/>
    </row>
    <row r="125" spans="2:12" x14ac:dyDescent="0.2">
      <c r="B125" s="380" t="s">
        <v>368</v>
      </c>
      <c r="C125" s="381"/>
      <c r="D125" s="381"/>
      <c r="E125" s="381"/>
      <c r="F125" s="381"/>
      <c r="G125" s="381"/>
      <c r="H125" s="381"/>
      <c r="I125" s="381"/>
      <c r="J125" s="380" t="s">
        <v>369</v>
      </c>
      <c r="K125" s="381"/>
      <c r="L125" s="382"/>
    </row>
    <row r="126" spans="2:12" x14ac:dyDescent="0.2">
      <c r="B126" s="442" t="s">
        <v>367</v>
      </c>
      <c r="C126" s="448" t="s">
        <v>29</v>
      </c>
      <c r="D126" s="449"/>
      <c r="E126" s="452" t="s">
        <v>1</v>
      </c>
      <c r="F126" s="453"/>
      <c r="G126" s="453"/>
      <c r="H126" s="454"/>
      <c r="I126" s="432" t="s">
        <v>364</v>
      </c>
      <c r="J126" s="444" t="s">
        <v>29</v>
      </c>
      <c r="K126" s="446" t="s">
        <v>1</v>
      </c>
      <c r="L126" s="432" t="s">
        <v>370</v>
      </c>
    </row>
    <row r="127" spans="2:12" x14ac:dyDescent="0.2">
      <c r="B127" s="443"/>
      <c r="C127" s="450"/>
      <c r="D127" s="451"/>
      <c r="E127" s="455"/>
      <c r="F127" s="456"/>
      <c r="G127" s="456"/>
      <c r="H127" s="457"/>
      <c r="I127" s="433"/>
      <c r="J127" s="445"/>
      <c r="K127" s="447"/>
      <c r="L127" s="433"/>
    </row>
    <row r="128" spans="2:12" x14ac:dyDescent="0.2">
      <c r="B128" s="230"/>
      <c r="C128" s="390"/>
      <c r="D128" s="392"/>
      <c r="E128" s="390"/>
      <c r="F128" s="391"/>
      <c r="G128" s="391"/>
      <c r="H128" s="392"/>
      <c r="I128" s="232"/>
      <c r="J128" s="303"/>
      <c r="K128" s="317"/>
      <c r="L128" s="222"/>
    </row>
    <row r="129" spans="2:12" x14ac:dyDescent="0.2">
      <c r="B129" s="230"/>
      <c r="C129" s="390"/>
      <c r="D129" s="392"/>
      <c r="E129" s="390"/>
      <c r="F129" s="391"/>
      <c r="G129" s="391"/>
      <c r="H129" s="392"/>
      <c r="I129" s="235"/>
      <c r="J129" s="236"/>
      <c r="K129" s="237"/>
      <c r="L129" s="238"/>
    </row>
    <row r="130" spans="2:12" x14ac:dyDescent="0.2">
      <c r="B130" s="230"/>
      <c r="C130" s="390"/>
      <c r="D130" s="392"/>
      <c r="E130" s="390"/>
      <c r="F130" s="391"/>
      <c r="G130" s="391"/>
      <c r="H130" s="392"/>
      <c r="I130" s="240"/>
      <c r="J130" s="231"/>
      <c r="K130" s="239"/>
      <c r="L130" s="221"/>
    </row>
    <row r="131" spans="2:12" x14ac:dyDescent="0.2">
      <c r="B131" s="434" t="s">
        <v>371</v>
      </c>
      <c r="C131" s="435"/>
      <c r="D131" s="435"/>
      <c r="E131" s="435"/>
      <c r="F131" s="435"/>
      <c r="G131" s="435"/>
      <c r="H131" s="436"/>
      <c r="I131" s="256">
        <f>SUM(I128:I130)</f>
        <v>0</v>
      </c>
      <c r="J131" s="437" t="s">
        <v>371</v>
      </c>
      <c r="K131" s="438"/>
      <c r="L131" s="241">
        <f>SUM(L128:L130)</f>
        <v>0</v>
      </c>
    </row>
    <row r="132" spans="2:12" x14ac:dyDescent="0.2">
      <c r="B132" s="434" t="s">
        <v>27</v>
      </c>
      <c r="C132" s="435"/>
      <c r="D132" s="435"/>
      <c r="E132" s="435"/>
      <c r="F132" s="435"/>
      <c r="G132" s="435"/>
      <c r="H132" s="435"/>
      <c r="I132" s="435"/>
      <c r="J132" s="435"/>
      <c r="K132" s="436"/>
      <c r="L132" s="241">
        <f>L131+I131</f>
        <v>0</v>
      </c>
    </row>
    <row r="133" spans="2:12" x14ac:dyDescent="0.2">
      <c r="B133" s="414" t="s">
        <v>393</v>
      </c>
      <c r="C133" s="415"/>
      <c r="D133" s="415"/>
      <c r="E133" s="415"/>
      <c r="F133" s="415"/>
      <c r="G133" s="415"/>
      <c r="H133" s="415"/>
      <c r="I133" s="415"/>
      <c r="J133" s="415"/>
      <c r="K133" s="415"/>
      <c r="L133" s="416"/>
    </row>
    <row r="134" spans="2:12" x14ac:dyDescent="0.2">
      <c r="B134" s="380" t="s">
        <v>373</v>
      </c>
      <c r="C134" s="381"/>
      <c r="D134" s="382"/>
      <c r="E134" s="381" t="s">
        <v>399</v>
      </c>
      <c r="F134" s="381"/>
      <c r="G134" s="371" t="s">
        <v>394</v>
      </c>
      <c r="H134" s="372"/>
      <c r="I134" s="372"/>
      <c r="J134" s="372"/>
      <c r="K134" s="372"/>
      <c r="L134" s="373"/>
    </row>
    <row r="135" spans="2:12" x14ac:dyDescent="0.2">
      <c r="B135" s="378" t="s">
        <v>398</v>
      </c>
      <c r="C135" s="379"/>
      <c r="D135" s="269" t="s">
        <v>395</v>
      </c>
      <c r="E135" s="312" t="s">
        <v>396</v>
      </c>
      <c r="F135" s="268" t="s">
        <v>397</v>
      </c>
      <c r="G135" s="311"/>
      <c r="H135" s="312"/>
      <c r="I135" s="312"/>
      <c r="J135" s="312"/>
      <c r="K135" s="312"/>
      <c r="L135" s="313"/>
    </row>
    <row r="136" spans="2:12" x14ac:dyDescent="0.2">
      <c r="B136" s="491">
        <v>0.67361111111111116</v>
      </c>
      <c r="C136" s="491">
        <v>0.70833333333333337</v>
      </c>
      <c r="D136" s="374"/>
      <c r="E136" s="274"/>
      <c r="F136" s="376"/>
      <c r="G136" s="371"/>
      <c r="H136" s="372"/>
      <c r="I136" s="372"/>
      <c r="J136" s="372"/>
      <c r="K136" s="372"/>
      <c r="L136" s="373"/>
    </row>
    <row r="137" spans="2:12" x14ac:dyDescent="0.2">
      <c r="B137" s="491"/>
      <c r="C137" s="491"/>
      <c r="D137" s="375"/>
      <c r="E137" s="274"/>
      <c r="F137" s="377"/>
      <c r="G137" s="371"/>
      <c r="H137" s="372"/>
      <c r="I137" s="372"/>
      <c r="J137" s="372"/>
      <c r="K137" s="372"/>
      <c r="L137" s="373"/>
    </row>
    <row r="138" spans="2:12" x14ac:dyDescent="0.2">
      <c r="B138" s="393" t="s">
        <v>372</v>
      </c>
      <c r="C138" s="394"/>
      <c r="D138" s="394"/>
      <c r="E138" s="394"/>
      <c r="F138" s="394"/>
      <c r="G138" s="394"/>
      <c r="H138" s="394"/>
      <c r="I138" s="394"/>
      <c r="J138" s="394"/>
      <c r="K138" s="394"/>
      <c r="L138" s="395"/>
    </row>
    <row r="139" spans="2:12" ht="25.5" x14ac:dyDescent="0.2">
      <c r="B139" s="267" t="s">
        <v>373</v>
      </c>
      <c r="C139" s="439" t="s">
        <v>374</v>
      </c>
      <c r="D139" s="440"/>
      <c r="E139" s="441"/>
      <c r="F139" s="439" t="s">
        <v>375</v>
      </c>
      <c r="G139" s="440"/>
      <c r="H139" s="441"/>
      <c r="I139" s="439" t="s">
        <v>376</v>
      </c>
      <c r="J139" s="441"/>
      <c r="K139" s="242" t="s">
        <v>377</v>
      </c>
      <c r="L139" s="243" t="s">
        <v>378</v>
      </c>
    </row>
    <row r="140" spans="2:12" x14ac:dyDescent="0.2">
      <c r="B140" s="244" t="s">
        <v>379</v>
      </c>
      <c r="C140" s="387"/>
      <c r="D140" s="388"/>
      <c r="E140" s="389"/>
      <c r="F140" s="489"/>
      <c r="G140" s="490"/>
      <c r="H140" s="306"/>
      <c r="I140" s="489"/>
      <c r="J140" s="490"/>
      <c r="K140" s="270"/>
      <c r="L140" s="246"/>
    </row>
    <row r="141" spans="2:12" x14ac:dyDescent="0.2">
      <c r="B141" s="244" t="s">
        <v>380</v>
      </c>
      <c r="C141" s="387"/>
      <c r="D141" s="388"/>
      <c r="E141" s="389"/>
      <c r="F141" s="489" t="s">
        <v>413</v>
      </c>
      <c r="G141" s="490"/>
      <c r="H141" s="263"/>
      <c r="I141" s="489"/>
      <c r="J141" s="490"/>
      <c r="K141" s="270"/>
      <c r="L141" s="246"/>
    </row>
    <row r="142" spans="2:12" x14ac:dyDescent="0.2">
      <c r="B142" s="244" t="s">
        <v>381</v>
      </c>
      <c r="C142" s="387"/>
      <c r="D142" s="388"/>
      <c r="E142" s="389"/>
      <c r="F142" s="489" t="s">
        <v>413</v>
      </c>
      <c r="G142" s="490"/>
      <c r="H142" s="306"/>
      <c r="I142" s="489"/>
      <c r="J142" s="490"/>
      <c r="K142" s="270"/>
      <c r="L142" s="246"/>
    </row>
    <row r="143" spans="2:12" x14ac:dyDescent="0.2">
      <c r="B143" s="421" t="s">
        <v>382</v>
      </c>
      <c r="C143" s="422"/>
      <c r="D143" s="422"/>
      <c r="E143" s="422"/>
      <c r="F143" s="422"/>
      <c r="G143" s="422"/>
      <c r="H143" s="422"/>
      <c r="I143" s="422"/>
      <c r="J143" s="423"/>
      <c r="K143" s="430" t="s">
        <v>383</v>
      </c>
      <c r="L143" s="431"/>
    </row>
    <row r="144" spans="2:12" x14ac:dyDescent="0.2">
      <c r="B144" s="424"/>
      <c r="C144" s="425"/>
      <c r="D144" s="425"/>
      <c r="E144" s="425"/>
      <c r="F144" s="425"/>
      <c r="G144" s="425"/>
      <c r="H144" s="425"/>
      <c r="I144" s="425"/>
      <c r="J144" s="426"/>
      <c r="K144" s="247" t="s">
        <v>384</v>
      </c>
      <c r="L144" s="246"/>
    </row>
    <row r="145" spans="2:12" x14ac:dyDescent="0.2">
      <c r="B145" s="424"/>
      <c r="C145" s="425"/>
      <c r="D145" s="425"/>
      <c r="E145" s="425"/>
      <c r="F145" s="425"/>
      <c r="G145" s="425"/>
      <c r="H145" s="425"/>
      <c r="I145" s="425"/>
      <c r="J145" s="426"/>
      <c r="K145" s="247" t="s">
        <v>385</v>
      </c>
      <c r="L145" s="246"/>
    </row>
    <row r="146" spans="2:12" ht="13.5" thickBot="1" x14ac:dyDescent="0.25">
      <c r="B146" s="427"/>
      <c r="C146" s="428"/>
      <c r="D146" s="428"/>
      <c r="E146" s="428"/>
      <c r="F146" s="428"/>
      <c r="G146" s="428"/>
      <c r="H146" s="428"/>
      <c r="I146" s="428"/>
      <c r="J146" s="429"/>
      <c r="K146" s="248" t="s">
        <v>386</v>
      </c>
      <c r="L146" s="249"/>
    </row>
    <row r="147" spans="2:12" x14ac:dyDescent="0.2">
      <c r="B147" s="250"/>
      <c r="C147" s="250"/>
      <c r="D147" s="250"/>
      <c r="E147" s="250"/>
      <c r="F147" s="250"/>
      <c r="G147" s="250"/>
      <c r="H147" s="250"/>
      <c r="I147" s="250"/>
      <c r="J147" s="250"/>
      <c r="K147" s="251"/>
      <c r="L147" s="252"/>
    </row>
    <row r="149" spans="2:12" x14ac:dyDescent="0.2">
      <c r="B149" s="414" t="s">
        <v>387</v>
      </c>
      <c r="C149" s="415"/>
      <c r="D149" s="415"/>
      <c r="E149" s="415"/>
      <c r="F149" s="415"/>
      <c r="G149" s="415"/>
      <c r="H149" s="415"/>
      <c r="I149" s="415"/>
      <c r="J149" s="415"/>
      <c r="K149" s="415"/>
      <c r="L149" s="416"/>
    </row>
    <row r="150" spans="2:12" x14ac:dyDescent="0.2">
      <c r="B150" s="318">
        <v>1</v>
      </c>
      <c r="C150" s="386" t="s">
        <v>408</v>
      </c>
      <c r="D150" s="384"/>
      <c r="E150" s="384"/>
      <c r="F150" s="384"/>
      <c r="G150" s="384"/>
      <c r="H150" s="384"/>
      <c r="I150" s="384"/>
      <c r="J150" s="384"/>
      <c r="K150" s="384"/>
      <c r="L150" s="385"/>
    </row>
    <row r="151" spans="2:12" x14ac:dyDescent="0.2">
      <c r="B151" s="318">
        <v>2</v>
      </c>
      <c r="C151" s="386" t="s">
        <v>422</v>
      </c>
      <c r="D151" s="384"/>
      <c r="E151" s="384"/>
      <c r="F151" s="384"/>
      <c r="G151" s="384"/>
      <c r="H151" s="384"/>
      <c r="I151" s="384"/>
      <c r="J151" s="384"/>
      <c r="K151" s="384"/>
      <c r="L151" s="385"/>
    </row>
    <row r="152" spans="2:12" x14ac:dyDescent="0.2">
      <c r="B152" s="414" t="s">
        <v>391</v>
      </c>
      <c r="C152" s="415"/>
      <c r="D152" s="415"/>
      <c r="E152" s="415"/>
      <c r="F152" s="415"/>
      <c r="G152" s="415"/>
      <c r="H152" s="415"/>
      <c r="I152" s="415"/>
      <c r="J152" s="415"/>
      <c r="K152" s="415"/>
      <c r="L152" s="416"/>
    </row>
    <row r="153" spans="2:12" x14ac:dyDescent="0.2">
      <c r="B153" s="275"/>
      <c r="C153" s="383"/>
      <c r="D153" s="384"/>
      <c r="E153" s="384"/>
      <c r="F153" s="384"/>
      <c r="G153" s="384"/>
      <c r="H153" s="384"/>
      <c r="I153" s="384"/>
      <c r="J153" s="384"/>
      <c r="K153" s="384"/>
      <c r="L153" s="385"/>
    </row>
    <row r="154" spans="2:12" x14ac:dyDescent="0.2">
      <c r="B154" s="275"/>
      <c r="C154" s="383"/>
      <c r="D154" s="384"/>
      <c r="E154" s="384"/>
      <c r="F154" s="384"/>
      <c r="G154" s="384"/>
      <c r="H154" s="384"/>
      <c r="I154" s="384"/>
      <c r="J154" s="384"/>
      <c r="K154" s="384"/>
      <c r="L154" s="385"/>
    </row>
    <row r="155" spans="2:12" x14ac:dyDescent="0.2">
      <c r="B155" s="275"/>
      <c r="C155" s="383"/>
      <c r="D155" s="384"/>
      <c r="E155" s="384"/>
      <c r="F155" s="384"/>
      <c r="G155" s="384"/>
      <c r="H155" s="384"/>
      <c r="I155" s="384"/>
      <c r="J155" s="384"/>
      <c r="K155" s="384"/>
      <c r="L155" s="385"/>
    </row>
    <row r="156" spans="2:12" x14ac:dyDescent="0.2">
      <c r="B156" s="414" t="s">
        <v>392</v>
      </c>
      <c r="C156" s="415"/>
      <c r="D156" s="415"/>
      <c r="E156" s="415"/>
      <c r="F156" s="415"/>
      <c r="G156" s="415"/>
      <c r="H156" s="415"/>
      <c r="I156" s="415"/>
      <c r="J156" s="415"/>
      <c r="K156" s="415"/>
      <c r="L156" s="416"/>
    </row>
    <row r="157" spans="2:12" x14ac:dyDescent="0.2">
      <c r="B157" s="275"/>
      <c r="C157" s="386" t="s">
        <v>424</v>
      </c>
      <c r="D157" s="384"/>
      <c r="E157" s="384"/>
      <c r="F157" s="384"/>
      <c r="G157" s="384"/>
      <c r="H157" s="384"/>
      <c r="I157" s="384"/>
      <c r="J157" s="384"/>
      <c r="K157" s="384"/>
      <c r="L157" s="385"/>
    </row>
    <row r="158" spans="2:12" x14ac:dyDescent="0.2">
      <c r="B158" s="275"/>
      <c r="C158" s="386" t="s">
        <v>425</v>
      </c>
      <c r="D158" s="384"/>
      <c r="E158" s="384"/>
      <c r="F158" s="384"/>
      <c r="G158" s="384"/>
      <c r="H158" s="384"/>
      <c r="I158" s="384"/>
      <c r="J158" s="384"/>
      <c r="K158" s="384"/>
      <c r="L158" s="385"/>
    </row>
    <row r="159" spans="2:12" x14ac:dyDescent="0.2">
      <c r="B159" s="275"/>
      <c r="C159" s="383"/>
      <c r="D159" s="384"/>
      <c r="E159" s="384"/>
      <c r="F159" s="384"/>
      <c r="G159" s="384"/>
      <c r="H159" s="384"/>
      <c r="I159" s="384"/>
      <c r="J159" s="384"/>
      <c r="K159" s="384"/>
      <c r="L159" s="385"/>
    </row>
    <row r="160" spans="2:12" x14ac:dyDescent="0.2">
      <c r="B160" s="418" t="s">
        <v>388</v>
      </c>
      <c r="C160" s="419"/>
      <c r="D160" s="419"/>
      <c r="E160" s="419"/>
      <c r="F160" s="419"/>
      <c r="G160" s="419"/>
      <c r="H160" s="419"/>
      <c r="I160" s="419"/>
      <c r="J160" s="419"/>
      <c r="K160" s="419"/>
      <c r="L160" s="420"/>
    </row>
    <row r="161" spans="2:12" x14ac:dyDescent="0.2">
      <c r="B161" s="417"/>
      <c r="C161" s="384"/>
      <c r="D161" s="384"/>
      <c r="E161" s="384"/>
      <c r="F161" s="384"/>
      <c r="G161" s="384"/>
      <c r="H161" s="384"/>
      <c r="I161" s="384"/>
      <c r="J161" s="384"/>
      <c r="K161" s="384"/>
      <c r="L161" s="385"/>
    </row>
    <row r="162" spans="2:12" x14ac:dyDescent="0.2">
      <c r="B162" s="417"/>
      <c r="C162" s="384"/>
      <c r="D162" s="384"/>
      <c r="E162" s="384"/>
      <c r="F162" s="384"/>
      <c r="G162" s="384"/>
      <c r="H162" s="384"/>
      <c r="I162" s="384"/>
      <c r="J162" s="384"/>
      <c r="K162" s="384"/>
      <c r="L162" s="385"/>
    </row>
    <row r="163" spans="2:12" x14ac:dyDescent="0.2">
      <c r="B163" s="417"/>
      <c r="C163" s="384"/>
      <c r="D163" s="384"/>
      <c r="E163" s="384"/>
      <c r="F163" s="384"/>
      <c r="G163" s="384"/>
      <c r="H163" s="384"/>
      <c r="I163" s="384"/>
      <c r="J163" s="384"/>
      <c r="K163" s="384"/>
      <c r="L163" s="385"/>
    </row>
    <row r="164" spans="2:12" x14ac:dyDescent="0.2">
      <c r="B164" s="417"/>
      <c r="C164" s="384"/>
      <c r="D164" s="384"/>
      <c r="E164" s="384"/>
      <c r="F164" s="384"/>
      <c r="G164" s="384"/>
      <c r="H164" s="384"/>
      <c r="I164" s="384"/>
      <c r="J164" s="384"/>
      <c r="K164" s="384"/>
      <c r="L164" s="385"/>
    </row>
    <row r="165" spans="2:12" x14ac:dyDescent="0.2">
      <c r="B165" s="402"/>
      <c r="C165" s="403"/>
      <c r="D165" s="403"/>
      <c r="E165" s="403"/>
      <c r="F165" s="403"/>
      <c r="G165" s="307"/>
      <c r="H165" s="403"/>
      <c r="I165" s="403"/>
      <c r="J165" s="403"/>
      <c r="K165" s="403"/>
      <c r="L165" s="411"/>
    </row>
    <row r="166" spans="2:12" x14ac:dyDescent="0.2">
      <c r="B166" s="404"/>
      <c r="C166" s="405"/>
      <c r="D166" s="405"/>
      <c r="E166" s="405"/>
      <c r="F166" s="405"/>
      <c r="G166" s="308"/>
      <c r="H166" s="405"/>
      <c r="I166" s="405"/>
      <c r="J166" s="405"/>
      <c r="K166" s="405"/>
      <c r="L166" s="412"/>
    </row>
    <row r="167" spans="2:12" x14ac:dyDescent="0.2">
      <c r="B167" s="404"/>
      <c r="C167" s="405"/>
      <c r="D167" s="405"/>
      <c r="E167" s="405"/>
      <c r="F167" s="405"/>
      <c r="G167" s="308"/>
      <c r="H167" s="405"/>
      <c r="I167" s="405"/>
      <c r="J167" s="405"/>
      <c r="K167" s="405"/>
      <c r="L167" s="412"/>
    </row>
    <row r="168" spans="2:12" x14ac:dyDescent="0.2">
      <c r="B168" s="406"/>
      <c r="C168" s="407"/>
      <c r="D168" s="407"/>
      <c r="E168" s="407"/>
      <c r="F168" s="407"/>
      <c r="G168" s="309"/>
      <c r="H168" s="407"/>
      <c r="I168" s="407"/>
      <c r="J168" s="407"/>
      <c r="K168" s="407"/>
      <c r="L168" s="413"/>
    </row>
    <row r="169" spans="2:12" ht="13.5" thickBot="1" x14ac:dyDescent="0.25">
      <c r="B169" s="408" t="s">
        <v>389</v>
      </c>
      <c r="C169" s="409"/>
      <c r="D169" s="409"/>
      <c r="E169" s="409"/>
      <c r="F169" s="409"/>
      <c r="G169" s="310"/>
      <c r="H169" s="409" t="s">
        <v>390</v>
      </c>
      <c r="I169" s="409"/>
      <c r="J169" s="409"/>
      <c r="K169" s="409"/>
      <c r="L169" s="410"/>
    </row>
  </sheetData>
  <mergeCells count="228">
    <mergeCell ref="B169:F169"/>
    <mergeCell ref="H169:L169"/>
    <mergeCell ref="E15:L15"/>
    <mergeCell ref="C16:L16"/>
    <mergeCell ref="C17:L17"/>
    <mergeCell ref="C18:L18"/>
    <mergeCell ref="B108:D108"/>
    <mergeCell ref="F140:G140"/>
    <mergeCell ref="F141:G141"/>
    <mergeCell ref="F142:G142"/>
    <mergeCell ref="I140:J140"/>
    <mergeCell ref="I141:J141"/>
    <mergeCell ref="I142:J142"/>
    <mergeCell ref="F54:G54"/>
    <mergeCell ref="F55:G55"/>
    <mergeCell ref="F56:G56"/>
    <mergeCell ref="I54:J54"/>
    <mergeCell ref="I55:J55"/>
    <mergeCell ref="I56:J56"/>
    <mergeCell ref="C158:L158"/>
    <mergeCell ref="C159:L159"/>
    <mergeCell ref="B160:L160"/>
    <mergeCell ref="B161:L161"/>
    <mergeCell ref="B162:L162"/>
    <mergeCell ref="B163:L163"/>
    <mergeCell ref="B164:L164"/>
    <mergeCell ref="B165:F168"/>
    <mergeCell ref="H165:L168"/>
    <mergeCell ref="B149:L149"/>
    <mergeCell ref="C150:L150"/>
    <mergeCell ref="C151:L151"/>
    <mergeCell ref="B152:L152"/>
    <mergeCell ref="C153:L153"/>
    <mergeCell ref="C154:L154"/>
    <mergeCell ref="C155:L155"/>
    <mergeCell ref="B156:L156"/>
    <mergeCell ref="C157:L157"/>
    <mergeCell ref="B138:L138"/>
    <mergeCell ref="C139:E139"/>
    <mergeCell ref="F139:H139"/>
    <mergeCell ref="I139:J139"/>
    <mergeCell ref="C140:E140"/>
    <mergeCell ref="C141:E141"/>
    <mergeCell ref="C142:E142"/>
    <mergeCell ref="B143:J146"/>
    <mergeCell ref="K143:L143"/>
    <mergeCell ref="B133:L133"/>
    <mergeCell ref="B134:D134"/>
    <mergeCell ref="E134:F134"/>
    <mergeCell ref="G134:L134"/>
    <mergeCell ref="B135:C135"/>
    <mergeCell ref="D136:D137"/>
    <mergeCell ref="F136:F137"/>
    <mergeCell ref="G136:L136"/>
    <mergeCell ref="G137:L137"/>
    <mergeCell ref="C128:D128"/>
    <mergeCell ref="E128:H128"/>
    <mergeCell ref="C129:D129"/>
    <mergeCell ref="E129:H129"/>
    <mergeCell ref="C130:D130"/>
    <mergeCell ref="E130:H130"/>
    <mergeCell ref="B131:H131"/>
    <mergeCell ref="J131:K131"/>
    <mergeCell ref="B132:K132"/>
    <mergeCell ref="B125:I125"/>
    <mergeCell ref="J125:L125"/>
    <mergeCell ref="B126:B127"/>
    <mergeCell ref="C126:D127"/>
    <mergeCell ref="E126:H127"/>
    <mergeCell ref="I126:I127"/>
    <mergeCell ref="J126:J127"/>
    <mergeCell ref="K126:K127"/>
    <mergeCell ref="L126:L127"/>
    <mergeCell ref="C119:D119"/>
    <mergeCell ref="E119:K119"/>
    <mergeCell ref="C120:D120"/>
    <mergeCell ref="E120:K120"/>
    <mergeCell ref="C121:D121"/>
    <mergeCell ref="E121:K121"/>
    <mergeCell ref="B122:K122"/>
    <mergeCell ref="B123:K123"/>
    <mergeCell ref="B124:L124"/>
    <mergeCell ref="C114:D114"/>
    <mergeCell ref="E114:K114"/>
    <mergeCell ref="C115:D115"/>
    <mergeCell ref="E115:K115"/>
    <mergeCell ref="C116:D116"/>
    <mergeCell ref="E116:K116"/>
    <mergeCell ref="C117:D117"/>
    <mergeCell ref="E117:K117"/>
    <mergeCell ref="C118:D118"/>
    <mergeCell ref="E118:K118"/>
    <mergeCell ref="E108:K108"/>
    <mergeCell ref="E109:K109"/>
    <mergeCell ref="B110:K110"/>
    <mergeCell ref="B111:L111"/>
    <mergeCell ref="B112:B113"/>
    <mergeCell ref="C112:D113"/>
    <mergeCell ref="E112:K113"/>
    <mergeCell ref="L112:L113"/>
    <mergeCell ref="B109:D109"/>
    <mergeCell ref="B103:L103"/>
    <mergeCell ref="B104:L104"/>
    <mergeCell ref="B105:D106"/>
    <mergeCell ref="E105:K106"/>
    <mergeCell ref="L105:L106"/>
    <mergeCell ref="B107:D107"/>
    <mergeCell ref="E107:K107"/>
    <mergeCell ref="B96:D96"/>
    <mergeCell ref="E96:L96"/>
    <mergeCell ref="D97:L97"/>
    <mergeCell ref="B98:L98"/>
    <mergeCell ref="B99:D99"/>
    <mergeCell ref="F99:L99"/>
    <mergeCell ref="D100:L100"/>
    <mergeCell ref="D101:L101"/>
    <mergeCell ref="D102:L102"/>
    <mergeCell ref="B86:L86"/>
    <mergeCell ref="D89:I89"/>
    <mergeCell ref="D90:I90"/>
    <mergeCell ref="D91:I91"/>
    <mergeCell ref="B92:L92"/>
    <mergeCell ref="B93:C93"/>
    <mergeCell ref="D93:J93"/>
    <mergeCell ref="C94:J94"/>
    <mergeCell ref="B95:C95"/>
    <mergeCell ref="D95:L95"/>
    <mergeCell ref="D13:L13"/>
    <mergeCell ref="B14:L14"/>
    <mergeCell ref="B15:D15"/>
    <mergeCell ref="B2:L2"/>
    <mergeCell ref="B8:L8"/>
    <mergeCell ref="B12:D12"/>
    <mergeCell ref="D9:J9"/>
    <mergeCell ref="C10:J10"/>
    <mergeCell ref="D11:L11"/>
    <mergeCell ref="E12:L12"/>
    <mergeCell ref="B11:C11"/>
    <mergeCell ref="B9:C9"/>
    <mergeCell ref="D6:I6"/>
    <mergeCell ref="D5:I5"/>
    <mergeCell ref="D7:I7"/>
    <mergeCell ref="B23:D23"/>
    <mergeCell ref="B24:D24"/>
    <mergeCell ref="B19:L19"/>
    <mergeCell ref="B20:L20"/>
    <mergeCell ref="B21:D22"/>
    <mergeCell ref="L21:L22"/>
    <mergeCell ref="E23:K23"/>
    <mergeCell ref="E24:K24"/>
    <mergeCell ref="E21:K22"/>
    <mergeCell ref="B28:L28"/>
    <mergeCell ref="E25:K25"/>
    <mergeCell ref="E26:K26"/>
    <mergeCell ref="B27:K27"/>
    <mergeCell ref="B38:L38"/>
    <mergeCell ref="B39:I39"/>
    <mergeCell ref="J39:L39"/>
    <mergeCell ref="C35:D35"/>
    <mergeCell ref="E32:K32"/>
    <mergeCell ref="B29:B30"/>
    <mergeCell ref="L29:L30"/>
    <mergeCell ref="E29:K30"/>
    <mergeCell ref="E31:K31"/>
    <mergeCell ref="C29:D30"/>
    <mergeCell ref="C31:D31"/>
    <mergeCell ref="C32:D32"/>
    <mergeCell ref="C33:D33"/>
    <mergeCell ref="C34:D34"/>
    <mergeCell ref="E33:K33"/>
    <mergeCell ref="E34:K34"/>
    <mergeCell ref="E35:K35"/>
    <mergeCell ref="B57:J60"/>
    <mergeCell ref="K57:L57"/>
    <mergeCell ref="B63:L63"/>
    <mergeCell ref="L40:L41"/>
    <mergeCell ref="B45:H45"/>
    <mergeCell ref="J45:K45"/>
    <mergeCell ref="B46:K46"/>
    <mergeCell ref="B47:L47"/>
    <mergeCell ref="F53:H53"/>
    <mergeCell ref="I53:J53"/>
    <mergeCell ref="B40:B41"/>
    <mergeCell ref="I40:I41"/>
    <mergeCell ref="J40:J41"/>
    <mergeCell ref="K40:K41"/>
    <mergeCell ref="C40:D41"/>
    <mergeCell ref="C42:D42"/>
    <mergeCell ref="C43:D43"/>
    <mergeCell ref="C44:D44"/>
    <mergeCell ref="C53:E53"/>
    <mergeCell ref="C54:E54"/>
    <mergeCell ref="C55:E55"/>
    <mergeCell ref="E44:H44"/>
    <mergeCell ref="E40:H41"/>
    <mergeCell ref="E42:H42"/>
    <mergeCell ref="E43:H43"/>
    <mergeCell ref="B52:L52"/>
    <mergeCell ref="B36:K36"/>
    <mergeCell ref="B37:K37"/>
    <mergeCell ref="C72:L72"/>
    <mergeCell ref="C73:L73"/>
    <mergeCell ref="B79:F82"/>
    <mergeCell ref="B83:F83"/>
    <mergeCell ref="H83:L83"/>
    <mergeCell ref="H79:L82"/>
    <mergeCell ref="C65:L65"/>
    <mergeCell ref="C67:L67"/>
    <mergeCell ref="C68:L68"/>
    <mergeCell ref="C69:L69"/>
    <mergeCell ref="B70:L70"/>
    <mergeCell ref="B76:L76"/>
    <mergeCell ref="B77:L77"/>
    <mergeCell ref="B78:L78"/>
    <mergeCell ref="B66:L66"/>
    <mergeCell ref="B74:L74"/>
    <mergeCell ref="B75:L75"/>
    <mergeCell ref="G48:L48"/>
    <mergeCell ref="G50:L50"/>
    <mergeCell ref="G51:L51"/>
    <mergeCell ref="D50:D51"/>
    <mergeCell ref="F50:F51"/>
    <mergeCell ref="B49:C49"/>
    <mergeCell ref="B48:D48"/>
    <mergeCell ref="E48:F48"/>
    <mergeCell ref="C71:L71"/>
    <mergeCell ref="C64:L64"/>
    <mergeCell ref="C56:E56"/>
  </mergeCells>
  <hyperlinks>
    <hyperlink ref="D7" r:id="rId1"/>
    <hyperlink ref="D91" r:id="rId2"/>
  </hyperlinks>
  <pageMargins left="0.39370078740157483" right="0.11811023622047245" top="0.78740157480314965" bottom="0.78740157480314965" header="0.31496062992125984" footer="0.31496062992125984"/>
  <pageSetup paperSize="9" scale="81"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52" zoomScale="90" zoomScaleNormal="90" workbookViewId="0">
      <selection activeCell="B36" sqref="B36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3" customWidth="1"/>
    <col min="7" max="7" width="22.140625" style="183" bestFit="1" customWidth="1"/>
    <col min="8" max="16384" width="9.140625" style="3"/>
  </cols>
  <sheetData>
    <row r="1" spans="1:7" ht="24" customHeight="1" x14ac:dyDescent="0.2">
      <c r="A1" s="28" t="s">
        <v>299</v>
      </c>
      <c r="B1" s="328" t="s">
        <v>290</v>
      </c>
      <c r="C1" s="328"/>
      <c r="D1" s="328"/>
      <c r="E1" s="328"/>
      <c r="F1" s="328"/>
      <c r="G1" s="328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331" t="s">
        <v>276</v>
      </c>
      <c r="F4" s="332"/>
      <c r="G4" s="176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79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0">
        <v>1000</v>
      </c>
      <c r="G8" s="319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0">
        <v>4000</v>
      </c>
      <c r="G9" s="319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0">
        <v>30000</v>
      </c>
      <c r="G10" s="319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0">
        <v>30000</v>
      </c>
      <c r="G11" s="319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0">
        <v>40000</v>
      </c>
      <c r="G12" s="319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0">
        <v>40</v>
      </c>
      <c r="G13" s="319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1"/>
      <c r="G14" s="182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0">
        <v>15.59</v>
      </c>
      <c r="G15" s="319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0">
        <v>79.989999999999995</v>
      </c>
      <c r="G16" s="319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0">
        <v>318</v>
      </c>
      <c r="G17" s="319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0">
        <v>1900</v>
      </c>
      <c r="G18" s="319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0">
        <v>2.41</v>
      </c>
      <c r="G19" s="319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1"/>
      <c r="G20" s="182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0">
        <v>40</v>
      </c>
      <c r="G21" s="319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0">
        <v>40</v>
      </c>
      <c r="G22" s="319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0">
        <v>1000</v>
      </c>
      <c r="G23" s="319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0">
        <v>10000</v>
      </c>
      <c r="G24" s="319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1"/>
      <c r="G25" s="182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0">
        <v>7000</v>
      </c>
      <c r="G26" s="319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0">
        <v>5000</v>
      </c>
      <c r="G27" s="319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0">
        <v>800</v>
      </c>
      <c r="G28" s="319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0">
        <v>2200</v>
      </c>
      <c r="G29" s="319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0">
        <v>400</v>
      </c>
      <c r="G30" s="319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0">
        <v>200</v>
      </c>
      <c r="G31" s="319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0">
        <v>40</v>
      </c>
      <c r="G32" s="319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0">
        <v>1900</v>
      </c>
      <c r="G33" s="319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0">
        <v>400</v>
      </c>
      <c r="G34" s="319">
        <f t="shared" si="1"/>
        <v>400</v>
      </c>
    </row>
    <row r="35" spans="1:7" ht="13.5" customHeight="1" x14ac:dyDescent="0.2">
      <c r="A35" s="6"/>
      <c r="B35" s="90"/>
      <c r="C35" s="91" t="s">
        <v>418</v>
      </c>
      <c r="D35" s="172"/>
      <c r="E35" s="78"/>
      <c r="F35" s="181"/>
      <c r="G35" s="182"/>
    </row>
    <row r="36" spans="1:7" ht="13.5" customHeight="1" x14ac:dyDescent="0.2">
      <c r="A36" s="6"/>
      <c r="B36" s="322"/>
      <c r="C36" s="323"/>
      <c r="D36" s="324"/>
      <c r="E36" s="325"/>
      <c r="F36" s="326"/>
      <c r="G36" s="327"/>
    </row>
    <row r="37" spans="1:7" ht="13.5" customHeight="1" x14ac:dyDescent="0.2">
      <c r="A37" s="6"/>
      <c r="B37" s="322"/>
      <c r="C37" s="323"/>
      <c r="D37" s="324"/>
      <c r="E37" s="325"/>
      <c r="F37" s="326"/>
      <c r="G37" s="327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2"/>
      <c r="E38" s="78"/>
      <c r="F38" s="181"/>
      <c r="G38" s="182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70">
        <v>210</v>
      </c>
      <c r="E39" s="86" t="s">
        <v>150</v>
      </c>
      <c r="F39" s="180">
        <v>40</v>
      </c>
      <c r="G39" s="319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2"/>
      <c r="E40" s="78"/>
      <c r="F40" s="181"/>
      <c r="G40" s="182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70">
        <v>16</v>
      </c>
      <c r="E41" s="86" t="s">
        <v>145</v>
      </c>
      <c r="F41" s="180">
        <v>160</v>
      </c>
      <c r="G41" s="319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2"/>
      <c r="E42" s="78"/>
      <c r="F42" s="181"/>
      <c r="G42" s="182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70">
        <v>350</v>
      </c>
      <c r="E43" s="86" t="s">
        <v>144</v>
      </c>
      <c r="F43" s="180">
        <v>2.41</v>
      </c>
      <c r="G43" s="319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70">
        <v>25</v>
      </c>
      <c r="E44" s="86" t="s">
        <v>150</v>
      </c>
      <c r="F44" s="180">
        <v>25</v>
      </c>
      <c r="G44" s="319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70">
        <v>90</v>
      </c>
      <c r="E45" s="86" t="s">
        <v>144</v>
      </c>
      <c r="F45" s="180">
        <v>15</v>
      </c>
      <c r="G45" s="319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2"/>
      <c r="E46" s="78"/>
      <c r="F46" s="181"/>
      <c r="G46" s="182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70">
        <v>25</v>
      </c>
      <c r="E47" s="86" t="s">
        <v>150</v>
      </c>
      <c r="F47" s="180">
        <v>350</v>
      </c>
      <c r="G47" s="319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70">
        <v>45</v>
      </c>
      <c r="E48" s="86" t="s">
        <v>144</v>
      </c>
      <c r="F48" s="180">
        <v>40</v>
      </c>
      <c r="G48" s="319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70">
        <v>3000</v>
      </c>
      <c r="E49" s="86" t="s">
        <v>151</v>
      </c>
      <c r="F49" s="180">
        <v>6</v>
      </c>
      <c r="G49" s="319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2"/>
      <c r="E50" s="78"/>
      <c r="F50" s="181"/>
      <c r="G50" s="182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70">
        <v>750</v>
      </c>
      <c r="E51" s="86" t="s">
        <v>150</v>
      </c>
      <c r="F51" s="180">
        <v>350</v>
      </c>
      <c r="G51" s="319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70">
        <v>2000</v>
      </c>
      <c r="E52" s="86" t="s">
        <v>144</v>
      </c>
      <c r="F52" s="180">
        <v>40</v>
      </c>
      <c r="G52" s="319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70">
        <v>75000</v>
      </c>
      <c r="E53" s="86" t="s">
        <v>151</v>
      </c>
      <c r="F53" s="180">
        <v>6</v>
      </c>
      <c r="G53" s="319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2"/>
      <c r="E54" s="78"/>
      <c r="F54" s="181"/>
      <c r="G54" s="182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70">
        <v>2500</v>
      </c>
      <c r="E55" s="86" t="s">
        <v>144</v>
      </c>
      <c r="F55" s="180">
        <v>37</v>
      </c>
      <c r="G55" s="319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2"/>
      <c r="E56" s="78"/>
      <c r="F56" s="181"/>
      <c r="G56" s="182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70">
        <v>200</v>
      </c>
      <c r="E57" s="86" t="s">
        <v>144</v>
      </c>
      <c r="F57" s="180">
        <v>310</v>
      </c>
      <c r="G57" s="319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2"/>
      <c r="E58" s="78"/>
      <c r="F58" s="181"/>
      <c r="G58" s="182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70">
        <v>800</v>
      </c>
      <c r="E59" s="86" t="s">
        <v>144</v>
      </c>
      <c r="F59" s="180">
        <v>21.49</v>
      </c>
      <c r="G59" s="319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2"/>
      <c r="E60" s="78"/>
      <c r="F60" s="181"/>
      <c r="G60" s="182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70">
        <v>1200</v>
      </c>
      <c r="E61" s="86" t="s">
        <v>144</v>
      </c>
      <c r="F61" s="180">
        <v>15.69</v>
      </c>
      <c r="G61" s="319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2"/>
      <c r="E62" s="78"/>
      <c r="F62" s="181"/>
      <c r="G62" s="182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70">
        <v>3100</v>
      </c>
      <c r="E63" s="86" t="s">
        <v>144</v>
      </c>
      <c r="F63" s="180">
        <v>12</v>
      </c>
      <c r="G63" s="319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70">
        <v>1000</v>
      </c>
      <c r="E64" s="86" t="s">
        <v>147</v>
      </c>
      <c r="F64" s="180">
        <v>4.3099999999999996</v>
      </c>
      <c r="G64" s="319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2"/>
      <c r="E65" s="78"/>
      <c r="F65" s="181"/>
      <c r="G65" s="182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70">
        <v>1</v>
      </c>
      <c r="E66" s="86" t="s">
        <v>145</v>
      </c>
      <c r="F66" s="180">
        <v>280000</v>
      </c>
      <c r="G66" s="319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70">
        <v>1</v>
      </c>
      <c r="E67" s="86" t="s">
        <v>145</v>
      </c>
      <c r="F67" s="180">
        <v>35000</v>
      </c>
      <c r="G67" s="319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70">
        <v>1</v>
      </c>
      <c r="E68" s="86" t="s">
        <v>145</v>
      </c>
      <c r="F68" s="180">
        <v>15000</v>
      </c>
      <c r="G68" s="319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70">
        <v>1</v>
      </c>
      <c r="E69" s="86" t="s">
        <v>145</v>
      </c>
      <c r="F69" s="180">
        <v>350000</v>
      </c>
      <c r="G69" s="319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70">
        <v>1</v>
      </c>
      <c r="E70" s="86" t="s">
        <v>145</v>
      </c>
      <c r="F70" s="180">
        <v>50000</v>
      </c>
      <c r="G70" s="319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70">
        <v>1</v>
      </c>
      <c r="E71" s="86" t="s">
        <v>145</v>
      </c>
      <c r="F71" s="180">
        <v>150000</v>
      </c>
      <c r="G71" s="319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2"/>
      <c r="E72" s="78"/>
      <c r="F72" s="181"/>
      <c r="G72" s="182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70">
        <v>2</v>
      </c>
      <c r="E73" s="86" t="s">
        <v>146</v>
      </c>
      <c r="F73" s="180">
        <v>20000</v>
      </c>
      <c r="G73" s="319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2"/>
      <c r="E74" s="78"/>
      <c r="F74" s="181"/>
      <c r="G74" s="182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70">
        <v>1</v>
      </c>
      <c r="E75" s="86" t="s">
        <v>145</v>
      </c>
      <c r="F75" s="180">
        <v>1000</v>
      </c>
      <c r="G75" s="319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70">
        <v>1</v>
      </c>
      <c r="E76" s="86" t="s">
        <v>145</v>
      </c>
      <c r="F76" s="180">
        <v>20000</v>
      </c>
      <c r="G76" s="319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70">
        <v>1</v>
      </c>
      <c r="E77" s="86" t="s">
        <v>145</v>
      </c>
      <c r="F77" s="180">
        <v>4900</v>
      </c>
      <c r="G77" s="319">
        <f t="shared" si="2"/>
        <v>4900</v>
      </c>
    </row>
    <row r="78" spans="1:7" x14ac:dyDescent="0.2">
      <c r="D78" s="173"/>
    </row>
    <row r="79" spans="1:7" ht="14.25" x14ac:dyDescent="0.2">
      <c r="D79" s="173"/>
      <c r="E79" s="12" t="s">
        <v>2</v>
      </c>
      <c r="F79" s="184"/>
      <c r="G79" s="184"/>
    </row>
    <row r="80" spans="1:7" x14ac:dyDescent="0.2">
      <c r="D80" s="173"/>
    </row>
    <row r="81" spans="2:4" x14ac:dyDescent="0.2">
      <c r="D81" s="173"/>
    </row>
    <row r="82" spans="2:4" x14ac:dyDescent="0.2">
      <c r="B82" s="27"/>
      <c r="C82" s="26"/>
      <c r="D82" s="173"/>
    </row>
    <row r="83" spans="2:4" x14ac:dyDescent="0.2">
      <c r="D83" s="173"/>
    </row>
    <row r="84" spans="2:4" x14ac:dyDescent="0.2">
      <c r="D84" s="173"/>
    </row>
    <row r="85" spans="2:4" x14ac:dyDescent="0.2">
      <c r="D85" s="173"/>
    </row>
    <row r="86" spans="2:4" x14ac:dyDescent="0.2">
      <c r="D86" s="173"/>
    </row>
    <row r="87" spans="2:4" x14ac:dyDescent="0.2">
      <c r="D87" s="173"/>
    </row>
    <row r="88" spans="2:4" x14ac:dyDescent="0.2">
      <c r="D88" s="173"/>
    </row>
    <row r="89" spans="2:4" x14ac:dyDescent="0.2">
      <c r="D89" s="173"/>
    </row>
    <row r="90" spans="2:4" x14ac:dyDescent="0.2">
      <c r="D90" s="173"/>
    </row>
    <row r="91" spans="2:4" x14ac:dyDescent="0.2">
      <c r="D91" s="173"/>
    </row>
    <row r="92" spans="2:4" x14ac:dyDescent="0.2">
      <c r="D92" s="173"/>
    </row>
    <row r="93" spans="2:4" x14ac:dyDescent="0.2">
      <c r="D93" s="173"/>
    </row>
    <row r="94" spans="2:4" x14ac:dyDescent="0.2">
      <c r="D94" s="173"/>
    </row>
    <row r="95" spans="2:4" x14ac:dyDescent="0.2">
      <c r="D95" s="173"/>
    </row>
    <row r="96" spans="2:4" x14ac:dyDescent="0.2">
      <c r="D96" s="173"/>
    </row>
    <row r="97" spans="4:4" x14ac:dyDescent="0.2">
      <c r="D97" s="173"/>
    </row>
    <row r="98" spans="4:4" x14ac:dyDescent="0.2">
      <c r="D98" s="173"/>
    </row>
    <row r="99" spans="4:4" x14ac:dyDescent="0.2">
      <c r="D99" s="173"/>
    </row>
    <row r="100" spans="4:4" x14ac:dyDescent="0.2">
      <c r="D100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0" sqref="I10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338" t="s">
        <v>230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0">
        <f>'FÍSICO SEMANAL'!B7</f>
        <v>44670</v>
      </c>
      <c r="I6" s="335">
        <f>I7</f>
        <v>44670</v>
      </c>
      <c r="J6" s="336"/>
      <c r="K6" s="336"/>
      <c r="L6" s="336"/>
      <c r="M6" s="336"/>
      <c r="N6" s="336"/>
      <c r="O6" s="337"/>
      <c r="P6" s="335">
        <f ca="1">P7</f>
        <v>44671</v>
      </c>
      <c r="Q6" s="336"/>
      <c r="R6" s="336"/>
      <c r="S6" s="336"/>
      <c r="T6" s="336"/>
      <c r="U6" s="336"/>
      <c r="V6" s="337"/>
      <c r="W6" s="335">
        <f ca="1">W7</f>
        <v>44671</v>
      </c>
      <c r="X6" s="336"/>
      <c r="Y6" s="336"/>
      <c r="Z6" s="336"/>
      <c r="AA6" s="336"/>
      <c r="AB6" s="336"/>
      <c r="AC6" s="337"/>
      <c r="AD6" s="335">
        <f ca="1">AD7</f>
        <v>44671</v>
      </c>
      <c r="AE6" s="336"/>
      <c r="AF6" s="336"/>
      <c r="AG6" s="336"/>
      <c r="AH6" s="336"/>
      <c r="AI6" s="336"/>
      <c r="AJ6" s="337"/>
      <c r="AK6" s="335">
        <f ca="1">AK7</f>
        <v>44671</v>
      </c>
      <c r="AL6" s="336"/>
      <c r="AM6" s="336"/>
      <c r="AN6" s="336"/>
      <c r="AO6" s="336"/>
      <c r="AP6" s="336"/>
      <c r="AQ6" s="337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9">
        <f>C6+I4</f>
        <v>44670</v>
      </c>
      <c r="J7" s="209">
        <f>I7+1</f>
        <v>44671</v>
      </c>
      <c r="K7" s="209">
        <f t="shared" ref="K7:O7" si="0">J7+1</f>
        <v>44672</v>
      </c>
      <c r="L7" s="209">
        <f t="shared" si="0"/>
        <v>44673</v>
      </c>
      <c r="M7" s="209">
        <f t="shared" si="0"/>
        <v>44674</v>
      </c>
      <c r="N7" s="209">
        <f t="shared" si="0"/>
        <v>44675</v>
      </c>
      <c r="O7" s="209">
        <f t="shared" si="0"/>
        <v>44676</v>
      </c>
      <c r="P7" s="209">
        <f ca="1">TODAY()</f>
        <v>44671</v>
      </c>
      <c r="Q7" s="209">
        <f ca="1">P7+1</f>
        <v>44672</v>
      </c>
      <c r="R7" s="209">
        <f t="shared" ref="R7:V7" ca="1" si="1">Q7+1</f>
        <v>44673</v>
      </c>
      <c r="S7" s="209">
        <f t="shared" ca="1" si="1"/>
        <v>44674</v>
      </c>
      <c r="T7" s="209">
        <f t="shared" ca="1" si="1"/>
        <v>44675</v>
      </c>
      <c r="U7" s="209">
        <f t="shared" ca="1" si="1"/>
        <v>44676</v>
      </c>
      <c r="V7" s="209">
        <f t="shared" ca="1" si="1"/>
        <v>44677</v>
      </c>
      <c r="W7" s="209">
        <f ca="1">TODAY()</f>
        <v>44671</v>
      </c>
      <c r="X7" s="209">
        <f ca="1">W7+1</f>
        <v>44672</v>
      </c>
      <c r="Y7" s="209">
        <f t="shared" ref="Y7:AC7" ca="1" si="2">X7+1</f>
        <v>44673</v>
      </c>
      <c r="Z7" s="209">
        <f t="shared" ca="1" si="2"/>
        <v>44674</v>
      </c>
      <c r="AA7" s="209">
        <f t="shared" ca="1" si="2"/>
        <v>44675</v>
      </c>
      <c r="AB7" s="209">
        <f t="shared" ca="1" si="2"/>
        <v>44676</v>
      </c>
      <c r="AC7" s="209">
        <f t="shared" ca="1" si="2"/>
        <v>44677</v>
      </c>
      <c r="AD7" s="209">
        <f ca="1">TODAY()</f>
        <v>44671</v>
      </c>
      <c r="AE7" s="209">
        <f ca="1">AD7+1</f>
        <v>44672</v>
      </c>
      <c r="AF7" s="209">
        <f t="shared" ref="AF7:AJ7" ca="1" si="3">AE7+1</f>
        <v>44673</v>
      </c>
      <c r="AG7" s="209">
        <f t="shared" ca="1" si="3"/>
        <v>44674</v>
      </c>
      <c r="AH7" s="209">
        <f t="shared" ca="1" si="3"/>
        <v>44675</v>
      </c>
      <c r="AI7" s="209">
        <f t="shared" ca="1" si="3"/>
        <v>44676</v>
      </c>
      <c r="AJ7" s="209">
        <f t="shared" ca="1" si="3"/>
        <v>44677</v>
      </c>
      <c r="AK7" s="209">
        <f ca="1">TODAY()</f>
        <v>44671</v>
      </c>
      <c r="AL7" s="209">
        <f ca="1">AK7+1</f>
        <v>44672</v>
      </c>
      <c r="AM7" s="209">
        <f t="shared" ref="AM7:AQ7" ca="1" si="4">AL7+1</f>
        <v>44673</v>
      </c>
      <c r="AN7" s="209">
        <f t="shared" ca="1" si="4"/>
        <v>44674</v>
      </c>
      <c r="AO7" s="209">
        <f t="shared" ca="1" si="4"/>
        <v>44675</v>
      </c>
      <c r="AP7" s="209">
        <f t="shared" ca="1" si="4"/>
        <v>44676</v>
      </c>
      <c r="AQ7" s="209">
        <f t="shared" ca="1" si="4"/>
        <v>44677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333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334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333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334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333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334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333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334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333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334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333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334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333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334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333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334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333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334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333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334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333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334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333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334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333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334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333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334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333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334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333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334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333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334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27" priority="21" operator="greaterThan">
      <formula>0</formula>
    </cfRule>
  </conditionalFormatting>
  <conditionalFormatting sqref="I12:AQ12">
    <cfRule type="cellIs" dxfId="26" priority="20" operator="greaterThan">
      <formula>0</formula>
    </cfRule>
  </conditionalFormatting>
  <conditionalFormatting sqref="I14:AQ14">
    <cfRule type="cellIs" dxfId="25" priority="19" operator="greaterThan">
      <formula>0</formula>
    </cfRule>
  </conditionalFormatting>
  <conditionalFormatting sqref="I16:AQ16">
    <cfRule type="cellIs" dxfId="24" priority="18" operator="greaterThan">
      <formula>0</formula>
    </cfRule>
  </conditionalFormatting>
  <conditionalFormatting sqref="I18:AQ18">
    <cfRule type="cellIs" dxfId="23" priority="17" operator="greaterThan">
      <formula>0</formula>
    </cfRule>
  </conditionalFormatting>
  <conditionalFormatting sqref="I20:AQ20">
    <cfRule type="cellIs" dxfId="22" priority="16" operator="greaterThan">
      <formula>0</formula>
    </cfRule>
  </conditionalFormatting>
  <conditionalFormatting sqref="I22:AQ22">
    <cfRule type="cellIs" dxfId="21" priority="15" operator="greaterThan">
      <formula>0</formula>
    </cfRule>
  </conditionalFormatting>
  <conditionalFormatting sqref="I24:AQ24">
    <cfRule type="cellIs" dxfId="20" priority="14" operator="greaterThan">
      <formula>0</formula>
    </cfRule>
  </conditionalFormatting>
  <conditionalFormatting sqref="I26:AQ26">
    <cfRule type="cellIs" dxfId="19" priority="13" operator="greaterThan">
      <formula>0</formula>
    </cfRule>
  </conditionalFormatting>
  <conditionalFormatting sqref="I28:AQ28">
    <cfRule type="cellIs" dxfId="18" priority="12" operator="greaterThan">
      <formula>0</formula>
    </cfRule>
  </conditionalFormatting>
  <conditionalFormatting sqref="I30:AQ30">
    <cfRule type="cellIs" dxfId="17" priority="11" operator="greaterThan">
      <formula>0</formula>
    </cfRule>
  </conditionalFormatting>
  <conditionalFormatting sqref="I32:AQ32">
    <cfRule type="cellIs" dxfId="16" priority="10" operator="greaterThan">
      <formula>0</formula>
    </cfRule>
  </conditionalFormatting>
  <conditionalFormatting sqref="I34:AQ34">
    <cfRule type="cellIs" dxfId="15" priority="9" operator="greaterThan">
      <formula>0</formula>
    </cfRule>
  </conditionalFormatting>
  <conditionalFormatting sqref="I36:AQ36">
    <cfRule type="cellIs" dxfId="14" priority="8" operator="greaterThan">
      <formula>0</formula>
    </cfRule>
  </conditionalFormatting>
  <conditionalFormatting sqref="I38:AQ38">
    <cfRule type="cellIs" dxfId="13" priority="7" operator="greaterThan">
      <formula>0</formula>
    </cfRule>
  </conditionalFormatting>
  <conditionalFormatting sqref="I40:AQ40">
    <cfRule type="cellIs" dxfId="12" priority="6" operator="greaterThan">
      <formula>0</formula>
    </cfRule>
  </conditionalFormatting>
  <conditionalFormatting sqref="I42:AQ42">
    <cfRule type="cellIs" dxfId="11" priority="5" operator="greaterThan">
      <formula>0</formula>
    </cfRule>
  </conditionalFormatting>
  <conditionalFormatting sqref="E9:E42">
    <cfRule type="cellIs" dxfId="10" priority="1" operator="equal">
      <formula>"Interrompido"</formula>
    </cfRule>
    <cfRule type="cellIs" dxfId="9" priority="2" operator="equal">
      <formula>"Cancelado"</formula>
    </cfRule>
    <cfRule type="cellIs" dxfId="8" priority="3" operator="equal">
      <formula>"Em execução"</formula>
    </cfRule>
    <cfRule type="cellIs" dxfId="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44671</v>
      </c>
      <c r="M2" s="127">
        <f ca="1">'FÍSICO x FINANCEIRO'!Q7</f>
        <v>44672</v>
      </c>
      <c r="N2" s="127">
        <f ca="1">'FÍSICO x FINANCEIRO'!R7</f>
        <v>44673</v>
      </c>
      <c r="O2" s="127">
        <f ca="1">'FÍSICO x FINANCEIRO'!S7</f>
        <v>44674</v>
      </c>
      <c r="P2" s="127">
        <f ca="1">'FÍSICO x FINANCEIRO'!T7</f>
        <v>44675</v>
      </c>
      <c r="Q2" s="127">
        <f ca="1">'FÍSICO x FINANCEIRO'!U7</f>
        <v>44676</v>
      </c>
      <c r="R2" s="127">
        <f ca="1">'FÍSICO x FINANCEIRO'!V7</f>
        <v>44677</v>
      </c>
      <c r="S2" s="131">
        <f ca="1">'FÍSICO x FINANCEIRO'!W7</f>
        <v>44671</v>
      </c>
      <c r="T2" s="131">
        <f ca="1">'FÍSICO x FINANCEIRO'!X7</f>
        <v>44672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44671</v>
      </c>
      <c r="L2" s="127">
        <f ca="1">'FÍSICO x FINANCEIRO'!Q7</f>
        <v>44672</v>
      </c>
      <c r="M2" s="127">
        <f ca="1">'FÍSICO x FINANCEIRO'!R7</f>
        <v>44673</v>
      </c>
      <c r="N2" s="127">
        <f ca="1">'FÍSICO x FINANCEIRO'!S7</f>
        <v>44674</v>
      </c>
      <c r="O2" s="127">
        <f ca="1">'FÍSICO x FINANCEIRO'!T7</f>
        <v>44675</v>
      </c>
      <c r="P2" s="127">
        <f ca="1">'FÍSICO x FINANCEIRO'!U7</f>
        <v>44676</v>
      </c>
      <c r="Q2" s="127">
        <f ca="1">'FÍSICO x FINANCEIRO'!V7</f>
        <v>44677</v>
      </c>
      <c r="R2" s="131">
        <f ca="1">'FÍSICO x FINANCEIRO'!W7</f>
        <v>44671</v>
      </c>
      <c r="S2" s="131">
        <f ca="1">'FÍSICO x FINANCEIRO'!X7</f>
        <v>44672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O19" sqref="O19"/>
    </sheetView>
  </sheetViews>
  <sheetFormatPr defaultRowHeight="12.75" x14ac:dyDescent="0.2"/>
  <cols>
    <col min="2" max="2" width="12.28515625" bestFit="1" customWidth="1"/>
    <col min="3" max="4" width="10.140625" bestFit="1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339" t="str">
        <f>CUST_M_OBRA!C6</f>
        <v>Reforma de imóvel em Jacarepaguá</v>
      </c>
      <c r="E6" s="340"/>
      <c r="F6" s="340"/>
      <c r="G6" s="340"/>
      <c r="H6" s="340"/>
      <c r="I6" s="341"/>
      <c r="J6" s="192">
        <v>0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</row>
    <row r="7" spans="2:44" x14ac:dyDescent="0.2">
      <c r="B7" s="153">
        <v>44670</v>
      </c>
      <c r="C7" s="162" t="s">
        <v>321</v>
      </c>
      <c r="D7" s="342" t="str">
        <f>CUST_M_OBRA!C7</f>
        <v>Rua Cassiopeia, n° 86, Taquara - RJ</v>
      </c>
      <c r="E7" s="343"/>
      <c r="F7" s="343"/>
      <c r="G7" s="343"/>
      <c r="H7" s="343"/>
      <c r="I7" s="344"/>
      <c r="J7" s="345">
        <f>J8</f>
        <v>44670</v>
      </c>
      <c r="K7" s="345"/>
      <c r="L7" s="345"/>
      <c r="M7" s="345"/>
      <c r="N7" s="345"/>
      <c r="O7" s="345"/>
      <c r="P7" s="346"/>
      <c r="Q7" s="347">
        <f>Q8</f>
        <v>44677</v>
      </c>
      <c r="R7" s="345"/>
      <c r="S7" s="345"/>
      <c r="T7" s="345"/>
      <c r="U7" s="345"/>
      <c r="V7" s="345"/>
      <c r="W7" s="346"/>
      <c r="X7" s="347">
        <f t="shared" ref="X7" si="0">X8</f>
        <v>44684</v>
      </c>
      <c r="Y7" s="345"/>
      <c r="Z7" s="345"/>
      <c r="AA7" s="345"/>
      <c r="AB7" s="345"/>
      <c r="AC7" s="345"/>
      <c r="AD7" s="346"/>
      <c r="AE7" s="347">
        <f t="shared" ref="AE7" si="1">AE8</f>
        <v>44691</v>
      </c>
      <c r="AF7" s="345"/>
      <c r="AG7" s="345"/>
      <c r="AH7" s="345"/>
      <c r="AI7" s="345"/>
      <c r="AJ7" s="345"/>
      <c r="AK7" s="346"/>
      <c r="AL7" s="347">
        <f t="shared" ref="AL7" si="2">AL8</f>
        <v>44698</v>
      </c>
      <c r="AM7" s="345"/>
      <c r="AN7" s="345"/>
      <c r="AO7" s="345"/>
      <c r="AP7" s="345"/>
      <c r="AQ7" s="345"/>
      <c r="AR7" s="346"/>
    </row>
    <row r="8" spans="2:44" x14ac:dyDescent="0.2">
      <c r="B8" s="350" t="s">
        <v>309</v>
      </c>
      <c r="C8" s="351" t="s">
        <v>307</v>
      </c>
      <c r="D8" s="351" t="s">
        <v>308</v>
      </c>
      <c r="E8" s="351" t="s">
        <v>310</v>
      </c>
      <c r="F8" s="348" t="s">
        <v>311</v>
      </c>
      <c r="G8" s="348" t="s">
        <v>312</v>
      </c>
      <c r="H8" s="348" t="s">
        <v>314</v>
      </c>
      <c r="I8" s="349" t="s">
        <v>315</v>
      </c>
      <c r="J8" s="194">
        <f>B7+J6</f>
        <v>44670</v>
      </c>
      <c r="K8" s="195">
        <f>J8+1</f>
        <v>44671</v>
      </c>
      <c r="L8" s="196">
        <f t="shared" ref="L8:W8" si="3">K8+1</f>
        <v>44672</v>
      </c>
      <c r="M8" s="195">
        <f t="shared" si="3"/>
        <v>44673</v>
      </c>
      <c r="N8" s="196">
        <f t="shared" si="3"/>
        <v>44674</v>
      </c>
      <c r="O8" s="195">
        <f t="shared" si="3"/>
        <v>44675</v>
      </c>
      <c r="P8" s="197">
        <f t="shared" si="3"/>
        <v>44676</v>
      </c>
      <c r="Q8" s="198">
        <f t="shared" si="3"/>
        <v>44677</v>
      </c>
      <c r="R8" s="196">
        <f t="shared" si="3"/>
        <v>44678</v>
      </c>
      <c r="S8" s="195">
        <f t="shared" si="3"/>
        <v>44679</v>
      </c>
      <c r="T8" s="196">
        <f t="shared" si="3"/>
        <v>44680</v>
      </c>
      <c r="U8" s="195">
        <f t="shared" si="3"/>
        <v>44681</v>
      </c>
      <c r="V8" s="196">
        <f t="shared" si="3"/>
        <v>44682</v>
      </c>
      <c r="W8" s="199">
        <f t="shared" si="3"/>
        <v>44683</v>
      </c>
      <c r="X8" s="200">
        <f t="shared" ref="X8:AR8" si="4">W8+1</f>
        <v>44684</v>
      </c>
      <c r="Y8" s="195">
        <f t="shared" si="4"/>
        <v>44685</v>
      </c>
      <c r="Z8" s="196">
        <f t="shared" si="4"/>
        <v>44686</v>
      </c>
      <c r="AA8" s="195">
        <f t="shared" si="4"/>
        <v>44687</v>
      </c>
      <c r="AB8" s="196">
        <f t="shared" si="4"/>
        <v>44688</v>
      </c>
      <c r="AC8" s="195">
        <f t="shared" si="4"/>
        <v>44689</v>
      </c>
      <c r="AD8" s="197">
        <f t="shared" si="4"/>
        <v>44690</v>
      </c>
      <c r="AE8" s="198">
        <f t="shared" si="4"/>
        <v>44691</v>
      </c>
      <c r="AF8" s="196">
        <f t="shared" si="4"/>
        <v>44692</v>
      </c>
      <c r="AG8" s="195">
        <f t="shared" si="4"/>
        <v>44693</v>
      </c>
      <c r="AH8" s="196">
        <f t="shared" si="4"/>
        <v>44694</v>
      </c>
      <c r="AI8" s="195">
        <f t="shared" si="4"/>
        <v>44695</v>
      </c>
      <c r="AJ8" s="196">
        <f t="shared" si="4"/>
        <v>44696</v>
      </c>
      <c r="AK8" s="199">
        <f t="shared" si="4"/>
        <v>44697</v>
      </c>
      <c r="AL8" s="200">
        <f t="shared" si="4"/>
        <v>44698</v>
      </c>
      <c r="AM8" s="195">
        <f t="shared" si="4"/>
        <v>44699</v>
      </c>
      <c r="AN8" s="196">
        <f t="shared" si="4"/>
        <v>44700</v>
      </c>
      <c r="AO8" s="195">
        <f t="shared" si="4"/>
        <v>44701</v>
      </c>
      <c r="AP8" s="196">
        <f t="shared" si="4"/>
        <v>44702</v>
      </c>
      <c r="AQ8" s="195">
        <f t="shared" si="4"/>
        <v>44703</v>
      </c>
      <c r="AR8" s="197">
        <f t="shared" si="4"/>
        <v>44704</v>
      </c>
    </row>
    <row r="9" spans="2:44" ht="13.5" thickBot="1" x14ac:dyDescent="0.25">
      <c r="B9" s="350"/>
      <c r="C9" s="351"/>
      <c r="D9" s="351"/>
      <c r="E9" s="351"/>
      <c r="F9" s="348"/>
      <c r="G9" s="348"/>
      <c r="H9" s="348"/>
      <c r="I9" s="349"/>
      <c r="J9" s="201" t="str">
        <f>UPPER(LEFT(TEXT(J8,"DDD"),1))</f>
        <v>T</v>
      </c>
      <c r="K9" s="202" t="str">
        <f t="shared" ref="K9:AR9" si="5">UPPER(LEFT(TEXT(K8,"DDD"),1))</f>
        <v>Q</v>
      </c>
      <c r="L9" s="203" t="str">
        <f t="shared" si="5"/>
        <v>Q</v>
      </c>
      <c r="M9" s="202" t="str">
        <f t="shared" si="5"/>
        <v>S</v>
      </c>
      <c r="N9" s="203" t="str">
        <f t="shared" si="5"/>
        <v>S</v>
      </c>
      <c r="O9" s="202" t="str">
        <f t="shared" si="5"/>
        <v>D</v>
      </c>
      <c r="P9" s="204" t="str">
        <f t="shared" si="5"/>
        <v>S</v>
      </c>
      <c r="Q9" s="205" t="str">
        <f t="shared" si="5"/>
        <v>T</v>
      </c>
      <c r="R9" s="203" t="str">
        <f t="shared" si="5"/>
        <v>Q</v>
      </c>
      <c r="S9" s="202" t="str">
        <f t="shared" si="5"/>
        <v>Q</v>
      </c>
      <c r="T9" s="203" t="str">
        <f t="shared" si="5"/>
        <v>S</v>
      </c>
      <c r="U9" s="202" t="str">
        <f t="shared" si="5"/>
        <v>S</v>
      </c>
      <c r="V9" s="203" t="str">
        <f t="shared" si="5"/>
        <v>D</v>
      </c>
      <c r="W9" s="206" t="str">
        <f t="shared" si="5"/>
        <v>S</v>
      </c>
      <c r="X9" s="207" t="str">
        <f t="shared" si="5"/>
        <v>T</v>
      </c>
      <c r="Y9" s="202" t="str">
        <f t="shared" si="5"/>
        <v>Q</v>
      </c>
      <c r="Z9" s="203" t="str">
        <f t="shared" si="5"/>
        <v>Q</v>
      </c>
      <c r="AA9" s="202" t="str">
        <f t="shared" si="5"/>
        <v>S</v>
      </c>
      <c r="AB9" s="203" t="str">
        <f t="shared" si="5"/>
        <v>S</v>
      </c>
      <c r="AC9" s="202" t="str">
        <f t="shared" si="5"/>
        <v>D</v>
      </c>
      <c r="AD9" s="204" t="str">
        <f t="shared" si="5"/>
        <v>S</v>
      </c>
      <c r="AE9" s="205" t="str">
        <f t="shared" si="5"/>
        <v>T</v>
      </c>
      <c r="AF9" s="203" t="str">
        <f t="shared" si="5"/>
        <v>Q</v>
      </c>
      <c r="AG9" s="202" t="str">
        <f t="shared" si="5"/>
        <v>Q</v>
      </c>
      <c r="AH9" s="203" t="str">
        <f t="shared" si="5"/>
        <v>S</v>
      </c>
      <c r="AI9" s="202" t="str">
        <f t="shared" si="5"/>
        <v>S</v>
      </c>
      <c r="AJ9" s="203" t="str">
        <f t="shared" si="5"/>
        <v>D</v>
      </c>
      <c r="AK9" s="206" t="str">
        <f t="shared" si="5"/>
        <v>S</v>
      </c>
      <c r="AL9" s="207" t="str">
        <f t="shared" si="5"/>
        <v>T</v>
      </c>
      <c r="AM9" s="202" t="str">
        <f t="shared" si="5"/>
        <v>Q</v>
      </c>
      <c r="AN9" s="203" t="str">
        <f t="shared" si="5"/>
        <v>Q</v>
      </c>
      <c r="AO9" s="202" t="str">
        <f t="shared" si="5"/>
        <v>S</v>
      </c>
      <c r="AP9" s="203" t="str">
        <f t="shared" si="5"/>
        <v>S</v>
      </c>
      <c r="AQ9" s="202" t="str">
        <f t="shared" si="5"/>
        <v>D</v>
      </c>
      <c r="AR9" s="204" t="str">
        <f t="shared" si="5"/>
        <v>S</v>
      </c>
    </row>
    <row r="10" spans="2:44" x14ac:dyDescent="0.2">
      <c r="B10" s="321" t="s">
        <v>417</v>
      </c>
      <c r="C10" s="154">
        <v>44670</v>
      </c>
      <c r="D10" s="186">
        <f>IF(C10="","",C10+E10)</f>
        <v>44672</v>
      </c>
      <c r="E10" s="146">
        <v>2</v>
      </c>
      <c r="F10" s="156">
        <v>44670</v>
      </c>
      <c r="G10" s="156"/>
      <c r="H10" s="188" t="str">
        <f t="shared" ref="H10:H21" si="6">IF(G10&gt;D10,G10-D10,"")</f>
        <v/>
      </c>
      <c r="I10" s="189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6"/>
      <c r="E11" s="146"/>
      <c r="F11" s="156"/>
      <c r="G11" s="156"/>
      <c r="H11" s="188" t="str">
        <f t="shared" si="6"/>
        <v/>
      </c>
      <c r="I11" s="189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6"/>
      <c r="E12" s="146"/>
      <c r="F12" s="156"/>
      <c r="G12" s="156"/>
      <c r="H12" s="188" t="str">
        <f t="shared" si="6"/>
        <v/>
      </c>
      <c r="I12" s="189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6" t="str">
        <f t="shared" ref="D13:D24" si="8">IF(C13="","",C13+E13)</f>
        <v/>
      </c>
      <c r="E13" s="146"/>
      <c r="F13" s="156"/>
      <c r="G13" s="156"/>
      <c r="H13" s="188" t="str">
        <f t="shared" si="6"/>
        <v/>
      </c>
      <c r="I13" s="189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6" t="str">
        <f t="shared" si="8"/>
        <v/>
      </c>
      <c r="E14" s="146"/>
      <c r="F14" s="156"/>
      <c r="G14" s="156"/>
      <c r="H14" s="188" t="str">
        <f t="shared" si="6"/>
        <v/>
      </c>
      <c r="I14" s="189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6" t="str">
        <f t="shared" si="8"/>
        <v/>
      </c>
      <c r="E15" s="146"/>
      <c r="F15" s="156"/>
      <c r="G15" s="156"/>
      <c r="H15" s="188" t="str">
        <f t="shared" si="6"/>
        <v/>
      </c>
      <c r="I15" s="189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6" t="str">
        <f t="shared" si="8"/>
        <v/>
      </c>
      <c r="E16" s="146"/>
      <c r="F16" s="156"/>
      <c r="G16" s="156"/>
      <c r="H16" s="188" t="str">
        <f t="shared" si="6"/>
        <v/>
      </c>
      <c r="I16" s="189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6" t="str">
        <f t="shared" si="8"/>
        <v/>
      </c>
      <c r="E17" s="146"/>
      <c r="F17" s="156"/>
      <c r="G17" s="156"/>
      <c r="H17" s="188" t="str">
        <f t="shared" si="6"/>
        <v/>
      </c>
      <c r="I17" s="189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6" t="str">
        <f t="shared" si="8"/>
        <v/>
      </c>
      <c r="E18" s="146"/>
      <c r="F18" s="156"/>
      <c r="G18" s="156"/>
      <c r="H18" s="188" t="str">
        <f t="shared" si="6"/>
        <v/>
      </c>
      <c r="I18" s="189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6" t="str">
        <f t="shared" si="8"/>
        <v/>
      </c>
      <c r="E19" s="146"/>
      <c r="F19" s="156"/>
      <c r="G19" s="156"/>
      <c r="H19" s="188" t="str">
        <f t="shared" si="6"/>
        <v/>
      </c>
      <c r="I19" s="189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6" t="str">
        <f t="shared" si="8"/>
        <v/>
      </c>
      <c r="E20" s="146"/>
      <c r="F20" s="156"/>
      <c r="G20" s="156"/>
      <c r="H20" s="188" t="str">
        <f t="shared" si="6"/>
        <v/>
      </c>
      <c r="I20" s="189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7" t="str">
        <f t="shared" si="8"/>
        <v/>
      </c>
      <c r="E21" s="150"/>
      <c r="F21" s="157"/>
      <c r="G21" s="157"/>
      <c r="H21" s="190" t="str">
        <f t="shared" si="6"/>
        <v/>
      </c>
      <c r="I21" s="191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6" priority="2">
      <formula>IF($I10="","",AND(J$8&gt;=$G10,J$8&lt;=$G10))</formula>
    </cfRule>
    <cfRule type="expression" dxfId="5" priority="6">
      <formula>IF($H10="","",AND(J$8&gt;=$G10-($H10-1),J$8&lt;=$G10))</formula>
    </cfRule>
    <cfRule type="expression" dxfId="4" priority="37">
      <formula>IF($F10="","",AND(J$8&gt;=$F10,J$8&lt;=$G10))</formula>
    </cfRule>
    <cfRule type="expression" dxfId="3" priority="38">
      <formula>J$8=TODAY()</formula>
    </cfRule>
    <cfRule type="expression" dxfId="2" priority="39">
      <formula>IF($C10="","",AND(J$8&gt;=$C10,J$8&lt;=$D10))</formula>
    </cfRule>
  </conditionalFormatting>
  <conditionalFormatting sqref="I10:I21">
    <cfRule type="cellIs" dxfId="1" priority="5" operator="notEqual">
      <formula>""</formula>
    </cfRule>
  </conditionalFormatting>
  <conditionalFormatting sqref="H10:H21">
    <cfRule type="cellIs" dxfId="0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15" sqref="L15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353" t="s">
        <v>322</v>
      </c>
      <c r="C4" s="354"/>
      <c r="D4" s="354"/>
      <c r="E4" s="354"/>
      <c r="F4" s="354"/>
      <c r="G4" s="354"/>
      <c r="H4" s="355"/>
      <c r="J4" s="353" t="s">
        <v>322</v>
      </c>
      <c r="K4" s="354"/>
      <c r="L4" s="354"/>
      <c r="M4" s="354"/>
      <c r="N4" s="354"/>
      <c r="O4" s="354"/>
      <c r="P4" s="355"/>
    </row>
    <row r="5" spans="2:16" x14ac:dyDescent="0.2">
      <c r="B5" s="356" t="s">
        <v>326</v>
      </c>
      <c r="C5" s="356"/>
      <c r="D5" s="356"/>
      <c r="E5" s="356"/>
      <c r="F5" s="356"/>
      <c r="G5" s="356"/>
      <c r="H5" s="356"/>
      <c r="J5" s="357" t="s">
        <v>329</v>
      </c>
      <c r="K5" s="358"/>
      <c r="L5" s="358"/>
      <c r="M5" s="358"/>
      <c r="N5" s="358"/>
      <c r="O5" s="358"/>
      <c r="P5" s="359"/>
    </row>
    <row r="6" spans="2:16" x14ac:dyDescent="0.2">
      <c r="B6" s="362"/>
      <c r="C6" s="362"/>
      <c r="D6" s="362"/>
      <c r="E6" s="362"/>
      <c r="F6" s="362"/>
      <c r="G6" s="362"/>
      <c r="H6" s="362"/>
      <c r="J6" s="362"/>
      <c r="K6" s="362"/>
      <c r="L6" s="362"/>
      <c r="M6" s="362"/>
      <c r="N6" s="362"/>
      <c r="O6" s="362"/>
      <c r="P6" s="362"/>
    </row>
    <row r="7" spans="2:16" x14ac:dyDescent="0.2">
      <c r="B7" s="363"/>
      <c r="C7" s="159" t="s">
        <v>320</v>
      </c>
      <c r="D7" s="361" t="str">
        <f>CUST_M_OBRA!C6</f>
        <v>Reforma de imóvel em Jacarepaguá</v>
      </c>
      <c r="E7" s="361"/>
      <c r="F7" s="361"/>
      <c r="G7" s="361"/>
      <c r="H7" s="361"/>
      <c r="J7" s="363"/>
      <c r="K7" s="159" t="s">
        <v>320</v>
      </c>
      <c r="L7" s="342" t="str">
        <f>CUST_M_OBRA!C6</f>
        <v>Reforma de imóvel em Jacarepaguá</v>
      </c>
      <c r="M7" s="343"/>
      <c r="N7" s="343"/>
      <c r="O7" s="343"/>
      <c r="P7" s="360"/>
    </row>
    <row r="8" spans="2:16" x14ac:dyDescent="0.2">
      <c r="B8" s="364"/>
      <c r="C8" s="159" t="s">
        <v>321</v>
      </c>
      <c r="D8" s="361" t="str">
        <f>CUST_M_OBRA!C7</f>
        <v>Rua Cassiopeia, n° 86, Taquara - RJ</v>
      </c>
      <c r="E8" s="361"/>
      <c r="F8" s="361"/>
      <c r="G8" s="361"/>
      <c r="H8" s="361"/>
      <c r="J8" s="364"/>
      <c r="K8" s="159" t="s">
        <v>321</v>
      </c>
      <c r="L8" s="342" t="str">
        <f>CUST_M_OBRA!C7</f>
        <v>Rua Cassiopeia, n° 86, Taquara - RJ</v>
      </c>
      <c r="M8" s="343"/>
      <c r="N8" s="343"/>
      <c r="O8" s="343"/>
      <c r="P8" s="360"/>
    </row>
    <row r="9" spans="2:16" x14ac:dyDescent="0.2">
      <c r="B9" s="364"/>
      <c r="C9" s="159" t="s">
        <v>319</v>
      </c>
      <c r="D9" s="273">
        <v>44670</v>
      </c>
      <c r="E9" s="158"/>
      <c r="F9" s="158"/>
      <c r="G9" s="158"/>
      <c r="H9" s="159" t="s">
        <v>327</v>
      </c>
      <c r="J9" s="364"/>
      <c r="K9" s="159" t="s">
        <v>319</v>
      </c>
      <c r="L9" s="273"/>
      <c r="M9" s="158"/>
      <c r="N9" s="158"/>
      <c r="O9" s="158"/>
      <c r="P9" s="159" t="s">
        <v>327</v>
      </c>
    </row>
    <row r="10" spans="2:16" x14ac:dyDescent="0.2">
      <c r="B10" s="365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365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352" t="s">
        <v>328</v>
      </c>
      <c r="C11" s="160" t="s">
        <v>2</v>
      </c>
      <c r="D11" s="158"/>
      <c r="E11" s="158"/>
      <c r="F11" s="161"/>
      <c r="G11" s="158"/>
      <c r="H11" s="158"/>
      <c r="J11" s="352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352"/>
      <c r="C12" s="160" t="s">
        <v>3</v>
      </c>
      <c r="D12" s="158"/>
      <c r="E12" s="158"/>
      <c r="F12" s="161"/>
      <c r="G12" s="158"/>
      <c r="H12" s="158"/>
      <c r="J12" s="352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352"/>
      <c r="C13" s="160" t="s">
        <v>4</v>
      </c>
      <c r="D13" s="158"/>
      <c r="E13" s="158"/>
      <c r="F13" s="161"/>
      <c r="G13" s="158"/>
      <c r="H13" s="158"/>
      <c r="J13" s="352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352"/>
      <c r="C14" s="160" t="s">
        <v>5</v>
      </c>
      <c r="D14" s="158"/>
      <c r="E14" s="158"/>
      <c r="F14" s="161"/>
      <c r="G14" s="158"/>
      <c r="H14" s="158"/>
      <c r="J14" s="352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352"/>
      <c r="C15" s="160" t="s">
        <v>6</v>
      </c>
      <c r="D15" s="158"/>
      <c r="E15" s="158"/>
      <c r="F15" s="161"/>
      <c r="G15" s="158"/>
      <c r="H15" s="158"/>
      <c r="J15" s="352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352"/>
      <c r="C16" s="160" t="s">
        <v>7</v>
      </c>
      <c r="D16" s="158"/>
      <c r="E16" s="158"/>
      <c r="F16" s="161"/>
      <c r="G16" s="158"/>
      <c r="H16" s="158"/>
      <c r="J16" s="352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352"/>
      <c r="C17" s="160" t="s">
        <v>8</v>
      </c>
      <c r="D17" s="158"/>
      <c r="E17" s="158"/>
      <c r="F17" s="161"/>
      <c r="G17" s="158"/>
      <c r="H17" s="158"/>
      <c r="J17" s="352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352"/>
      <c r="C18" s="160" t="s">
        <v>323</v>
      </c>
      <c r="D18" s="158"/>
      <c r="E18" s="158"/>
      <c r="F18" s="161"/>
      <c r="G18" s="158"/>
      <c r="H18" s="158"/>
      <c r="J18" s="352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352"/>
      <c r="C19" s="160" t="s">
        <v>324</v>
      </c>
      <c r="D19" s="158"/>
      <c r="E19" s="158"/>
      <c r="F19" s="161"/>
      <c r="G19" s="158"/>
      <c r="H19" s="158"/>
      <c r="J19" s="352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352"/>
      <c r="C20" s="160" t="s">
        <v>325</v>
      </c>
      <c r="D20" s="158"/>
      <c r="E20" s="158"/>
      <c r="F20" s="161"/>
      <c r="G20" s="158"/>
      <c r="H20" s="158"/>
      <c r="J20" s="352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13" sqref="D1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353" t="s">
        <v>330</v>
      </c>
      <c r="C4" s="354"/>
      <c r="D4" s="354"/>
      <c r="E4" s="354"/>
      <c r="F4" s="354"/>
      <c r="G4" s="354"/>
      <c r="H4" s="354"/>
      <c r="I4" s="355"/>
    </row>
    <row r="5" spans="2:9" x14ac:dyDescent="0.2">
      <c r="B5" s="356" t="s">
        <v>340</v>
      </c>
      <c r="C5" s="356"/>
      <c r="D5" s="356"/>
      <c r="E5" s="356"/>
      <c r="F5" s="356"/>
      <c r="G5" s="356"/>
      <c r="H5" s="356"/>
      <c r="I5" s="356"/>
    </row>
    <row r="6" spans="2:9" x14ac:dyDescent="0.2">
      <c r="B6" s="362"/>
      <c r="C6" s="362"/>
      <c r="D6" s="362"/>
      <c r="E6" s="362"/>
      <c r="F6" s="362"/>
      <c r="G6" s="362"/>
      <c r="H6" s="362"/>
      <c r="I6" s="362"/>
    </row>
    <row r="7" spans="2:9" x14ac:dyDescent="0.2">
      <c r="B7" s="363"/>
      <c r="C7" s="159" t="s">
        <v>320</v>
      </c>
      <c r="D7" s="366" t="str">
        <f>CUST_M_OBRA!C6</f>
        <v>Reforma de imóvel em Jacarepaguá</v>
      </c>
      <c r="E7" s="361"/>
      <c r="F7" s="361"/>
      <c r="G7" s="361"/>
      <c r="H7" s="361"/>
      <c r="I7" s="361"/>
    </row>
    <row r="8" spans="2:9" x14ac:dyDescent="0.2">
      <c r="B8" s="364"/>
      <c r="C8" s="159" t="s">
        <v>321</v>
      </c>
      <c r="D8" s="366" t="str">
        <f>CUST_M_OBRA!C7</f>
        <v>Rua Cassiopeia, n° 86, Taquara - RJ</v>
      </c>
      <c r="E8" s="361"/>
      <c r="F8" s="361"/>
      <c r="G8" s="361"/>
      <c r="H8" s="361"/>
      <c r="I8" s="361"/>
    </row>
    <row r="9" spans="2:9" x14ac:dyDescent="0.2">
      <c r="B9" s="364"/>
      <c r="C9" s="159" t="s">
        <v>319</v>
      </c>
      <c r="D9" s="272">
        <v>44670</v>
      </c>
      <c r="E9" s="158"/>
      <c r="F9" s="158"/>
      <c r="G9" s="158"/>
      <c r="H9" s="159" t="s">
        <v>331</v>
      </c>
      <c r="I9" s="159"/>
    </row>
    <row r="10" spans="2:9" x14ac:dyDescent="0.2">
      <c r="B10" s="365"/>
      <c r="C10" s="158" t="s">
        <v>316</v>
      </c>
      <c r="D10" s="158" t="s">
        <v>1</v>
      </c>
      <c r="E10" s="158" t="s">
        <v>270</v>
      </c>
      <c r="F10" s="158" t="s">
        <v>317</v>
      </c>
      <c r="G10" s="208" t="s">
        <v>27</v>
      </c>
      <c r="H10" s="159" t="s">
        <v>270</v>
      </c>
      <c r="I10" s="158" t="s">
        <v>318</v>
      </c>
    </row>
    <row r="11" spans="2:9" x14ac:dyDescent="0.2">
      <c r="B11" s="352" t="s">
        <v>328</v>
      </c>
      <c r="C11" s="160" t="s">
        <v>2</v>
      </c>
      <c r="D11" s="320" t="s">
        <v>415</v>
      </c>
      <c r="E11" s="158">
        <v>2</v>
      </c>
      <c r="F11" s="161"/>
      <c r="G11" s="271" t="str">
        <f>IF(F11="","",E11*F11)</f>
        <v/>
      </c>
      <c r="H11" s="158"/>
      <c r="I11" s="158"/>
    </row>
    <row r="12" spans="2:9" x14ac:dyDescent="0.2">
      <c r="B12" s="352"/>
      <c r="C12" s="160" t="s">
        <v>3</v>
      </c>
      <c r="D12" s="320" t="s">
        <v>416</v>
      </c>
      <c r="E12" s="158">
        <v>1</v>
      </c>
      <c r="F12" s="161"/>
      <c r="G12" s="271" t="str">
        <f t="shared" ref="G12:G20" si="0">IF(F12="","",E12*F12)</f>
        <v/>
      </c>
      <c r="H12" s="158"/>
      <c r="I12" s="158"/>
    </row>
    <row r="13" spans="2:9" x14ac:dyDescent="0.2">
      <c r="B13" s="352"/>
      <c r="C13" s="160" t="s">
        <v>4</v>
      </c>
      <c r="D13" s="158"/>
      <c r="E13" s="158"/>
      <c r="F13" s="161"/>
      <c r="G13" s="271" t="str">
        <f t="shared" si="0"/>
        <v/>
      </c>
      <c r="H13" s="158"/>
      <c r="I13" s="158"/>
    </row>
    <row r="14" spans="2:9" x14ac:dyDescent="0.2">
      <c r="B14" s="352"/>
      <c r="C14" s="160" t="s">
        <v>5</v>
      </c>
      <c r="D14" s="158"/>
      <c r="E14" s="158"/>
      <c r="F14" s="161"/>
      <c r="G14" s="271" t="str">
        <f t="shared" si="0"/>
        <v/>
      </c>
      <c r="H14" s="158"/>
      <c r="I14" s="158"/>
    </row>
    <row r="15" spans="2:9" x14ac:dyDescent="0.2">
      <c r="B15" s="352"/>
      <c r="C15" s="160" t="s">
        <v>6</v>
      </c>
      <c r="D15" s="158"/>
      <c r="E15" s="158"/>
      <c r="F15" s="161"/>
      <c r="G15" s="271" t="str">
        <f t="shared" si="0"/>
        <v/>
      </c>
      <c r="H15" s="158"/>
      <c r="I15" s="158"/>
    </row>
    <row r="16" spans="2:9" x14ac:dyDescent="0.2">
      <c r="B16" s="352"/>
      <c r="C16" s="160" t="s">
        <v>7</v>
      </c>
      <c r="D16" s="158"/>
      <c r="E16" s="158"/>
      <c r="F16" s="161"/>
      <c r="G16" s="271" t="str">
        <f t="shared" si="0"/>
        <v/>
      </c>
      <c r="H16" s="158"/>
      <c r="I16" s="158"/>
    </row>
    <row r="17" spans="2:9" x14ac:dyDescent="0.2">
      <c r="B17" s="352"/>
      <c r="C17" s="160" t="s">
        <v>8</v>
      </c>
      <c r="D17" s="158"/>
      <c r="E17" s="158"/>
      <c r="F17" s="161"/>
      <c r="G17" s="271" t="str">
        <f t="shared" si="0"/>
        <v/>
      </c>
      <c r="H17" s="158"/>
      <c r="I17" s="158"/>
    </row>
    <row r="18" spans="2:9" x14ac:dyDescent="0.2">
      <c r="B18" s="352"/>
      <c r="C18" s="160" t="s">
        <v>323</v>
      </c>
      <c r="D18" s="158"/>
      <c r="E18" s="158"/>
      <c r="F18" s="161"/>
      <c r="G18" s="271" t="str">
        <f t="shared" si="0"/>
        <v/>
      </c>
      <c r="H18" s="158"/>
      <c r="I18" s="158"/>
    </row>
    <row r="19" spans="2:9" x14ac:dyDescent="0.2">
      <c r="B19" s="352"/>
      <c r="C19" s="160" t="s">
        <v>324</v>
      </c>
      <c r="D19" s="158"/>
      <c r="E19" s="158"/>
      <c r="F19" s="161"/>
      <c r="G19" s="271" t="str">
        <f t="shared" si="0"/>
        <v/>
      </c>
      <c r="H19" s="158"/>
      <c r="I19" s="158"/>
    </row>
    <row r="20" spans="2:9" x14ac:dyDescent="0.2">
      <c r="B20" s="352"/>
      <c r="C20" s="160" t="s">
        <v>325</v>
      </c>
      <c r="D20" s="158"/>
      <c r="E20" s="158"/>
      <c r="F20" s="161"/>
      <c r="G20" s="271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CUST_M_OBRA</vt:lpstr>
      <vt:lpstr>RDO</vt:lpstr>
      <vt:lpstr>Ordem de Serviço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2022-04-21T01:44:37Z</dcterms:modified>
</cp:coreProperties>
</file>