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5" activeTab="5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state="hidden" r:id="rId7"/>
    <sheet name="List_Materiais" sheetId="8" r:id="rId8"/>
    <sheet name="List_Ferramentas" sheetId="10" r:id="rId9"/>
    <sheet name="CUST_Geral_M_OBRA" sheetId="11" r:id="rId10"/>
    <sheet name="CUST_Diário_M_Obra" sheetId="15" r:id="rId11"/>
    <sheet name="RDO" sheetId="12" r:id="rId12"/>
    <sheet name="Ordem de Serviço" sheetId="13" r:id="rId13"/>
    <sheet name="Plan1" sheetId="14" r:id="rId14"/>
  </sheets>
  <definedNames>
    <definedName name="_xlnm.Print_Area" localSheetId="3">'CURVA "S"'!$B$4:$N$41</definedName>
    <definedName name="_xlnm.Print_Area" localSheetId="2">'FÍSICO x FINANCEIRO'!$B$1:$Z$47</definedName>
    <definedName name="Diario1">RDO!$B$5:$L$86</definedName>
    <definedName name="Diario2">RDO!$B$89:$L$172</definedName>
    <definedName name="Diario3">RDO!$B$175:$L$260</definedName>
    <definedName name="Diario4">RDO!$B$263:$L$348</definedName>
    <definedName name="Diario5">RDO!$B$351:$L$439</definedName>
    <definedName name="Diario6">RDO!$B$442:$L$530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L446" i="12" l="1"/>
  <c r="L485" i="12"/>
  <c r="I485" i="12"/>
  <c r="L476" i="12"/>
  <c r="L467" i="12"/>
  <c r="L445" i="12"/>
  <c r="K443" i="12"/>
  <c r="L486" i="12" l="1"/>
  <c r="L477" i="12"/>
  <c r="L447" i="12"/>
  <c r="D10" i="6" l="1"/>
  <c r="G11" i="11" l="1"/>
  <c r="G21" i="11"/>
  <c r="G20" i="11"/>
  <c r="G19" i="11"/>
  <c r="G18" i="11"/>
  <c r="D16" i="11"/>
  <c r="C16" i="11" s="1"/>
  <c r="G16" i="11"/>
  <c r="I16" i="11"/>
  <c r="J16" i="11" s="1"/>
  <c r="L16" i="11"/>
  <c r="M16" i="11"/>
  <c r="C17" i="11"/>
  <c r="I17" i="11"/>
  <c r="J17" i="11" s="1"/>
  <c r="L17" i="11"/>
  <c r="M17" i="11"/>
  <c r="G15" i="11"/>
  <c r="G14" i="11"/>
  <c r="G13" i="11"/>
  <c r="G12" i="11"/>
  <c r="D21" i="11"/>
  <c r="D20" i="11"/>
  <c r="D19" i="11"/>
  <c r="D18" i="11"/>
  <c r="D15" i="11"/>
  <c r="C15" i="11" s="1"/>
  <c r="D14" i="11"/>
  <c r="C14" i="11" s="1"/>
  <c r="D13" i="11"/>
  <c r="D22" i="11"/>
  <c r="C22" i="11" s="1"/>
  <c r="D23" i="11"/>
  <c r="C23" i="11" s="1"/>
  <c r="D24" i="11"/>
  <c r="C24" i="11" s="1"/>
  <c r="D25" i="11"/>
  <c r="D26" i="11"/>
  <c r="C26" i="11" s="1"/>
  <c r="D27" i="11"/>
  <c r="C27" i="11" s="1"/>
  <c r="D28" i="11"/>
  <c r="C28" i="11" s="1"/>
  <c r="D29" i="11"/>
  <c r="D30" i="11"/>
  <c r="D12" i="11"/>
  <c r="C12" i="11" s="1"/>
  <c r="D11" i="11"/>
  <c r="C25" i="11"/>
  <c r="C29" i="11"/>
  <c r="K31" i="11"/>
  <c r="M12" i="11"/>
  <c r="M13" i="11"/>
  <c r="M14" i="11"/>
  <c r="M15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11" i="11"/>
  <c r="L12" i="11"/>
  <c r="L14" i="11"/>
  <c r="L15" i="11"/>
  <c r="L22" i="11"/>
  <c r="L23" i="11"/>
  <c r="L24" i="11"/>
  <c r="L25" i="11"/>
  <c r="L26" i="11"/>
  <c r="L27" i="11"/>
  <c r="L28" i="11"/>
  <c r="L29" i="11"/>
  <c r="I13" i="11"/>
  <c r="I30" i="11"/>
  <c r="J30" i="11" s="1"/>
  <c r="I29" i="11"/>
  <c r="J29" i="11" s="1"/>
  <c r="I28" i="11"/>
  <c r="J28" i="11" s="1"/>
  <c r="I27" i="11"/>
  <c r="J27" i="11" s="1"/>
  <c r="I26" i="11"/>
  <c r="J26" i="11" s="1"/>
  <c r="I25" i="11"/>
  <c r="J25" i="11" s="1"/>
  <c r="I24" i="11"/>
  <c r="J24" i="11" s="1"/>
  <c r="I23" i="11"/>
  <c r="J23" i="11" s="1"/>
  <c r="I22" i="11"/>
  <c r="J22" i="11" s="1"/>
  <c r="I21" i="11"/>
  <c r="I20" i="11"/>
  <c r="I19" i="11"/>
  <c r="I18" i="11"/>
  <c r="J18" i="11" s="1"/>
  <c r="L18" i="11" s="1"/>
  <c r="I15" i="11"/>
  <c r="J15" i="11" s="1"/>
  <c r="I14" i="11"/>
  <c r="J14" i="11" s="1"/>
  <c r="I12" i="11"/>
  <c r="J12" i="11" s="1"/>
  <c r="I11" i="11"/>
  <c r="J20" i="11" l="1"/>
  <c r="L20" i="11" s="1"/>
  <c r="J21" i="11"/>
  <c r="L21" i="11" s="1"/>
  <c r="J19" i="11"/>
  <c r="L19" i="11" s="1"/>
  <c r="C21" i="11"/>
  <c r="J13" i="11"/>
  <c r="L13" i="11" s="1"/>
  <c r="J11" i="11"/>
  <c r="L11" i="11" s="1"/>
  <c r="C13" i="11"/>
  <c r="C20" i="11"/>
  <c r="C19" i="11"/>
  <c r="C11" i="11"/>
  <c r="C18" i="11"/>
  <c r="L394" i="12"/>
  <c r="I394" i="12"/>
  <c r="L385" i="12"/>
  <c r="L376" i="12"/>
  <c r="L386" i="12" s="1"/>
  <c r="L355" i="12"/>
  <c r="L354" i="12"/>
  <c r="K352" i="12"/>
  <c r="L395" i="12" l="1"/>
  <c r="C31" i="11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G31" i="1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L8" i="8"/>
  <c r="D8" i="8"/>
  <c r="L7" i="8"/>
  <c r="D7" i="8"/>
  <c r="D8" i="10"/>
  <c r="D7" i="10"/>
  <c r="J31" i="11" l="1"/>
  <c r="L31" i="11" s="1"/>
  <c r="M31" i="11" s="1"/>
  <c r="L8" i="12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G12" i="10"/>
  <c r="G13" i="10"/>
  <c r="G14" i="10"/>
  <c r="G15" i="10"/>
  <c r="G16" i="10"/>
  <c r="G17" i="10"/>
  <c r="G18" i="10"/>
  <c r="G19" i="10"/>
  <c r="G20" i="10"/>
  <c r="G11" i="10"/>
  <c r="E9" i="11" l="1"/>
  <c r="F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J8" i="6"/>
  <c r="J7" i="6" s="1"/>
  <c r="J9" i="6" l="1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</calcChain>
</file>

<file path=xl/sharedStrings.xml><?xml version="1.0" encoding="utf-8"?>
<sst xmlns="http://schemas.openxmlformats.org/spreadsheetml/2006/main" count="2652" uniqueCount="495">
  <si>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</si>
  <si>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</si>
  <si>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</si>
  <si>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</si>
  <si>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</si>
  <si>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</si>
  <si>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</si>
  <si>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</si>
  <si>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</si>
  <si>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</si>
  <si>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</si>
  <si>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</si>
  <si>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</si>
  <si>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</si>
  <si>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</si>
  <si>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</si>
  <si>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</si>
  <si>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</si>
  <si>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</si>
  <si>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</si>
  <si>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</si>
  <si>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</si>
  <si>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</si>
  <si>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</si>
  <si>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</si>
  <si>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</si>
  <si>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</si>
  <si>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</si>
  <si>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</si>
  <si>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</si>
  <si>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</si>
  <si>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</si>
  <si>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</si>
  <si>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</si>
  <si>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</si>
  <si>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</si>
  <si>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</si>
  <si>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</si>
  <si>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</si>
  <si>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</si>
  <si>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</si>
  <si>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</si>
  <si>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</si>
  <si>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</si>
  <si>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</si>
  <si>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</si>
  <si>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</si>
  <si>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</si>
  <si>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</si>
  <si>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</si>
  <si>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</si>
  <si>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</si>
  <si>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</si>
  <si>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</si>
  <si>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</si>
  <si>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</si>
  <si>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</si>
  <si>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</si>
  <si>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</si>
  <si>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</si>
  <si>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</si>
  <si>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</si>
  <si>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</si>
  <si>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</si>
  <si>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</si>
  <si>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</si>
  <si>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</si>
  <si>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</si>
  <si>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</si>
  <si>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</si>
  <si>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</si>
  <si>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</si>
  <si>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</si>
  <si>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</si>
  <si>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</si>
  <si>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</si>
  <si>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</si>
  <si>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</si>
  <si>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</si>
  <si>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</si>
  <si>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</si>
  <si>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</si>
  <si>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</si>
  <si>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</si>
  <si>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</si>
  <si>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</si>
  <si>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</si>
  <si>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</si>
  <si>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</si>
  <si>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</si>
  <si>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</si>
  <si>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</si>
  <si>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</si>
  <si>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</si>
  <si>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</si>
  <si>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</si>
  <si>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</si>
  <si>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</si>
  <si>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</si>
  <si>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</si>
  <si>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</si>
  <si>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</si>
  <si>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</si>
  <si>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</si>
  <si>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</si>
  <si>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</si>
  <si>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</si>
  <si>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</si>
  <si>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</si>
  <si>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</si>
  <si>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</si>
  <si>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</si>
  <si>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</si>
  <si>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</si>
  <si>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</si>
  <si>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</si>
  <si>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</si>
  <si>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</si>
  <si>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</si>
  <si>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</si>
  <si>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</si>
  <si>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</si>
  <si>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</si>
  <si>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</si>
  <si>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</si>
  <si>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</si>
  <si>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</si>
  <si>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</si>
  <si>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</si>
  <si>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</si>
  <si>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</si>
  <si>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</si>
  <si>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</si>
  <si>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</si>
  <si>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</si>
  <si>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</si>
  <si>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</si>
  <si>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</si>
  <si>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</si>
  <si>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</si>
  <si>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</si>
  <si>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</si>
  <si>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</si>
  <si>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</si>
  <si>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</si>
  <si>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</si>
  <si>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</si>
  <si>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</si>
  <si>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</si>
  <si>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</si>
  <si>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</si>
  <si>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</si>
  <si>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</si>
  <si>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</si>
  <si>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</si>
  <si>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</si>
  <si>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</si>
  <si>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</si>
  <si>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</si>
  <si>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</si>
  <si>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</si>
  <si>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</si>
  <si>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</si>
  <si>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</si>
  <si>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</si>
  <si>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</si>
  <si>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</si>
  <si>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</si>
  <si>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</si>
  <si>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</si>
  <si>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</si>
  <si>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</si>
  <si>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</si>
  <si>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</si>
  <si>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</si>
  <si>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</si>
  <si>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</si>
  <si>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</si>
  <si>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</si>
  <si>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</si>
  <si>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</si>
  <si>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</si>
  <si>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</si>
  <si>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</si>
  <si>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</si>
  <si>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</si>
  <si>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</si>
  <si>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</si>
  <si>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</si>
  <si>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</si>
  <si>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</si>
  <si>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</si>
  <si>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</si>
  <si>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</si>
  <si>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</si>
  <si>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</si>
  <si>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</si>
  <si>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</si>
  <si>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</si>
  <si>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</si>
  <si>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</si>
  <si>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</si>
  <si>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</si>
  <si>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</si>
  <si>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</si>
  <si>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</si>
  <si>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</si>
  <si>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</si>
  <si>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</si>
  <si>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</si>
  <si>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</si>
  <si>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</si>
  <si>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</si>
  <si>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</si>
  <si>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</si>
  <si>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</si>
  <si>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</si>
  <si>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</si>
  <si>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</si>
  <si>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</si>
  <si>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</si>
  <si>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</si>
  <si>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</si>
  <si>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</si>
  <si>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</si>
  <si>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</si>
  <si>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</si>
  <si>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</si>
  <si>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</si>
  <si>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</si>
  <si>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</si>
  <si>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</si>
  <si>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</si>
  <si>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</si>
  <si>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</si>
  <si>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</si>
  <si>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</si>
  <si>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</si>
  <si>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</si>
  <si>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</si>
  <si>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</si>
  <si>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</si>
  <si>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</si>
  <si>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</si>
  <si>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</si>
  <si>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</si>
  <si>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</si>
  <si>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</si>
  <si>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</si>
  <si>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</si>
  <si>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</si>
  <si>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</si>
  <si>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</si>
  <si>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</si>
  <si>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</si>
  <si>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</si>
  <si>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</si>
  <si>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</si>
  <si>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</si>
  <si>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</si>
  <si>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</si>
  <si>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</si>
  <si>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</si>
  <si>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</si>
  <si>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</si>
  <si>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</si>
  <si>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</si>
  <si>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</si>
  <si>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</si>
  <si>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</si>
  <si>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</si>
  <si>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</si>
  <si>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</si>
  <si>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</si>
  <si>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</si>
  <si>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</si>
  <si>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</si>
  <si>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</si>
  <si>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</si>
  <si>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</si>
  <si>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</si>
  <si>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</si>
  <si>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</si>
  <si>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</si>
  <si>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</si>
  <si>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</si>
  <si>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</si>
  <si>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</si>
  <si>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</si>
  <si>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</si>
  <si>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</si>
  <si>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</si>
  <si>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</si>
  <si>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</si>
  <si>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</si>
  <si>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</si>
  <si>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</si>
  <si>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</si>
  <si>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</si>
  <si>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</si>
  <si>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</si>
  <si>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</si>
  <si>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</si>
  <si>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</si>
  <si>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</si>
  <si>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</si>
  <si>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</si>
  <si>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</si>
  <si>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</si>
  <si>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</si>
  <si>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</si>
  <si>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</si>
  <si>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</si>
  <si>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</si>
  <si>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</si>
  <si>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</si>
  <si>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</si>
  <si>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</si>
  <si>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</si>
  <si>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</si>
  <si>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</si>
  <si>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</si>
  <si>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</si>
  <si>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1.8</t>
  </si>
  <si>
    <t>1.9</t>
  </si>
  <si>
    <t>1.10</t>
  </si>
  <si>
    <t>Fornecidos por nós</t>
  </si>
  <si>
    <t>Sobras</t>
  </si>
  <si>
    <t>Elétrica</t>
  </si>
  <si>
    <t>Fornecidos pelo cliente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</si>
  <si>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</si>
  <si>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</si>
  <si>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</si>
  <si>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</si>
  <si>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</si>
  <si>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</si>
  <si>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</si>
  <si>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</si>
  <si>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</si>
  <si>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</si>
  <si>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</si>
  <si>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</si>
  <si>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</si>
  <si>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</si>
  <si>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</si>
  <si>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</si>
  <si>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</si>
  <si>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</si>
  <si>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</si>
  <si>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</si>
  <si>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</si>
  <si>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</si>
  <si>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</si>
  <si>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</si>
  <si>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</si>
  <si>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</si>
  <si>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</si>
  <si>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</si>
  <si>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</si>
  <si>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</si>
  <si>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</si>
  <si>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</si>
  <si>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</si>
  <si>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</si>
  <si>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</si>
  <si>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</si>
  <si>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</si>
  <si>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</si>
  <si>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</si>
  <si>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</si>
  <si>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</si>
  <si>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</si>
  <si>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</si>
  <si>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</si>
  <si>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</si>
  <si>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</si>
  <si>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</si>
  <si>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</si>
  <si>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</si>
  <si>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</si>
  <si>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</si>
  <si>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</si>
  <si>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</si>
  <si>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</si>
  <si>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</si>
  <si>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</si>
  <si>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</si>
  <si>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</si>
  <si>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</si>
  <si>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</si>
  <si>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</si>
  <si>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</si>
  <si>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</si>
  <si>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</si>
  <si>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</si>
  <si>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</si>
  <si>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</si>
  <si>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</si>
  <si>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</si>
  <si>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</si>
  <si>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</si>
  <si>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</si>
  <si>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</si>
  <si>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</si>
  <si>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</si>
  <si>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</si>
  <si>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</si>
  <si>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</si>
  <si>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</si>
  <si>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</si>
  <si>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</si>
  <si>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</si>
  <si>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</si>
  <si>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</si>
  <si>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 xml:space="preserve">pá </t>
  </si>
  <si>
    <t>enchada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</si>
  <si>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</si>
  <si>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</si>
  <si>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</si>
  <si>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</si>
  <si>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</si>
  <si>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</si>
  <si>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</si>
  <si>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</si>
  <si>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</si>
  <si>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Aplicação de argamassa para correção de falhas no reboco das paredes do corredor externo, do quarto 3 (três) e do</t>
  </si>
  <si>
    <t>||</t>
  </si>
  <si>
    <t>corredor interno do pavimeto 2 (dois).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</si>
  <si>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</si>
  <si>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</si>
  <si>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</si>
  <si>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</si>
  <si>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</si>
  <si>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</si>
  <si>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</si>
  <si>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</si>
  <si>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</si>
  <si>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</si>
  <si>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</si>
  <si>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</si>
  <si>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</si>
  <si>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</si>
  <si>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</si>
  <si>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</si>
  <si>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</si>
  <si>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</si>
  <si>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</si>
  <si>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</si>
  <si>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</si>
  <si>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</si>
  <si>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</si>
  <si>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</si>
  <si>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</si>
  <si>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</si>
  <si>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</si>
  <si>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</si>
  <si>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</si>
  <si>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</si>
  <si>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</si>
  <si>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</si>
  <si>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</si>
  <si>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</si>
  <si>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</si>
  <si>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</si>
  <si>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</si>
  <si>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</si>
  <si>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</si>
  <si>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</si>
  <si>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</si>
  <si>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</si>
  <si>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</si>
  <si>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</si>
  <si>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</si>
  <si>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</si>
  <si>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</si>
  <si>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</si>
  <si>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</si>
  <si>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</si>
  <si>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</si>
  <si>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</si>
  <si>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</si>
  <si>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</si>
  <si>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</si>
  <si>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</si>
  <si>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Finalizada a raspagem do prisma (clarabóia) de iluminação do pavimento 2 (dois)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</si>
  <si>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</si>
  <si>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</si>
  <si>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</si>
  <si>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</si>
  <si>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</si>
  <si>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Levado mais 1/2 de areia para obra,</t>
  </si>
  <si>
    <t>Colocada as escoras de apoio na viga da sala do pavimento 2 (dois)</t>
  </si>
  <si>
    <t>Escoras</t>
  </si>
  <si>
    <t>Escoras de apoio(de ferro)</t>
  </si>
  <si>
    <t>Levado a escora de apoio (de ferro).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</si>
</sst>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1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9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62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0" fontId="16" fillId="0" borderId="42" xfId="0" applyFont="1" applyBorder="1" applyAlignment="1">
      <alignment horizontal="left"/>
    </xf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78" fontId="0" fillId="14" borderId="42" xfId="0" applyNumberFormat="1" applyFill="1" applyBorder="1" applyProtection="1">
      <protection hidden="1"/>
    </xf>
    <xf numFmtId="14" fontId="0" fillId="14" borderId="42" xfId="0" applyNumberFormat="1" applyFill="1" applyBorder="1" applyAlignment="1" applyProtection="1">
      <alignment horizontal="center"/>
      <protection hidden="1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0" fontId="0" fillId="0" borderId="70" xfId="0" applyBorder="1" applyAlignment="1">
      <alignment horizontal="center"/>
    </xf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0" fontId="0" fillId="0" borderId="72" xfId="0" applyBorder="1" applyAlignment="1">
      <alignment horizontal="center"/>
    </xf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0" fillId="0" borderId="18" xfId="0" applyBorder="1" applyAlignment="1">
      <alignment horizontal="center"/>
    </xf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5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0" fillId="14" borderId="55" xfId="0" applyFill="1" applyBorder="1"/>
    <xf numFmtId="0" fontId="1" fillId="14" borderId="18" xfId="0" applyFont="1" applyFill="1" applyBorder="1"/>
    <xf numFmtId="0" fontId="0" fillId="14" borderId="84" xfId="0" applyFill="1" applyBorder="1"/>
    <xf numFmtId="0" fontId="1" fillId="0" borderId="87" xfId="0" applyFont="1" applyBorder="1" applyAlignment="1">
      <alignment horizontal="center"/>
    </xf>
    <xf numFmtId="14" fontId="0" fillId="0" borderId="79" xfId="0" applyNumberFormat="1" applyBorder="1"/>
    <xf numFmtId="14" fontId="0" fillId="0" borderId="53" xfId="0" applyNumberFormat="1" applyBorder="1"/>
    <xf numFmtId="0" fontId="0" fillId="0" borderId="7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8" xfId="0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 textRotation="90"/>
    </xf>
    <xf numFmtId="0" fontId="16" fillId="12" borderId="44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16" fillId="12" borderId="46" xfId="0" applyFont="1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0" fontId="16" fillId="12" borderId="47" xfId="0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42" xfId="0" applyFont="1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6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2" borderId="5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74" xfId="0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  <xf numFmtId="0" fontId="1" fillId="2" borderId="90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91" xfId="0" applyFont="1" applyFill="1" applyBorder="1" applyAlignment="1">
      <alignment horizontal="left"/>
    </xf>
    <xf numFmtId="0" fontId="0" fillId="2" borderId="92" xfId="0" applyFill="1" applyBorder="1" applyAlignment="1">
      <alignment horizontal="center"/>
    </xf>
    <xf numFmtId="14" fontId="0" fillId="0" borderId="94" xfId="0" applyNumberFormat="1" applyBorder="1"/>
    <xf numFmtId="0" fontId="0" fillId="0" borderId="95" xfId="0" applyBorder="1" applyAlignment="1">
      <alignment horizontal="center"/>
    </xf>
    <xf numFmtId="0" fontId="1" fillId="0" borderId="95" xfId="0" applyFont="1" applyBorder="1" applyAlignment="1">
      <alignment horizontal="center"/>
    </xf>
    <xf numFmtId="0" fontId="0" fillId="0" borderId="96" xfId="0" applyBorder="1" applyAlignment="1">
      <alignment horizontal="center"/>
    </xf>
    <xf numFmtId="14" fontId="0" fillId="0" borderId="55" xfId="0" applyNumberFormat="1" applyBorder="1"/>
    <xf numFmtId="0" fontId="0" fillId="0" borderId="58" xfId="0" applyBorder="1" applyAlignment="1">
      <alignment horizontal="center"/>
    </xf>
    <xf numFmtId="14" fontId="0" fillId="0" borderId="93" xfId="0" applyNumberFormat="1" applyBorder="1"/>
    <xf numFmtId="0" fontId="0" fillId="0" borderId="93" xfId="0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610048"/>
        <c:axId val="316611584"/>
      </c:lineChart>
      <c:catAx>
        <c:axId val="31661004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6611584"/>
        <c:crosses val="autoZero"/>
        <c:auto val="1"/>
        <c:lblAlgn val="ctr"/>
        <c:lblOffset val="100"/>
        <c:tickMarkSkip val="1"/>
        <c:noMultiLvlLbl val="0"/>
      </c:catAx>
      <c:valAx>
        <c:axId val="31661158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661004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948608"/>
        <c:axId val="314950400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951936"/>
        <c:axId val="317988864"/>
      </c:lineChart>
      <c:catAx>
        <c:axId val="31494860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950400"/>
        <c:crosses val="autoZero"/>
        <c:auto val="1"/>
        <c:lblAlgn val="ctr"/>
        <c:lblOffset val="100"/>
        <c:tickMarkSkip val="1"/>
        <c:noMultiLvlLbl val="0"/>
      </c:catAx>
      <c:valAx>
        <c:axId val="314950400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4948608"/>
        <c:crosses val="autoZero"/>
        <c:crossBetween val="midCat"/>
        <c:majorUnit val="1"/>
      </c:valAx>
      <c:catAx>
        <c:axId val="3149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317988864"/>
        <c:crosses val="autoZero"/>
        <c:auto val="1"/>
        <c:lblAlgn val="ctr"/>
        <c:lblOffset val="100"/>
        <c:noMultiLvlLbl val="0"/>
      </c:catAx>
      <c:valAx>
        <c:axId val="317988864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4951936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J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590550</xdr:colOff>
          <xdr:row>4</xdr:row>
          <xdr:rowOff>0</xdr:rowOff>
        </xdr:from>
        <xdr:to>
          <xdr:col>56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492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492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492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492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426" t="s">
        <v>252</v>
      </c>
      <c r="C1" s="426"/>
      <c r="D1" s="426"/>
      <c r="E1" s="426"/>
      <c r="F1" s="426"/>
      <c r="G1" s="426"/>
      <c r="H1" s="426"/>
      <c r="I1" s="426"/>
      <c r="J1" s="426"/>
      <c r="K1" s="426"/>
      <c r="L1" s="426"/>
    </row>
    <row r="2" spans="1:12" s="29" customFormat="1" ht="20.25" customHeight="1" x14ac:dyDescent="0.2">
      <c r="A2" s="28"/>
      <c r="B2" s="426"/>
      <c r="C2" s="426"/>
      <c r="D2" s="426"/>
      <c r="E2" s="426"/>
      <c r="F2" s="426"/>
      <c r="G2" s="426"/>
      <c r="H2" s="426"/>
      <c r="I2" s="426"/>
      <c r="J2" s="426"/>
      <c r="K2" s="426"/>
      <c r="L2" s="426"/>
    </row>
    <row r="3" spans="1:12" s="29" customFormat="1" ht="15.75" customHeight="1" x14ac:dyDescent="0.2">
      <c r="A3" s="28"/>
      <c r="B3" s="427" t="s">
        <v>280</v>
      </c>
      <c r="C3" s="427"/>
      <c r="D3" s="427"/>
      <c r="E3" s="427"/>
      <c r="F3" s="427"/>
      <c r="G3" s="427"/>
      <c r="H3" s="427"/>
      <c r="I3" s="427"/>
      <c r="J3" s="427"/>
      <c r="K3" s="427"/>
      <c r="L3" s="427"/>
    </row>
    <row r="4" spans="1:12" s="29" customFormat="1" ht="13.5" thickBot="1" x14ac:dyDescent="0.25">
      <c r="A4" s="28"/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M31"/>
  <sheetViews>
    <sheetView zoomScale="90" zoomScaleNormal="90" workbookViewId="0">
      <selection activeCell="G11" sqref="G11"/>
    </sheetView>
  </sheetViews>
  <sheetFormatPr defaultRowHeight="12.75" x14ac:dyDescent="0.2"/>
  <cols>
    <col min="4" max="4" width="12.71093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10" width="12.5703125" bestFit="1" customWidth="1"/>
    <col min="11" max="12" width="12.5703125" customWidth="1"/>
    <col min="13" max="13" width="11.7109375" bestFit="1" customWidth="1"/>
    <col min="14" max="14" width="10.140625" bestFit="1" customWidth="1"/>
    <col min="15" max="15" width="9.7109375" customWidth="1"/>
    <col min="16" max="16" width="10.140625" bestFit="1" customWidth="1"/>
    <col min="17" max="17" width="7.85546875" bestFit="1" customWidth="1"/>
    <col min="18" max="18" width="10.140625" bestFit="1" customWidth="1"/>
    <col min="19" max="19" width="10.140625" customWidth="1"/>
    <col min="20" max="20" width="8" customWidth="1"/>
    <col min="21" max="21" width="9" customWidth="1"/>
    <col min="22" max="34" width="3" bestFit="1" customWidth="1"/>
    <col min="35" max="55" width="3.140625" customWidth="1"/>
    <col min="56" max="56" width="3" bestFit="1" customWidth="1"/>
  </cols>
  <sheetData>
    <row r="4" spans="2:13" ht="13.5" thickBot="1" x14ac:dyDescent="0.25"/>
    <row r="5" spans="2:13" x14ac:dyDescent="0.2">
      <c r="B5" s="379"/>
      <c r="C5" s="467" t="s">
        <v>336</v>
      </c>
      <c r="D5" s="468"/>
      <c r="E5" s="468"/>
      <c r="F5" s="468"/>
      <c r="G5" s="468"/>
      <c r="H5" s="468"/>
      <c r="I5" s="468"/>
      <c r="J5" s="468"/>
      <c r="K5" s="468"/>
      <c r="L5" s="468"/>
      <c r="M5" s="469"/>
    </row>
    <row r="6" spans="2:13" x14ac:dyDescent="0.2">
      <c r="B6" s="147"/>
      <c r="C6" s="380" t="s">
        <v>320</v>
      </c>
      <c r="D6" s="470" t="s">
        <v>413</v>
      </c>
      <c r="E6" s="471"/>
      <c r="F6" s="471"/>
      <c r="G6" s="471"/>
      <c r="H6" s="471"/>
      <c r="I6" s="471"/>
      <c r="J6" s="471"/>
      <c r="K6" s="471"/>
      <c r="L6" s="471"/>
      <c r="M6" s="472"/>
    </row>
    <row r="7" spans="2:13" ht="12.75" customHeight="1" x14ac:dyDescent="0.2">
      <c r="B7" s="147"/>
      <c r="C7" s="380" t="s">
        <v>321</v>
      </c>
      <c r="D7" s="470" t="s">
        <v>407</v>
      </c>
      <c r="E7" s="471"/>
      <c r="F7" s="471"/>
      <c r="G7" s="471"/>
      <c r="H7" s="471"/>
      <c r="I7" s="471"/>
      <c r="J7" s="471"/>
      <c r="K7" s="471"/>
      <c r="L7" s="471"/>
      <c r="M7" s="472"/>
    </row>
    <row r="8" spans="2:13" x14ac:dyDescent="0.2">
      <c r="B8" s="147"/>
      <c r="C8" s="380" t="s">
        <v>319</v>
      </c>
      <c r="D8" s="384" t="s">
        <v>307</v>
      </c>
      <c r="E8" s="385" t="s">
        <v>402</v>
      </c>
      <c r="F8" s="385" t="s">
        <v>403</v>
      </c>
      <c r="G8" s="386"/>
      <c r="H8" s="386"/>
      <c r="I8" s="386"/>
      <c r="J8" s="386"/>
      <c r="K8" s="386"/>
      <c r="L8" s="387"/>
      <c r="M8" s="148"/>
    </row>
    <row r="9" spans="2:13" x14ac:dyDescent="0.2">
      <c r="B9" s="147"/>
      <c r="C9" s="380"/>
      <c r="D9" s="303">
        <v>44670</v>
      </c>
      <c r="E9" s="273">
        <f ca="1">TODAY()</f>
        <v>44676</v>
      </c>
      <c r="F9" s="302">
        <f ca="1">NETWORKDAYS.INTL(D9,E9,11)</f>
        <v>6</v>
      </c>
      <c r="G9" s="381"/>
      <c r="H9" s="381"/>
      <c r="I9" s="381"/>
      <c r="J9" s="381"/>
      <c r="K9" s="381"/>
      <c r="L9" s="396"/>
      <c r="M9" s="148"/>
    </row>
    <row r="10" spans="2:13" x14ac:dyDescent="0.2">
      <c r="B10" s="147"/>
      <c r="C10" s="376"/>
      <c r="D10" s="274" t="s">
        <v>337</v>
      </c>
      <c r="E10" s="274" t="s">
        <v>338</v>
      </c>
      <c r="F10" s="274"/>
      <c r="G10" s="274" t="s">
        <v>339</v>
      </c>
      <c r="H10" s="274" t="s">
        <v>333</v>
      </c>
      <c r="I10" s="274" t="s">
        <v>334</v>
      </c>
      <c r="J10" s="274" t="s">
        <v>335</v>
      </c>
      <c r="K10" s="285" t="s">
        <v>400</v>
      </c>
      <c r="L10" s="287" t="s">
        <v>401</v>
      </c>
      <c r="M10" s="397" t="s">
        <v>478</v>
      </c>
    </row>
    <row r="11" spans="2:13" x14ac:dyDescent="0.2">
      <c r="B11" s="465" t="s">
        <v>476</v>
      </c>
      <c r="C11" s="398">
        <f>IF(D11&lt;&gt;"",COUNTA($D$11:D11),"")</f>
        <v>1</v>
      </c>
      <c r="D11" s="399" t="str">
        <f>IF(CUST_Diário_M_Obra!C$4&lt;&gt;"",CUST_Diário_M_Obra!C$4,"")</f>
        <v>Edgard</v>
      </c>
      <c r="E11" s="301" t="s">
        <v>431</v>
      </c>
      <c r="F11" s="275"/>
      <c r="G11" s="276">
        <f>COUNTA(CUST_Diário_M_Obra!C$5:C$79)</f>
        <v>7</v>
      </c>
      <c r="H11" s="277">
        <v>135</v>
      </c>
      <c r="I11" s="278">
        <f>IF($H11="","",$H11/9)</f>
        <v>15</v>
      </c>
      <c r="J11" s="278">
        <f>IF($I11="","",$H11*$G11)</f>
        <v>945</v>
      </c>
      <c r="K11" s="377">
        <v>5</v>
      </c>
      <c r="L11" s="279">
        <f>IFERROR(IF($K11="","",$J11-$K11*$H11),"")</f>
        <v>270</v>
      </c>
      <c r="M11" s="279">
        <f>IFERROR(IF($K11="","",$K11*$H11),"")</f>
        <v>675</v>
      </c>
    </row>
    <row r="12" spans="2:13" x14ac:dyDescent="0.2">
      <c r="B12" s="465"/>
      <c r="C12" s="398" t="str">
        <f>IF(D12&lt;&gt;"",COUNTA($D$11:D12),"")</f>
        <v/>
      </c>
      <c r="D12" s="399" t="str">
        <f>IF(CUST_Diário_M_Obra!D$4&lt;&gt;"",CUST_Diário_M_Obra!D$4,"")</f>
        <v/>
      </c>
      <c r="E12" s="280"/>
      <c r="F12" s="280"/>
      <c r="G12" s="276">
        <f>COUNTA(CUST_Diário_M_Obra!D$5:D$79)</f>
        <v>0</v>
      </c>
      <c r="H12" s="277"/>
      <c r="I12" s="278" t="str">
        <f>IF($H12="","",$H12/9)</f>
        <v/>
      </c>
      <c r="J12" s="278" t="str">
        <f>IF($I12="","",$H12*$G12)</f>
        <v/>
      </c>
      <c r="K12" s="377"/>
      <c r="L12" s="279" t="str">
        <f t="shared" ref="L12:L29" si="0">IFERROR(IF($K12="","",$J12-$K12*H12),"")</f>
        <v/>
      </c>
      <c r="M12" s="279" t="str">
        <f t="shared" ref="M12:M29" si="1">IFERROR(IF($K12="","",$K12*$H12),"")</f>
        <v/>
      </c>
    </row>
    <row r="13" spans="2:13" x14ac:dyDescent="0.2">
      <c r="B13" s="465"/>
      <c r="C13" s="398">
        <f>IF(D13&lt;&gt;"",COUNTA($D$11:D13),"")</f>
        <v>3</v>
      </c>
      <c r="D13" s="399" t="str">
        <f>IF(CUST_Diário_M_Obra!E$4&lt;&gt;"",CUST_Diário_M_Obra!E$4,"")</f>
        <v>Samuel</v>
      </c>
      <c r="E13" s="280" t="s">
        <v>423</v>
      </c>
      <c r="F13" s="280"/>
      <c r="G13" s="276">
        <f>COUNTA(CUST_Diário_M_Obra!E$5:E$79)</f>
        <v>4</v>
      </c>
      <c r="H13" s="277">
        <v>165</v>
      </c>
      <c r="I13" s="278">
        <f t="shared" ref="I13:I30" si="2">IF($H13="","",$H13/9)</f>
        <v>18.333333333333332</v>
      </c>
      <c r="J13" s="278">
        <f t="shared" ref="J13:J30" si="3">IF($I13="","",$H13*$G13)</f>
        <v>660</v>
      </c>
      <c r="K13" s="377">
        <v>3</v>
      </c>
      <c r="L13" s="279">
        <f t="shared" si="0"/>
        <v>165</v>
      </c>
      <c r="M13" s="279">
        <f t="shared" si="1"/>
        <v>495</v>
      </c>
    </row>
    <row r="14" spans="2:13" x14ac:dyDescent="0.2">
      <c r="B14" s="465"/>
      <c r="C14" s="398" t="str">
        <f>IF(D14&lt;&gt;"",COUNTA($D$11:D14),"")</f>
        <v/>
      </c>
      <c r="D14" s="399" t="str">
        <f>IF(CUST_Diário_M_Obra!F$4&lt;&gt;"",CUST_Diário_M_Obra!F$4,"")</f>
        <v/>
      </c>
      <c r="E14" s="280"/>
      <c r="F14" s="280"/>
      <c r="G14" s="276">
        <f>COUNTA(CUST_Diário_M_Obra!F$5:F$79)</f>
        <v>0</v>
      </c>
      <c r="H14" s="277"/>
      <c r="I14" s="278" t="str">
        <f t="shared" si="2"/>
        <v/>
      </c>
      <c r="J14" s="278" t="str">
        <f t="shared" si="3"/>
        <v/>
      </c>
      <c r="K14" s="377"/>
      <c r="L14" s="279" t="str">
        <f t="shared" si="0"/>
        <v/>
      </c>
      <c r="M14" s="279" t="str">
        <f t="shared" si="1"/>
        <v/>
      </c>
    </row>
    <row r="15" spans="2:13" x14ac:dyDescent="0.2">
      <c r="B15" s="465"/>
      <c r="C15" s="398" t="str">
        <f>IF(D15&lt;&gt;"",COUNTA($D$11:D15),"")</f>
        <v/>
      </c>
      <c r="D15" s="399" t="str">
        <f>IF(CUST_Diário_M_Obra!G$4&lt;&gt;"",CUST_Diário_M_Obra!G$4,"")</f>
        <v/>
      </c>
      <c r="E15" s="280"/>
      <c r="F15" s="280"/>
      <c r="G15" s="276">
        <f>COUNTA(CUST_Diário_M_Obra!G$5:G$79)</f>
        <v>0</v>
      </c>
      <c r="H15" s="277"/>
      <c r="I15" s="278" t="str">
        <f t="shared" si="2"/>
        <v/>
      </c>
      <c r="J15" s="278" t="str">
        <f t="shared" si="3"/>
        <v/>
      </c>
      <c r="K15" s="377"/>
      <c r="L15" s="279" t="str">
        <f t="shared" si="0"/>
        <v/>
      </c>
      <c r="M15" s="279" t="str">
        <f t="shared" si="1"/>
        <v/>
      </c>
    </row>
    <row r="16" spans="2:13" x14ac:dyDescent="0.2">
      <c r="B16" s="465"/>
      <c r="C16" s="398" t="str">
        <f>IF(D16&lt;&gt;"",COUNTA($D$11:D16),"")</f>
        <v/>
      </c>
      <c r="D16" s="399" t="str">
        <f>IF(CUST_Diário_M_Obra!H$4&lt;&gt;"",CUST_Diário_M_Obra!H$4,"")</f>
        <v/>
      </c>
      <c r="E16" s="280"/>
      <c r="F16" s="280"/>
      <c r="G16" s="276">
        <f>COUNTA(CUST_Diário_M_Obra!H$5:H$79)</f>
        <v>0</v>
      </c>
      <c r="H16" s="277"/>
      <c r="I16" s="278" t="str">
        <f t="shared" si="2"/>
        <v/>
      </c>
      <c r="J16" s="278" t="str">
        <f t="shared" si="3"/>
        <v/>
      </c>
      <c r="K16" s="377"/>
      <c r="L16" s="279" t="str">
        <f t="shared" si="0"/>
        <v/>
      </c>
      <c r="M16" s="279" t="str">
        <f t="shared" si="1"/>
        <v/>
      </c>
    </row>
    <row r="17" spans="2:13" ht="13.5" thickBot="1" x14ac:dyDescent="0.25">
      <c r="B17" s="466"/>
      <c r="C17" s="400" t="str">
        <f>IF(D17&lt;&gt;"",COUNTA($D$11:D17),"")</f>
        <v/>
      </c>
      <c r="D17" s="401"/>
      <c r="E17" s="281"/>
      <c r="F17" s="281"/>
      <c r="G17" s="282"/>
      <c r="H17" s="283"/>
      <c r="I17" s="284" t="str">
        <f t="shared" si="2"/>
        <v/>
      </c>
      <c r="J17" s="284" t="str">
        <f t="shared" si="3"/>
        <v/>
      </c>
      <c r="K17" s="378"/>
      <c r="L17" s="286" t="str">
        <f t="shared" si="0"/>
        <v/>
      </c>
      <c r="M17" s="286" t="str">
        <f t="shared" si="1"/>
        <v/>
      </c>
    </row>
    <row r="18" spans="2:13" x14ac:dyDescent="0.2">
      <c r="B18" s="465" t="s">
        <v>477</v>
      </c>
      <c r="C18" s="402">
        <f>IF(D18&lt;&gt;"",COUNTA($D$11:D18),"")</f>
        <v>7</v>
      </c>
      <c r="D18" s="403" t="str">
        <f>IF(CUST_Diário_M_Obra!I$4&lt;&gt;"",CUST_Diário_M_Obra!I$4,"")</f>
        <v>Ricardo</v>
      </c>
      <c r="E18" s="391" t="s">
        <v>405</v>
      </c>
      <c r="F18" s="391"/>
      <c r="G18" s="363">
        <f>COUNTA(CUST_Diário_M_Obra!I$5:I$79)</f>
        <v>1</v>
      </c>
      <c r="H18" s="392">
        <v>90</v>
      </c>
      <c r="I18" s="393">
        <f>IF($H18="","",$H18/9)</f>
        <v>10</v>
      </c>
      <c r="J18" s="393">
        <f>IF($I18="","",$H18*$G18)</f>
        <v>90</v>
      </c>
      <c r="K18" s="394">
        <v>1</v>
      </c>
      <c r="L18" s="395">
        <f t="shared" si="0"/>
        <v>0</v>
      </c>
      <c r="M18" s="395">
        <f t="shared" si="1"/>
        <v>90</v>
      </c>
    </row>
    <row r="19" spans="2:13" x14ac:dyDescent="0.2">
      <c r="B19" s="465"/>
      <c r="C19" s="398">
        <f>IF(D19&lt;&gt;"",COUNTA($D$11:D19),"")</f>
        <v>8</v>
      </c>
      <c r="D19" s="399" t="str">
        <f>IF(CUST_Diário_M_Obra!J$4&lt;&gt;"",CUST_Diário_M_Obra!J$4,"")</f>
        <v>Silvio</v>
      </c>
      <c r="E19" s="280" t="s">
        <v>405</v>
      </c>
      <c r="F19" s="280"/>
      <c r="G19" s="276">
        <f>COUNTA(CUST_Diário_M_Obra!J$5:J$79)</f>
        <v>1</v>
      </c>
      <c r="H19" s="277">
        <v>90</v>
      </c>
      <c r="I19" s="278">
        <f>IF($H19="","",$H19/9)</f>
        <v>10</v>
      </c>
      <c r="J19" s="278">
        <f>IF($I19="","",$H19*$G19)</f>
        <v>90</v>
      </c>
      <c r="K19" s="377">
        <v>1</v>
      </c>
      <c r="L19" s="279">
        <f t="shared" si="0"/>
        <v>0</v>
      </c>
      <c r="M19" s="279">
        <f t="shared" si="1"/>
        <v>90</v>
      </c>
    </row>
    <row r="20" spans="2:13" x14ac:dyDescent="0.2">
      <c r="B20" s="465"/>
      <c r="C20" s="398">
        <f>IF(D20&lt;&gt;"",COUNTA($D$11:D20),"")</f>
        <v>9</v>
      </c>
      <c r="D20" s="399" t="str">
        <f>IF(CUST_Diário_M_Obra!K$4&lt;&gt;"",CUST_Diário_M_Obra!K$4,"")</f>
        <v>Luiz Fernando</v>
      </c>
      <c r="E20" s="280" t="s">
        <v>405</v>
      </c>
      <c r="F20" s="280"/>
      <c r="G20" s="276">
        <f>COUNTA(CUST_Diário_M_Obra!K$5:K$79)</f>
        <v>5</v>
      </c>
      <c r="H20" s="277">
        <v>90</v>
      </c>
      <c r="I20" s="278">
        <f t="shared" si="2"/>
        <v>10</v>
      </c>
      <c r="J20" s="278">
        <f t="shared" si="3"/>
        <v>450</v>
      </c>
      <c r="K20" s="377">
        <v>4</v>
      </c>
      <c r="L20" s="279">
        <f t="shared" si="0"/>
        <v>90</v>
      </c>
      <c r="M20" s="279">
        <f t="shared" si="1"/>
        <v>360</v>
      </c>
    </row>
    <row r="21" spans="2:13" x14ac:dyDescent="0.2">
      <c r="B21" s="465"/>
      <c r="C21" s="398">
        <f>IF(D21&lt;&gt;"",COUNTA($D$11:D21),"")</f>
        <v>10</v>
      </c>
      <c r="D21" s="399" t="str">
        <f>IF(CUST_Diário_M_Obra!L$4&lt;&gt;"",CUST_Diário_M_Obra!L$4,"")</f>
        <v>Richard</v>
      </c>
      <c r="E21" s="280" t="s">
        <v>405</v>
      </c>
      <c r="F21" s="280"/>
      <c r="G21" s="276">
        <f>COUNTA(CUST_Diário_M_Obra!L$5:L$79)</f>
        <v>4</v>
      </c>
      <c r="H21" s="277">
        <v>90</v>
      </c>
      <c r="I21" s="278">
        <f t="shared" si="2"/>
        <v>10</v>
      </c>
      <c r="J21" s="278">
        <f t="shared" si="3"/>
        <v>360</v>
      </c>
      <c r="K21" s="377">
        <v>3</v>
      </c>
      <c r="L21" s="279">
        <f t="shared" si="0"/>
        <v>90</v>
      </c>
      <c r="M21" s="279">
        <f t="shared" si="1"/>
        <v>270</v>
      </c>
    </row>
    <row r="22" spans="2:13" x14ac:dyDescent="0.2">
      <c r="B22" s="465"/>
      <c r="C22" s="398" t="str">
        <f>IF(D22&lt;&gt;"",COUNTA($D$11:D22),"")</f>
        <v/>
      </c>
      <c r="D22" s="399" t="str">
        <f>IF(CUST_Diário_M_Obra!D$4&lt;&gt;"",CUST_Diário_M_Obra!D$4,"")</f>
        <v/>
      </c>
      <c r="E22" s="280"/>
      <c r="F22" s="280"/>
      <c r="G22" s="276"/>
      <c r="H22" s="277"/>
      <c r="I22" s="278" t="str">
        <f t="shared" si="2"/>
        <v/>
      </c>
      <c r="J22" s="278" t="str">
        <f t="shared" si="3"/>
        <v/>
      </c>
      <c r="K22" s="377"/>
      <c r="L22" s="279" t="str">
        <f t="shared" si="0"/>
        <v/>
      </c>
      <c r="M22" s="279" t="str">
        <f t="shared" si="1"/>
        <v/>
      </c>
    </row>
    <row r="23" spans="2:13" x14ac:dyDescent="0.2">
      <c r="B23" s="465"/>
      <c r="C23" s="398" t="str">
        <f>IF(D23&lt;&gt;"",COUNTA($D$11:D23),"")</f>
        <v/>
      </c>
      <c r="D23" s="399" t="str">
        <f>IF(CUST_Diário_M_Obra!D$4&lt;&gt;"",CUST_Diário_M_Obra!D$4,"")</f>
        <v/>
      </c>
      <c r="E23" s="280"/>
      <c r="F23" s="280"/>
      <c r="G23" s="276"/>
      <c r="H23" s="277"/>
      <c r="I23" s="278" t="str">
        <f t="shared" si="2"/>
        <v/>
      </c>
      <c r="J23" s="278" t="str">
        <f t="shared" si="3"/>
        <v/>
      </c>
      <c r="K23" s="377"/>
      <c r="L23" s="279" t="str">
        <f t="shared" si="0"/>
        <v/>
      </c>
      <c r="M23" s="279" t="str">
        <f t="shared" si="1"/>
        <v/>
      </c>
    </row>
    <row r="24" spans="2:13" x14ac:dyDescent="0.2">
      <c r="B24" s="465"/>
      <c r="C24" s="398" t="str">
        <f>IF(D24&lt;&gt;"",COUNTA($D$11:D24),"")</f>
        <v/>
      </c>
      <c r="D24" s="399" t="str">
        <f>IF(CUST_Diário_M_Obra!D$4&lt;&gt;"",CUST_Diário_M_Obra!D$4,"")</f>
        <v/>
      </c>
      <c r="E24" s="280"/>
      <c r="F24" s="280"/>
      <c r="G24" s="276"/>
      <c r="H24" s="277"/>
      <c r="I24" s="278" t="str">
        <f t="shared" si="2"/>
        <v/>
      </c>
      <c r="J24" s="278" t="str">
        <f t="shared" si="3"/>
        <v/>
      </c>
      <c r="K24" s="377"/>
      <c r="L24" s="279" t="str">
        <f t="shared" si="0"/>
        <v/>
      </c>
      <c r="M24" s="279" t="str">
        <f t="shared" si="1"/>
        <v/>
      </c>
    </row>
    <row r="25" spans="2:13" x14ac:dyDescent="0.2">
      <c r="B25" s="465"/>
      <c r="C25" s="398" t="str">
        <f>IF(D25&lt;&gt;"",COUNTA($D$11:D25),"")</f>
        <v/>
      </c>
      <c r="D25" s="399" t="str">
        <f>IF(CUST_Diário_M_Obra!D$4&lt;&gt;"",CUST_Diário_M_Obra!D$4,"")</f>
        <v/>
      </c>
      <c r="E25" s="280"/>
      <c r="F25" s="280"/>
      <c r="G25" s="276"/>
      <c r="H25" s="277"/>
      <c r="I25" s="278" t="str">
        <f t="shared" si="2"/>
        <v/>
      </c>
      <c r="J25" s="278" t="str">
        <f t="shared" si="3"/>
        <v/>
      </c>
      <c r="K25" s="377"/>
      <c r="L25" s="279" t="str">
        <f t="shared" si="0"/>
        <v/>
      </c>
      <c r="M25" s="279" t="str">
        <f t="shared" si="1"/>
        <v/>
      </c>
    </row>
    <row r="26" spans="2:13" x14ac:dyDescent="0.2">
      <c r="B26" s="147"/>
      <c r="C26" s="398" t="str">
        <f>IF(D26&lt;&gt;"",COUNTA($D$11:D26),"")</f>
        <v/>
      </c>
      <c r="D26" s="399" t="str">
        <f>IF(CUST_Diário_M_Obra!D$4&lt;&gt;"",CUST_Diário_M_Obra!D$4,"")</f>
        <v/>
      </c>
      <c r="E26" s="280"/>
      <c r="F26" s="280"/>
      <c r="G26" s="276"/>
      <c r="H26" s="277"/>
      <c r="I26" s="278" t="str">
        <f t="shared" si="2"/>
        <v/>
      </c>
      <c r="J26" s="278" t="str">
        <f t="shared" si="3"/>
        <v/>
      </c>
      <c r="K26" s="377"/>
      <c r="L26" s="279" t="str">
        <f t="shared" si="0"/>
        <v/>
      </c>
      <c r="M26" s="279" t="str">
        <f t="shared" si="1"/>
        <v/>
      </c>
    </row>
    <row r="27" spans="2:13" x14ac:dyDescent="0.2">
      <c r="B27" s="147"/>
      <c r="C27" s="398" t="str">
        <f>IF(D27&lt;&gt;"",COUNTA($D$11:D27),"")</f>
        <v/>
      </c>
      <c r="D27" s="399" t="str">
        <f>IF(CUST_Diário_M_Obra!D$4&lt;&gt;"",CUST_Diário_M_Obra!D$4,"")</f>
        <v/>
      </c>
      <c r="E27" s="280"/>
      <c r="F27" s="280"/>
      <c r="G27" s="276"/>
      <c r="H27" s="277"/>
      <c r="I27" s="278" t="str">
        <f t="shared" si="2"/>
        <v/>
      </c>
      <c r="J27" s="278" t="str">
        <f t="shared" si="3"/>
        <v/>
      </c>
      <c r="K27" s="377"/>
      <c r="L27" s="279" t="str">
        <f t="shared" si="0"/>
        <v/>
      </c>
      <c r="M27" s="279" t="str">
        <f t="shared" si="1"/>
        <v/>
      </c>
    </row>
    <row r="28" spans="2:13" x14ac:dyDescent="0.2">
      <c r="B28" s="147"/>
      <c r="C28" s="398" t="str">
        <f>IF(D28&lt;&gt;"",COUNTA($D$11:D28),"")</f>
        <v/>
      </c>
      <c r="D28" s="399" t="str">
        <f>IF(CUST_Diário_M_Obra!D$4&lt;&gt;"",CUST_Diário_M_Obra!D$4,"")</f>
        <v/>
      </c>
      <c r="E28" s="280"/>
      <c r="F28" s="280"/>
      <c r="G28" s="276"/>
      <c r="H28" s="277"/>
      <c r="I28" s="278" t="str">
        <f t="shared" si="2"/>
        <v/>
      </c>
      <c r="J28" s="278" t="str">
        <f t="shared" si="3"/>
        <v/>
      </c>
      <c r="K28" s="377"/>
      <c r="L28" s="279" t="str">
        <f t="shared" si="0"/>
        <v/>
      </c>
      <c r="M28" s="279" t="str">
        <f t="shared" si="1"/>
        <v/>
      </c>
    </row>
    <row r="29" spans="2:13" x14ac:dyDescent="0.2">
      <c r="B29" s="147"/>
      <c r="C29" s="398" t="str">
        <f>IF(D29&lt;&gt;"",COUNTA($D$11:D29),"")</f>
        <v/>
      </c>
      <c r="D29" s="399" t="str">
        <f>IF(CUST_Diário_M_Obra!D$4&lt;&gt;"",CUST_Diário_M_Obra!D$4,"")</f>
        <v/>
      </c>
      <c r="E29" s="375"/>
      <c r="F29" s="375"/>
      <c r="G29" s="276"/>
      <c r="H29" s="382"/>
      <c r="I29" s="278" t="str">
        <f t="shared" si="2"/>
        <v/>
      </c>
      <c r="J29" s="278" t="str">
        <f t="shared" si="3"/>
        <v/>
      </c>
      <c r="K29" s="377"/>
      <c r="L29" s="279" t="str">
        <f t="shared" si="0"/>
        <v/>
      </c>
      <c r="M29" s="279" t="str">
        <f t="shared" si="1"/>
        <v/>
      </c>
    </row>
    <row r="30" spans="2:13" x14ac:dyDescent="0.2">
      <c r="B30" s="147"/>
      <c r="C30" s="404"/>
      <c r="D30" s="399" t="str">
        <f>IF(CUST_Diário_M_Obra!D$4&lt;&gt;"",CUST_Diário_M_Obra!D$4,"")</f>
        <v/>
      </c>
      <c r="E30" s="375"/>
      <c r="F30" s="375"/>
      <c r="G30" s="276"/>
      <c r="H30" s="382"/>
      <c r="I30" s="278" t="str">
        <f t="shared" si="2"/>
        <v/>
      </c>
      <c r="J30" s="278" t="str">
        <f t="shared" si="3"/>
        <v/>
      </c>
      <c r="K30" s="377"/>
      <c r="L30" s="389" t="s">
        <v>433</v>
      </c>
      <c r="M30" s="390"/>
    </row>
    <row r="31" spans="2:13" ht="13.5" thickBot="1" x14ac:dyDescent="0.25">
      <c r="B31" s="185" t="s">
        <v>27</v>
      </c>
      <c r="C31" s="400">
        <f>COUNTA(C11:C29)-COUNTBLANK(C11:C29)</f>
        <v>6</v>
      </c>
      <c r="D31" s="281"/>
      <c r="E31" s="281"/>
      <c r="F31" s="281"/>
      <c r="G31" s="282">
        <f>IFERROR(SUM(G11:G29),"")</f>
        <v>22</v>
      </c>
      <c r="H31" s="283"/>
      <c r="I31" s="284"/>
      <c r="J31" s="284">
        <f>IFERROR(SUM(J11:J29),"")</f>
        <v>2595</v>
      </c>
      <c r="K31" s="378">
        <f>SUM(K11:K29)</f>
        <v>17</v>
      </c>
      <c r="L31" s="388">
        <f>IF(K31="","",J31-SUM(M11:M29))</f>
        <v>615</v>
      </c>
      <c r="M31" s="383">
        <f>IF(K31="","",J31-L31)</f>
        <v>1980</v>
      </c>
    </row>
  </sheetData>
  <mergeCells count="5">
    <mergeCell ref="B11:B17"/>
    <mergeCell ref="B18:B25"/>
    <mergeCell ref="C5:M5"/>
    <mergeCell ref="D6:M6"/>
    <mergeCell ref="D7:M7"/>
  </mergeCells>
  <conditionalFormatting sqref="K11:K30">
    <cfRule type="cellIs" dxfId="1" priority="2" operator="greaterThan">
      <formula>$G$11</formula>
    </cfRule>
  </conditionalFormatting>
  <conditionalFormatting sqref="K31">
    <cfRule type="cellIs" dxfId="0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20</xdr:col>
                    <xdr:colOff>590550</xdr:colOff>
                    <xdr:row>4</xdr:row>
                    <xdr:rowOff>0</xdr:rowOff>
                  </from>
                  <to>
                    <xdr:col>56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9"/>
  <sheetViews>
    <sheetView topLeftCell="A11" workbookViewId="0">
      <selection activeCell="L12" sqref="L12"/>
    </sheetView>
  </sheetViews>
  <sheetFormatPr defaultRowHeight="12.75" x14ac:dyDescent="0.2"/>
  <cols>
    <col min="2" max="2" width="10.140625" bestFit="1" customWidth="1"/>
    <col min="11" max="11" width="12.7109375" bestFit="1" customWidth="1"/>
  </cols>
  <sheetData>
    <row r="2" spans="2:14" ht="13.5" thickBot="1" x14ac:dyDescent="0.25"/>
    <row r="3" spans="2:14" x14ac:dyDescent="0.2">
      <c r="B3" s="405" t="s">
        <v>307</v>
      </c>
      <c r="C3" s="473" t="s">
        <v>476</v>
      </c>
      <c r="D3" s="474"/>
      <c r="E3" s="474"/>
      <c r="F3" s="474"/>
      <c r="G3" s="474"/>
      <c r="H3" s="474"/>
      <c r="I3" s="473" t="s">
        <v>477</v>
      </c>
      <c r="J3" s="474"/>
      <c r="K3" s="474"/>
      <c r="L3" s="474"/>
      <c r="M3" s="474"/>
      <c r="N3" s="475"/>
    </row>
    <row r="4" spans="2:14" x14ac:dyDescent="0.2">
      <c r="B4" s="376"/>
      <c r="C4" s="301" t="s">
        <v>430</v>
      </c>
      <c r="D4" s="280"/>
      <c r="E4" s="301" t="s">
        <v>432</v>
      </c>
      <c r="F4" s="301"/>
      <c r="G4" s="280"/>
      <c r="H4" s="280"/>
      <c r="I4" s="301" t="s">
        <v>404</v>
      </c>
      <c r="J4" s="301" t="s">
        <v>406</v>
      </c>
      <c r="K4" s="301" t="s">
        <v>479</v>
      </c>
      <c r="L4" s="301" t="s">
        <v>443</v>
      </c>
      <c r="M4" s="280"/>
      <c r="N4" s="408"/>
    </row>
    <row r="5" spans="2:14" x14ac:dyDescent="0.2">
      <c r="B5" s="406">
        <v>44669</v>
      </c>
      <c r="C5" s="285" t="s">
        <v>412</v>
      </c>
      <c r="D5" s="276"/>
      <c r="E5" s="276"/>
      <c r="F5" s="276"/>
      <c r="G5" s="276"/>
      <c r="H5" s="276"/>
      <c r="I5" s="285"/>
      <c r="J5" s="285"/>
      <c r="K5" s="276"/>
      <c r="L5" s="276"/>
      <c r="M5" s="276"/>
      <c r="N5" s="408"/>
    </row>
    <row r="6" spans="2:14" x14ac:dyDescent="0.2">
      <c r="B6" s="406">
        <v>44670</v>
      </c>
      <c r="C6" s="276" t="s">
        <v>412</v>
      </c>
      <c r="D6" s="276"/>
      <c r="E6" s="276"/>
      <c r="F6" s="276"/>
      <c r="G6" s="276"/>
      <c r="H6" s="276"/>
      <c r="I6" s="285" t="s">
        <v>412</v>
      </c>
      <c r="J6" s="285" t="s">
        <v>412</v>
      </c>
      <c r="K6" s="285"/>
      <c r="L6" s="276"/>
      <c r="M6" s="276"/>
      <c r="N6" s="408"/>
    </row>
    <row r="7" spans="2:14" x14ac:dyDescent="0.2">
      <c r="B7" s="406">
        <v>44671</v>
      </c>
      <c r="C7" s="276" t="s">
        <v>412</v>
      </c>
      <c r="D7" s="276"/>
      <c r="E7" s="285"/>
      <c r="F7" s="276"/>
      <c r="G7" s="276"/>
      <c r="H7" s="276"/>
      <c r="I7" s="276"/>
      <c r="J7" s="276"/>
      <c r="K7" s="285" t="s">
        <v>412</v>
      </c>
      <c r="L7" s="276"/>
      <c r="M7" s="276"/>
      <c r="N7" s="408"/>
    </row>
    <row r="8" spans="2:14" x14ac:dyDescent="0.2">
      <c r="B8" s="406">
        <v>44672</v>
      </c>
      <c r="C8" s="276" t="s">
        <v>412</v>
      </c>
      <c r="D8" s="276"/>
      <c r="E8" s="285" t="s">
        <v>412</v>
      </c>
      <c r="F8" s="276"/>
      <c r="G8" s="276"/>
      <c r="H8" s="276"/>
      <c r="I8" s="276"/>
      <c r="J8" s="276"/>
      <c r="K8" s="285" t="s">
        <v>412</v>
      </c>
      <c r="L8" s="285" t="s">
        <v>412</v>
      </c>
      <c r="M8" s="276"/>
      <c r="N8" s="408"/>
    </row>
    <row r="9" spans="2:14" x14ac:dyDescent="0.2">
      <c r="B9" s="406">
        <v>44673</v>
      </c>
      <c r="C9" s="276" t="s">
        <v>412</v>
      </c>
      <c r="D9" s="276"/>
      <c r="E9" s="285" t="s">
        <v>412</v>
      </c>
      <c r="F9" s="276"/>
      <c r="G9" s="276"/>
      <c r="H9" s="276"/>
      <c r="I9" s="276"/>
      <c r="J9" s="276"/>
      <c r="K9" s="285" t="s">
        <v>412</v>
      </c>
      <c r="L9" s="285" t="s">
        <v>412</v>
      </c>
      <c r="M9" s="276"/>
      <c r="N9" s="408"/>
    </row>
    <row r="10" spans="2:14" x14ac:dyDescent="0.2">
      <c r="B10" s="611">
        <v>44674</v>
      </c>
      <c r="C10" s="612" t="s">
        <v>412</v>
      </c>
      <c r="D10" s="612"/>
      <c r="E10" s="613" t="s">
        <v>412</v>
      </c>
      <c r="F10" s="612"/>
      <c r="G10" s="612"/>
      <c r="H10" s="612"/>
      <c r="I10" s="612"/>
      <c r="J10" s="612"/>
      <c r="K10" s="613" t="s">
        <v>412</v>
      </c>
      <c r="L10" s="613" t="s">
        <v>412</v>
      </c>
      <c r="M10" s="612"/>
      <c r="N10" s="614"/>
    </row>
    <row r="11" spans="2:14" x14ac:dyDescent="0.2">
      <c r="B11" s="617">
        <v>44675</v>
      </c>
      <c r="C11" s="618"/>
      <c r="D11" s="618"/>
      <c r="E11" s="618"/>
      <c r="F11" s="618"/>
      <c r="G11" s="618"/>
      <c r="H11" s="618"/>
      <c r="I11" s="618"/>
      <c r="J11" s="618"/>
      <c r="K11" s="618"/>
      <c r="L11" s="618"/>
      <c r="M11" s="618"/>
      <c r="N11" s="618"/>
    </row>
    <row r="12" spans="2:14" x14ac:dyDescent="0.2">
      <c r="B12" s="615">
        <v>44676</v>
      </c>
      <c r="C12" s="619" t="s">
        <v>412</v>
      </c>
      <c r="D12" s="410"/>
      <c r="E12" s="619" t="s">
        <v>412</v>
      </c>
      <c r="F12" s="410"/>
      <c r="G12" s="410"/>
      <c r="H12" s="410"/>
      <c r="I12" s="410"/>
      <c r="J12" s="410"/>
      <c r="K12" s="619" t="s">
        <v>412</v>
      </c>
      <c r="L12" s="619" t="s">
        <v>412</v>
      </c>
      <c r="M12" s="410"/>
      <c r="N12" s="616"/>
    </row>
    <row r="13" spans="2:14" x14ac:dyDescent="0.2">
      <c r="B13" s="406">
        <v>44677</v>
      </c>
      <c r="C13" s="276"/>
      <c r="D13" s="276"/>
      <c r="E13" s="276"/>
      <c r="F13" s="276"/>
      <c r="G13" s="276"/>
      <c r="H13" s="276"/>
      <c r="I13" s="276"/>
      <c r="J13" s="276"/>
      <c r="K13" s="276"/>
      <c r="L13" s="276"/>
      <c r="M13" s="276"/>
      <c r="N13" s="408"/>
    </row>
    <row r="14" spans="2:14" x14ac:dyDescent="0.2">
      <c r="B14" s="406">
        <v>44678</v>
      </c>
      <c r="C14" s="276"/>
      <c r="D14" s="276"/>
      <c r="E14" s="276"/>
      <c r="F14" s="276"/>
      <c r="G14" s="276"/>
      <c r="H14" s="276"/>
      <c r="I14" s="276"/>
      <c r="J14" s="276"/>
      <c r="K14" s="276"/>
      <c r="L14" s="276"/>
      <c r="M14" s="276"/>
      <c r="N14" s="408"/>
    </row>
    <row r="15" spans="2:14" x14ac:dyDescent="0.2">
      <c r="B15" s="406">
        <v>44679</v>
      </c>
      <c r="C15" s="276"/>
      <c r="D15" s="276"/>
      <c r="E15" s="276"/>
      <c r="F15" s="276"/>
      <c r="G15" s="276"/>
      <c r="H15" s="276"/>
      <c r="I15" s="276"/>
      <c r="J15" s="276"/>
      <c r="K15" s="276"/>
      <c r="L15" s="276"/>
      <c r="M15" s="276"/>
      <c r="N15" s="408"/>
    </row>
    <row r="16" spans="2:14" x14ac:dyDescent="0.2">
      <c r="B16" s="406">
        <v>44680</v>
      </c>
      <c r="C16" s="276"/>
      <c r="D16" s="276"/>
      <c r="E16" s="276"/>
      <c r="F16" s="276"/>
      <c r="G16" s="276"/>
      <c r="H16" s="276"/>
      <c r="I16" s="276"/>
      <c r="J16" s="276"/>
      <c r="K16" s="276"/>
      <c r="L16" s="276"/>
      <c r="M16" s="276"/>
      <c r="N16" s="408"/>
    </row>
    <row r="17" spans="2:14" x14ac:dyDescent="0.2">
      <c r="B17" s="406">
        <v>44681</v>
      </c>
      <c r="C17" s="276"/>
      <c r="D17" s="276"/>
      <c r="E17" s="276"/>
      <c r="F17" s="276"/>
      <c r="G17" s="276"/>
      <c r="H17" s="276"/>
      <c r="I17" s="276"/>
      <c r="J17" s="276"/>
      <c r="K17" s="276"/>
      <c r="L17" s="276"/>
      <c r="M17" s="276"/>
      <c r="N17" s="408"/>
    </row>
    <row r="18" spans="2:14" x14ac:dyDescent="0.2">
      <c r="B18" s="406">
        <v>44682</v>
      </c>
      <c r="C18" s="276"/>
      <c r="D18" s="276"/>
      <c r="E18" s="276"/>
      <c r="F18" s="276"/>
      <c r="G18" s="276"/>
      <c r="H18" s="276"/>
      <c r="I18" s="276"/>
      <c r="J18" s="276"/>
      <c r="K18" s="276"/>
      <c r="L18" s="276"/>
      <c r="M18" s="276"/>
      <c r="N18" s="408"/>
    </row>
    <row r="19" spans="2:14" x14ac:dyDescent="0.2">
      <c r="B19" s="406">
        <v>44683</v>
      </c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408"/>
    </row>
    <row r="20" spans="2:14" x14ac:dyDescent="0.2">
      <c r="B20" s="406">
        <v>44684</v>
      </c>
      <c r="C20" s="276"/>
      <c r="D20" s="276"/>
      <c r="E20" s="276"/>
      <c r="F20" s="276"/>
      <c r="G20" s="276"/>
      <c r="H20" s="276"/>
      <c r="I20" s="276"/>
      <c r="J20" s="276"/>
      <c r="K20" s="276"/>
      <c r="L20" s="276"/>
      <c r="M20" s="276"/>
      <c r="N20" s="408"/>
    </row>
    <row r="21" spans="2:14" x14ac:dyDescent="0.2">
      <c r="B21" s="406">
        <v>44685</v>
      </c>
      <c r="C21" s="276"/>
      <c r="D21" s="276"/>
      <c r="E21" s="276"/>
      <c r="F21" s="276"/>
      <c r="G21" s="276"/>
      <c r="H21" s="276"/>
      <c r="I21" s="276"/>
      <c r="J21" s="276"/>
      <c r="K21" s="276"/>
      <c r="L21" s="276"/>
      <c r="M21" s="276"/>
      <c r="N21" s="408"/>
    </row>
    <row r="22" spans="2:14" x14ac:dyDescent="0.2">
      <c r="B22" s="406">
        <v>44686</v>
      </c>
      <c r="C22" s="276"/>
      <c r="D22" s="276"/>
      <c r="E22" s="276"/>
      <c r="F22" s="276"/>
      <c r="G22" s="276"/>
      <c r="H22" s="276"/>
      <c r="I22" s="276"/>
      <c r="J22" s="276"/>
      <c r="K22" s="276"/>
      <c r="L22" s="276"/>
      <c r="M22" s="276"/>
      <c r="N22" s="408"/>
    </row>
    <row r="23" spans="2:14" x14ac:dyDescent="0.2">
      <c r="B23" s="406">
        <v>44687</v>
      </c>
      <c r="C23" s="276"/>
      <c r="D23" s="276"/>
      <c r="E23" s="276"/>
      <c r="F23" s="276"/>
      <c r="G23" s="276"/>
      <c r="H23" s="276"/>
      <c r="I23" s="276"/>
      <c r="J23" s="276"/>
      <c r="K23" s="276"/>
      <c r="L23" s="276"/>
      <c r="M23" s="276"/>
      <c r="N23" s="408"/>
    </row>
    <row r="24" spans="2:14" x14ac:dyDescent="0.2">
      <c r="B24" s="406">
        <v>44688</v>
      </c>
      <c r="C24" s="276"/>
      <c r="D24" s="276"/>
      <c r="E24" s="276"/>
      <c r="F24" s="276"/>
      <c r="G24" s="276"/>
      <c r="H24" s="276"/>
      <c r="I24" s="276"/>
      <c r="J24" s="276"/>
      <c r="K24" s="276"/>
      <c r="L24" s="276"/>
      <c r="M24" s="276"/>
      <c r="N24" s="408"/>
    </row>
    <row r="25" spans="2:14" x14ac:dyDescent="0.2">
      <c r="B25" s="406">
        <v>44689</v>
      </c>
      <c r="C25" s="276"/>
      <c r="D25" s="276"/>
      <c r="E25" s="276"/>
      <c r="F25" s="276"/>
      <c r="G25" s="276"/>
      <c r="H25" s="276"/>
      <c r="I25" s="276"/>
      <c r="J25" s="276"/>
      <c r="K25" s="276"/>
      <c r="L25" s="276"/>
      <c r="M25" s="276"/>
      <c r="N25" s="408"/>
    </row>
    <row r="26" spans="2:14" x14ac:dyDescent="0.2">
      <c r="B26" s="406">
        <v>44690</v>
      </c>
      <c r="C26" s="276"/>
      <c r="D26" s="276"/>
      <c r="E26" s="276"/>
      <c r="F26" s="276"/>
      <c r="G26" s="276"/>
      <c r="H26" s="276"/>
      <c r="I26" s="276"/>
      <c r="J26" s="276"/>
      <c r="K26" s="276"/>
      <c r="L26" s="276"/>
      <c r="M26" s="276"/>
      <c r="N26" s="408"/>
    </row>
    <row r="27" spans="2:14" x14ac:dyDescent="0.2">
      <c r="B27" s="406">
        <v>44691</v>
      </c>
      <c r="C27" s="276"/>
      <c r="D27" s="276"/>
      <c r="E27" s="276"/>
      <c r="F27" s="276"/>
      <c r="G27" s="276"/>
      <c r="H27" s="276"/>
      <c r="I27" s="276"/>
      <c r="J27" s="276"/>
      <c r="K27" s="276"/>
      <c r="L27" s="276"/>
      <c r="M27" s="276"/>
      <c r="N27" s="408"/>
    </row>
    <row r="28" spans="2:14" x14ac:dyDescent="0.2">
      <c r="B28" s="406">
        <v>44692</v>
      </c>
      <c r="C28" s="276"/>
      <c r="D28" s="276"/>
      <c r="E28" s="276"/>
      <c r="F28" s="276"/>
      <c r="G28" s="276"/>
      <c r="H28" s="276"/>
      <c r="I28" s="276"/>
      <c r="J28" s="276"/>
      <c r="K28" s="276"/>
      <c r="L28" s="276"/>
      <c r="M28" s="276"/>
      <c r="N28" s="408"/>
    </row>
    <row r="29" spans="2:14" x14ac:dyDescent="0.2">
      <c r="B29" s="406">
        <v>44693</v>
      </c>
      <c r="C29" s="276"/>
      <c r="D29" s="276"/>
      <c r="E29" s="276"/>
      <c r="F29" s="276"/>
      <c r="G29" s="276"/>
      <c r="H29" s="276"/>
      <c r="I29" s="276"/>
      <c r="J29" s="276"/>
      <c r="K29" s="276"/>
      <c r="L29" s="276"/>
      <c r="M29" s="276"/>
      <c r="N29" s="408"/>
    </row>
    <row r="30" spans="2:14" x14ac:dyDescent="0.2">
      <c r="B30" s="406">
        <v>44694</v>
      </c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76"/>
      <c r="N30" s="408"/>
    </row>
    <row r="31" spans="2:14" x14ac:dyDescent="0.2">
      <c r="B31" s="406">
        <v>44695</v>
      </c>
      <c r="C31" s="276"/>
      <c r="D31" s="276"/>
      <c r="E31" s="276"/>
      <c r="F31" s="276"/>
      <c r="G31" s="276"/>
      <c r="H31" s="276"/>
      <c r="I31" s="276"/>
      <c r="J31" s="276"/>
      <c r="K31" s="276"/>
      <c r="L31" s="276"/>
      <c r="M31" s="276"/>
      <c r="N31" s="408"/>
    </row>
    <row r="32" spans="2:14" x14ac:dyDescent="0.2">
      <c r="B32" s="406">
        <v>44696</v>
      </c>
      <c r="C32" s="276"/>
      <c r="D32" s="276"/>
      <c r="E32" s="276"/>
      <c r="F32" s="276"/>
      <c r="G32" s="276"/>
      <c r="H32" s="276"/>
      <c r="I32" s="276"/>
      <c r="J32" s="276"/>
      <c r="K32" s="276"/>
      <c r="L32" s="276"/>
      <c r="M32" s="276"/>
      <c r="N32" s="408"/>
    </row>
    <row r="33" spans="2:14" x14ac:dyDescent="0.2">
      <c r="B33" s="406">
        <v>44697</v>
      </c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408"/>
    </row>
    <row r="34" spans="2:14" x14ac:dyDescent="0.2">
      <c r="B34" s="406">
        <v>44698</v>
      </c>
      <c r="C34" s="276"/>
      <c r="D34" s="276"/>
      <c r="E34" s="276"/>
      <c r="F34" s="276"/>
      <c r="G34" s="276"/>
      <c r="H34" s="276"/>
      <c r="I34" s="276"/>
      <c r="J34" s="276"/>
      <c r="K34" s="276"/>
      <c r="L34" s="276"/>
      <c r="M34" s="276"/>
      <c r="N34" s="408"/>
    </row>
    <row r="35" spans="2:14" x14ac:dyDescent="0.2">
      <c r="B35" s="406">
        <v>44699</v>
      </c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6"/>
      <c r="N35" s="408"/>
    </row>
    <row r="36" spans="2:14" x14ac:dyDescent="0.2">
      <c r="B36" s="406">
        <v>44700</v>
      </c>
      <c r="C36" s="276"/>
      <c r="D36" s="276"/>
      <c r="E36" s="276"/>
      <c r="F36" s="276"/>
      <c r="G36" s="276"/>
      <c r="H36" s="276"/>
      <c r="I36" s="276"/>
      <c r="J36" s="276"/>
      <c r="K36" s="276"/>
      <c r="L36" s="276"/>
      <c r="M36" s="276"/>
      <c r="N36" s="408"/>
    </row>
    <row r="37" spans="2:14" x14ac:dyDescent="0.2">
      <c r="B37" s="406">
        <v>44701</v>
      </c>
      <c r="C37" s="276"/>
      <c r="D37" s="276"/>
      <c r="E37" s="276"/>
      <c r="F37" s="276"/>
      <c r="G37" s="276"/>
      <c r="H37" s="276"/>
      <c r="I37" s="276"/>
      <c r="J37" s="276"/>
      <c r="K37" s="276"/>
      <c r="L37" s="276"/>
      <c r="M37" s="276"/>
      <c r="N37" s="408"/>
    </row>
    <row r="38" spans="2:14" x14ac:dyDescent="0.2">
      <c r="B38" s="406">
        <v>44702</v>
      </c>
      <c r="C38" s="276"/>
      <c r="D38" s="276"/>
      <c r="E38" s="276"/>
      <c r="F38" s="276"/>
      <c r="G38" s="276"/>
      <c r="H38" s="276"/>
      <c r="I38" s="276"/>
      <c r="J38" s="276"/>
      <c r="K38" s="276"/>
      <c r="L38" s="276"/>
      <c r="M38" s="276"/>
      <c r="N38" s="408"/>
    </row>
    <row r="39" spans="2:14" x14ac:dyDescent="0.2">
      <c r="B39" s="406">
        <v>44703</v>
      </c>
      <c r="C39" s="276"/>
      <c r="D39" s="276"/>
      <c r="E39" s="276"/>
      <c r="F39" s="276"/>
      <c r="G39" s="276"/>
      <c r="H39" s="276"/>
      <c r="I39" s="276"/>
      <c r="J39" s="276"/>
      <c r="K39" s="276"/>
      <c r="L39" s="276"/>
      <c r="M39" s="276"/>
      <c r="N39" s="408"/>
    </row>
    <row r="40" spans="2:14" x14ac:dyDescent="0.2">
      <c r="B40" s="406">
        <v>44704</v>
      </c>
      <c r="C40" s="276"/>
      <c r="D40" s="276"/>
      <c r="E40" s="276"/>
      <c r="F40" s="276"/>
      <c r="G40" s="276"/>
      <c r="H40" s="276"/>
      <c r="I40" s="276"/>
      <c r="J40" s="276"/>
      <c r="K40" s="276"/>
      <c r="L40" s="276"/>
      <c r="M40" s="276"/>
      <c r="N40" s="408"/>
    </row>
    <row r="41" spans="2:14" x14ac:dyDescent="0.2">
      <c r="B41" s="406">
        <v>44705</v>
      </c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408"/>
    </row>
    <row r="42" spans="2:14" x14ac:dyDescent="0.2">
      <c r="B42" s="406">
        <v>44706</v>
      </c>
      <c r="C42" s="276"/>
      <c r="D42" s="276"/>
      <c r="E42" s="276"/>
      <c r="F42" s="276"/>
      <c r="G42" s="276"/>
      <c r="H42" s="276"/>
      <c r="I42" s="276"/>
      <c r="J42" s="276"/>
      <c r="K42" s="276"/>
      <c r="L42" s="276"/>
      <c r="M42" s="276"/>
      <c r="N42" s="408"/>
    </row>
    <row r="43" spans="2:14" x14ac:dyDescent="0.2">
      <c r="B43" s="406">
        <v>44707</v>
      </c>
      <c r="C43" s="276"/>
      <c r="D43" s="276"/>
      <c r="E43" s="276"/>
      <c r="F43" s="276"/>
      <c r="G43" s="276"/>
      <c r="H43" s="276"/>
      <c r="I43" s="276"/>
      <c r="J43" s="276"/>
      <c r="K43" s="276"/>
      <c r="L43" s="276"/>
      <c r="M43" s="276"/>
      <c r="N43" s="408"/>
    </row>
    <row r="44" spans="2:14" x14ac:dyDescent="0.2">
      <c r="B44" s="406">
        <v>44708</v>
      </c>
      <c r="C44" s="276"/>
      <c r="D44" s="276"/>
      <c r="E44" s="276"/>
      <c r="F44" s="276"/>
      <c r="G44" s="276"/>
      <c r="H44" s="276"/>
      <c r="I44" s="276"/>
      <c r="J44" s="276"/>
      <c r="K44" s="276"/>
      <c r="L44" s="276"/>
      <c r="M44" s="276"/>
      <c r="N44" s="408"/>
    </row>
    <row r="45" spans="2:14" x14ac:dyDescent="0.2">
      <c r="B45" s="406">
        <v>44709</v>
      </c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M45" s="276"/>
      <c r="N45" s="408"/>
    </row>
    <row r="46" spans="2:14" x14ac:dyDescent="0.2">
      <c r="B46" s="406">
        <v>44710</v>
      </c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276"/>
      <c r="N46" s="408"/>
    </row>
    <row r="47" spans="2:14" x14ac:dyDescent="0.2">
      <c r="B47" s="406">
        <v>44711</v>
      </c>
      <c r="C47" s="276"/>
      <c r="D47" s="276"/>
      <c r="E47" s="276"/>
      <c r="F47" s="276"/>
      <c r="G47" s="276"/>
      <c r="H47" s="276"/>
      <c r="I47" s="276"/>
      <c r="J47" s="276"/>
      <c r="K47" s="276"/>
      <c r="L47" s="276"/>
      <c r="M47" s="276"/>
      <c r="N47" s="408"/>
    </row>
    <row r="48" spans="2:14" x14ac:dyDescent="0.2">
      <c r="B48" s="406">
        <v>44712</v>
      </c>
      <c r="C48" s="276"/>
      <c r="D48" s="276"/>
      <c r="E48" s="276"/>
      <c r="F48" s="276"/>
      <c r="G48" s="276"/>
      <c r="H48" s="276"/>
      <c r="I48" s="276"/>
      <c r="J48" s="276"/>
      <c r="K48" s="276"/>
      <c r="L48" s="276"/>
      <c r="M48" s="276"/>
      <c r="N48" s="408"/>
    </row>
    <row r="49" spans="2:14" x14ac:dyDescent="0.2">
      <c r="B49" s="406">
        <v>44713</v>
      </c>
      <c r="C49" s="276"/>
      <c r="D49" s="276"/>
      <c r="E49" s="276"/>
      <c r="F49" s="276"/>
      <c r="G49" s="276"/>
      <c r="H49" s="276"/>
      <c r="I49" s="276"/>
      <c r="J49" s="276"/>
      <c r="K49" s="276"/>
      <c r="L49" s="276"/>
      <c r="M49" s="276"/>
      <c r="N49" s="408"/>
    </row>
    <row r="50" spans="2:14" x14ac:dyDescent="0.2">
      <c r="B50" s="406">
        <v>44714</v>
      </c>
      <c r="C50" s="276"/>
      <c r="D50" s="276"/>
      <c r="E50" s="276"/>
      <c r="F50" s="276"/>
      <c r="G50" s="276"/>
      <c r="H50" s="276"/>
      <c r="I50" s="276"/>
      <c r="J50" s="276"/>
      <c r="K50" s="276"/>
      <c r="L50" s="276"/>
      <c r="M50" s="276"/>
      <c r="N50" s="408"/>
    </row>
    <row r="51" spans="2:14" x14ac:dyDescent="0.2">
      <c r="B51" s="406">
        <v>44715</v>
      </c>
      <c r="C51" s="276"/>
      <c r="D51" s="276"/>
      <c r="E51" s="276"/>
      <c r="F51" s="276"/>
      <c r="G51" s="276"/>
      <c r="H51" s="276"/>
      <c r="I51" s="276"/>
      <c r="J51" s="276"/>
      <c r="K51" s="276"/>
      <c r="L51" s="276"/>
      <c r="M51" s="276"/>
      <c r="N51" s="408"/>
    </row>
    <row r="52" spans="2:14" x14ac:dyDescent="0.2">
      <c r="B52" s="406">
        <v>44716</v>
      </c>
      <c r="C52" s="276"/>
      <c r="D52" s="276"/>
      <c r="E52" s="276"/>
      <c r="F52" s="276"/>
      <c r="G52" s="276"/>
      <c r="H52" s="276"/>
      <c r="I52" s="276"/>
      <c r="J52" s="276"/>
      <c r="K52" s="276"/>
      <c r="L52" s="276"/>
      <c r="M52" s="276"/>
      <c r="N52" s="408"/>
    </row>
    <row r="53" spans="2:14" x14ac:dyDescent="0.2">
      <c r="B53" s="406">
        <v>44717</v>
      </c>
      <c r="C53" s="276"/>
      <c r="D53" s="276"/>
      <c r="E53" s="276"/>
      <c r="F53" s="276"/>
      <c r="G53" s="276"/>
      <c r="H53" s="276"/>
      <c r="I53" s="276"/>
      <c r="J53" s="276"/>
      <c r="K53" s="276"/>
      <c r="L53" s="276"/>
      <c r="M53" s="276"/>
      <c r="N53" s="408"/>
    </row>
    <row r="54" spans="2:14" x14ac:dyDescent="0.2">
      <c r="B54" s="406">
        <v>44718</v>
      </c>
      <c r="C54" s="276"/>
      <c r="D54" s="276"/>
      <c r="E54" s="276"/>
      <c r="F54" s="276"/>
      <c r="G54" s="276"/>
      <c r="H54" s="276"/>
      <c r="I54" s="276"/>
      <c r="J54" s="276"/>
      <c r="K54" s="276"/>
      <c r="L54" s="276"/>
      <c r="M54" s="276"/>
      <c r="N54" s="408"/>
    </row>
    <row r="55" spans="2:14" x14ac:dyDescent="0.2">
      <c r="B55" s="406">
        <v>44719</v>
      </c>
      <c r="C55" s="276"/>
      <c r="D55" s="276"/>
      <c r="E55" s="276"/>
      <c r="F55" s="276"/>
      <c r="G55" s="276"/>
      <c r="H55" s="276"/>
      <c r="I55" s="276"/>
      <c r="J55" s="276"/>
      <c r="K55" s="276"/>
      <c r="L55" s="276"/>
      <c r="M55" s="276"/>
      <c r="N55" s="408"/>
    </row>
    <row r="56" spans="2:14" x14ac:dyDescent="0.2">
      <c r="B56" s="406">
        <v>44720</v>
      </c>
      <c r="C56" s="276"/>
      <c r="D56" s="276"/>
      <c r="E56" s="276"/>
      <c r="F56" s="276"/>
      <c r="G56" s="276"/>
      <c r="H56" s="276"/>
      <c r="I56" s="276"/>
      <c r="J56" s="276"/>
      <c r="K56" s="276"/>
      <c r="L56" s="276"/>
      <c r="M56" s="276"/>
      <c r="N56" s="408"/>
    </row>
    <row r="57" spans="2:14" x14ac:dyDescent="0.2">
      <c r="B57" s="406">
        <v>44721</v>
      </c>
      <c r="C57" s="276"/>
      <c r="D57" s="276"/>
      <c r="E57" s="276"/>
      <c r="F57" s="276"/>
      <c r="G57" s="276"/>
      <c r="H57" s="276"/>
      <c r="I57" s="276"/>
      <c r="J57" s="276"/>
      <c r="K57" s="276"/>
      <c r="L57" s="276"/>
      <c r="M57" s="276"/>
      <c r="N57" s="408"/>
    </row>
    <row r="58" spans="2:14" x14ac:dyDescent="0.2">
      <c r="B58" s="406">
        <v>44722</v>
      </c>
      <c r="C58" s="276"/>
      <c r="D58" s="276"/>
      <c r="E58" s="276"/>
      <c r="F58" s="276"/>
      <c r="G58" s="276"/>
      <c r="H58" s="276"/>
      <c r="I58" s="276"/>
      <c r="J58" s="276"/>
      <c r="K58" s="276"/>
      <c r="L58" s="276"/>
      <c r="M58" s="276"/>
      <c r="N58" s="408"/>
    </row>
    <row r="59" spans="2:14" x14ac:dyDescent="0.2">
      <c r="B59" s="406">
        <v>44723</v>
      </c>
      <c r="C59" s="276"/>
      <c r="D59" s="276"/>
      <c r="E59" s="276"/>
      <c r="F59" s="276"/>
      <c r="G59" s="276"/>
      <c r="H59" s="276"/>
      <c r="I59" s="276"/>
      <c r="J59" s="276"/>
      <c r="K59" s="276"/>
      <c r="L59" s="276"/>
      <c r="M59" s="276"/>
      <c r="N59" s="408"/>
    </row>
    <row r="60" spans="2:14" x14ac:dyDescent="0.2">
      <c r="B60" s="406">
        <v>44724</v>
      </c>
      <c r="C60" s="276"/>
      <c r="D60" s="276"/>
      <c r="E60" s="276"/>
      <c r="F60" s="276"/>
      <c r="G60" s="276"/>
      <c r="H60" s="276"/>
      <c r="I60" s="276"/>
      <c r="J60" s="276"/>
      <c r="K60" s="276"/>
      <c r="L60" s="276"/>
      <c r="M60" s="276"/>
      <c r="N60" s="408"/>
    </row>
    <row r="61" spans="2:14" x14ac:dyDescent="0.2">
      <c r="B61" s="406">
        <v>44725</v>
      </c>
      <c r="C61" s="276"/>
      <c r="D61" s="276"/>
      <c r="E61" s="276"/>
      <c r="F61" s="276"/>
      <c r="G61" s="276"/>
      <c r="H61" s="276"/>
      <c r="I61" s="276"/>
      <c r="J61" s="276"/>
      <c r="K61" s="276"/>
      <c r="L61" s="276"/>
      <c r="M61" s="276"/>
      <c r="N61" s="408"/>
    </row>
    <row r="62" spans="2:14" x14ac:dyDescent="0.2">
      <c r="B62" s="406">
        <v>44726</v>
      </c>
      <c r="C62" s="276"/>
      <c r="D62" s="276"/>
      <c r="E62" s="276"/>
      <c r="F62" s="276"/>
      <c r="G62" s="276"/>
      <c r="H62" s="276"/>
      <c r="I62" s="276"/>
      <c r="J62" s="276"/>
      <c r="K62" s="276"/>
      <c r="L62" s="276"/>
      <c r="M62" s="276"/>
      <c r="N62" s="408"/>
    </row>
    <row r="63" spans="2:14" x14ac:dyDescent="0.2">
      <c r="B63" s="406">
        <v>44727</v>
      </c>
      <c r="C63" s="276"/>
      <c r="D63" s="276"/>
      <c r="E63" s="276"/>
      <c r="F63" s="276"/>
      <c r="G63" s="276"/>
      <c r="H63" s="276"/>
      <c r="I63" s="276"/>
      <c r="J63" s="276"/>
      <c r="K63" s="276"/>
      <c r="L63" s="276"/>
      <c r="M63" s="276"/>
      <c r="N63" s="408"/>
    </row>
    <row r="64" spans="2:14" x14ac:dyDescent="0.2">
      <c r="B64" s="406">
        <v>44728</v>
      </c>
      <c r="C64" s="276"/>
      <c r="D64" s="276"/>
      <c r="E64" s="276"/>
      <c r="F64" s="276"/>
      <c r="G64" s="276"/>
      <c r="H64" s="276"/>
      <c r="I64" s="276"/>
      <c r="J64" s="276"/>
      <c r="K64" s="276"/>
      <c r="L64" s="276"/>
      <c r="M64" s="276"/>
      <c r="N64" s="408"/>
    </row>
    <row r="65" spans="2:14" x14ac:dyDescent="0.2">
      <c r="B65" s="406">
        <v>44729</v>
      </c>
      <c r="C65" s="276"/>
      <c r="D65" s="276"/>
      <c r="E65" s="276"/>
      <c r="F65" s="276"/>
      <c r="G65" s="276"/>
      <c r="H65" s="276"/>
      <c r="I65" s="276"/>
      <c r="J65" s="276"/>
      <c r="K65" s="276"/>
      <c r="L65" s="276"/>
      <c r="M65" s="276"/>
      <c r="N65" s="408"/>
    </row>
    <row r="66" spans="2:14" x14ac:dyDescent="0.2">
      <c r="B66" s="406">
        <v>44730</v>
      </c>
      <c r="C66" s="276"/>
      <c r="D66" s="276"/>
      <c r="E66" s="276"/>
      <c r="F66" s="276"/>
      <c r="G66" s="276"/>
      <c r="H66" s="276"/>
      <c r="I66" s="276"/>
      <c r="J66" s="276"/>
      <c r="K66" s="276"/>
      <c r="L66" s="276"/>
      <c r="M66" s="276"/>
      <c r="N66" s="408"/>
    </row>
    <row r="67" spans="2:14" x14ac:dyDescent="0.2">
      <c r="B67" s="406">
        <v>44731</v>
      </c>
      <c r="C67" s="276"/>
      <c r="D67" s="276"/>
      <c r="E67" s="276"/>
      <c r="F67" s="276"/>
      <c r="G67" s="276"/>
      <c r="H67" s="276"/>
      <c r="I67" s="276"/>
      <c r="J67" s="276"/>
      <c r="K67" s="276"/>
      <c r="L67" s="276"/>
      <c r="M67" s="276"/>
      <c r="N67" s="408"/>
    </row>
    <row r="68" spans="2:14" x14ac:dyDescent="0.2">
      <c r="B68" s="406">
        <v>44732</v>
      </c>
      <c r="C68" s="276"/>
      <c r="D68" s="276"/>
      <c r="E68" s="276"/>
      <c r="F68" s="276"/>
      <c r="G68" s="276"/>
      <c r="H68" s="276"/>
      <c r="I68" s="276"/>
      <c r="J68" s="276"/>
      <c r="K68" s="276"/>
      <c r="L68" s="276"/>
      <c r="M68" s="276"/>
      <c r="N68" s="408"/>
    </row>
    <row r="69" spans="2:14" x14ac:dyDescent="0.2">
      <c r="B69" s="406">
        <v>44733</v>
      </c>
      <c r="C69" s="276"/>
      <c r="D69" s="276"/>
      <c r="E69" s="276"/>
      <c r="F69" s="276"/>
      <c r="G69" s="276"/>
      <c r="H69" s="276"/>
      <c r="I69" s="276"/>
      <c r="J69" s="276"/>
      <c r="K69" s="276"/>
      <c r="L69" s="276"/>
      <c r="M69" s="276"/>
      <c r="N69" s="408"/>
    </row>
    <row r="70" spans="2:14" x14ac:dyDescent="0.2">
      <c r="B70" s="406">
        <v>44734</v>
      </c>
      <c r="C70" s="276"/>
      <c r="D70" s="276"/>
      <c r="E70" s="276"/>
      <c r="F70" s="276"/>
      <c r="G70" s="276"/>
      <c r="H70" s="276"/>
      <c r="I70" s="276"/>
      <c r="J70" s="276"/>
      <c r="K70" s="276"/>
      <c r="L70" s="276"/>
      <c r="M70" s="276"/>
      <c r="N70" s="408"/>
    </row>
    <row r="71" spans="2:14" x14ac:dyDescent="0.2">
      <c r="B71" s="406">
        <v>44735</v>
      </c>
      <c r="C71" s="276"/>
      <c r="D71" s="276"/>
      <c r="E71" s="276"/>
      <c r="F71" s="276"/>
      <c r="G71" s="276"/>
      <c r="H71" s="276"/>
      <c r="I71" s="276"/>
      <c r="J71" s="276"/>
      <c r="K71" s="276"/>
      <c r="L71" s="276"/>
      <c r="M71" s="276"/>
      <c r="N71" s="408"/>
    </row>
    <row r="72" spans="2:14" x14ac:dyDescent="0.2">
      <c r="B72" s="406">
        <v>44736</v>
      </c>
      <c r="C72" s="276"/>
      <c r="D72" s="276"/>
      <c r="E72" s="276"/>
      <c r="F72" s="276"/>
      <c r="G72" s="276"/>
      <c r="H72" s="276"/>
      <c r="I72" s="276"/>
      <c r="J72" s="276"/>
      <c r="K72" s="276"/>
      <c r="L72" s="276"/>
      <c r="M72" s="276"/>
      <c r="N72" s="408"/>
    </row>
    <row r="73" spans="2:14" x14ac:dyDescent="0.2">
      <c r="B73" s="406">
        <v>44737</v>
      </c>
      <c r="C73" s="276"/>
      <c r="D73" s="276"/>
      <c r="E73" s="276"/>
      <c r="F73" s="276"/>
      <c r="G73" s="276"/>
      <c r="H73" s="276"/>
      <c r="I73" s="276"/>
      <c r="J73" s="276"/>
      <c r="K73" s="276"/>
      <c r="L73" s="276"/>
      <c r="M73" s="276"/>
      <c r="N73" s="408"/>
    </row>
    <row r="74" spans="2:14" x14ac:dyDescent="0.2">
      <c r="B74" s="406">
        <v>44738</v>
      </c>
      <c r="C74" s="276"/>
      <c r="D74" s="276"/>
      <c r="E74" s="276"/>
      <c r="F74" s="276"/>
      <c r="G74" s="276"/>
      <c r="H74" s="276"/>
      <c r="I74" s="276"/>
      <c r="J74" s="276"/>
      <c r="K74" s="276"/>
      <c r="L74" s="276"/>
      <c r="M74" s="276"/>
      <c r="N74" s="408"/>
    </row>
    <row r="75" spans="2:14" x14ac:dyDescent="0.2">
      <c r="B75" s="406">
        <v>44739</v>
      </c>
      <c r="C75" s="276"/>
      <c r="D75" s="276"/>
      <c r="E75" s="276"/>
      <c r="F75" s="276"/>
      <c r="G75" s="276"/>
      <c r="H75" s="276"/>
      <c r="I75" s="276"/>
      <c r="J75" s="276"/>
      <c r="K75" s="276"/>
      <c r="L75" s="276"/>
      <c r="M75" s="276"/>
      <c r="N75" s="408"/>
    </row>
    <row r="76" spans="2:14" x14ac:dyDescent="0.2">
      <c r="B76" s="406">
        <v>44740</v>
      </c>
      <c r="C76" s="276"/>
      <c r="D76" s="276"/>
      <c r="E76" s="276"/>
      <c r="F76" s="276"/>
      <c r="G76" s="276"/>
      <c r="H76" s="276"/>
      <c r="I76" s="276"/>
      <c r="J76" s="276"/>
      <c r="K76" s="276"/>
      <c r="L76" s="276"/>
      <c r="M76" s="276"/>
      <c r="N76" s="408"/>
    </row>
    <row r="77" spans="2:14" x14ac:dyDescent="0.2">
      <c r="B77" s="406">
        <v>44741</v>
      </c>
      <c r="C77" s="276"/>
      <c r="D77" s="276"/>
      <c r="E77" s="276"/>
      <c r="F77" s="276"/>
      <c r="G77" s="276"/>
      <c r="H77" s="276"/>
      <c r="I77" s="276"/>
      <c r="J77" s="276"/>
      <c r="K77" s="276"/>
      <c r="L77" s="276"/>
      <c r="M77" s="276"/>
      <c r="N77" s="408"/>
    </row>
    <row r="78" spans="2:14" x14ac:dyDescent="0.2">
      <c r="B78" s="406">
        <v>44742</v>
      </c>
      <c r="C78" s="276"/>
      <c r="D78" s="276"/>
      <c r="E78" s="276"/>
      <c r="F78" s="276"/>
      <c r="G78" s="276"/>
      <c r="H78" s="276"/>
      <c r="I78" s="276"/>
      <c r="J78" s="276"/>
      <c r="K78" s="276"/>
      <c r="L78" s="276"/>
      <c r="M78" s="276"/>
      <c r="N78" s="408"/>
    </row>
    <row r="79" spans="2:14" ht="13.5" thickBot="1" x14ac:dyDescent="0.25">
      <c r="B79" s="407">
        <v>44743</v>
      </c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  <c r="N79" s="409"/>
    </row>
  </sheetData>
  <mergeCells count="2">
    <mergeCell ref="C3:H3"/>
    <mergeCell ref="I3:N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530"/>
  <sheetViews>
    <sheetView showGridLines="0" topLeftCell="A427" zoomScaleNormal="100" workbookViewId="0">
      <selection activeCell="C520" sqref="C520:L520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594" t="s">
        <v>341</v>
      </c>
      <c r="C5" s="595"/>
      <c r="D5" s="595"/>
      <c r="E5" s="595"/>
      <c r="F5" s="595"/>
      <c r="G5" s="595"/>
      <c r="H5" s="595"/>
      <c r="I5" s="595"/>
      <c r="J5" s="595"/>
      <c r="K5" s="595"/>
      <c r="L5" s="596"/>
    </row>
    <row r="6" spans="2:12" ht="20.25" x14ac:dyDescent="0.2">
      <c r="B6" s="20"/>
      <c r="C6" s="21"/>
      <c r="D6" s="211"/>
      <c r="E6" s="211"/>
      <c r="F6" s="211"/>
      <c r="G6" s="211"/>
      <c r="H6" s="211"/>
      <c r="I6" s="211"/>
      <c r="J6" s="211"/>
      <c r="K6" s="212" t="str">
        <f>("DATA ATUAL:"&amp;"    "&amp;UPPER(LEFT(TEXT(L6,"DDDD"),7)))</f>
        <v>DATA ATUAL:    TERÇA-F</v>
      </c>
      <c r="L6" s="254">
        <v>44670</v>
      </c>
    </row>
    <row r="7" spans="2:12" ht="20.25" x14ac:dyDescent="0.2">
      <c r="B7" s="20"/>
      <c r="C7" s="21"/>
      <c r="D7" s="213"/>
      <c r="E7" s="213"/>
      <c r="F7" s="213"/>
      <c r="G7" s="213"/>
      <c r="H7" s="213"/>
      <c r="I7" s="213"/>
      <c r="J7" s="213"/>
      <c r="K7" s="212" t="s">
        <v>342</v>
      </c>
      <c r="L7" s="255">
        <v>1</v>
      </c>
    </row>
    <row r="8" spans="2:12" ht="20.25" x14ac:dyDescent="0.2">
      <c r="B8" s="20"/>
      <c r="C8" s="21"/>
      <c r="D8" s="597" t="s">
        <v>343</v>
      </c>
      <c r="E8" s="597"/>
      <c r="F8" s="597"/>
      <c r="G8" s="597"/>
      <c r="H8" s="597"/>
      <c r="I8" s="597"/>
      <c r="J8" s="213"/>
      <c r="K8" s="212" t="s">
        <v>344</v>
      </c>
      <c r="L8" s="256">
        <f>IFERROR(IF(AND(L13&gt;0,L12&gt;0),L13-L12,0),"")</f>
        <v>31</v>
      </c>
    </row>
    <row r="9" spans="2:12" x14ac:dyDescent="0.2">
      <c r="B9" s="20"/>
      <c r="C9" s="21"/>
      <c r="D9" s="598" t="s">
        <v>345</v>
      </c>
      <c r="E9" s="598"/>
      <c r="F9" s="598"/>
      <c r="G9" s="598"/>
      <c r="H9" s="598"/>
      <c r="I9" s="598"/>
      <c r="J9" s="214"/>
      <c r="K9" s="212" t="s">
        <v>346</v>
      </c>
      <c r="L9" s="256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599" t="s">
        <v>347</v>
      </c>
      <c r="E10" s="599"/>
      <c r="F10" s="599"/>
      <c r="G10" s="599"/>
      <c r="H10" s="599"/>
      <c r="I10" s="599"/>
      <c r="J10" s="215"/>
      <c r="K10" s="212" t="s">
        <v>348</v>
      </c>
      <c r="L10" s="256">
        <f>IFERROR(L8-L9,"")</f>
        <v>30</v>
      </c>
    </row>
    <row r="11" spans="2:12" x14ac:dyDescent="0.2">
      <c r="B11" s="492" t="s">
        <v>349</v>
      </c>
      <c r="C11" s="493"/>
      <c r="D11" s="493"/>
      <c r="E11" s="493"/>
      <c r="F11" s="493"/>
      <c r="G11" s="493"/>
      <c r="H11" s="493"/>
      <c r="I11" s="493"/>
      <c r="J11" s="493"/>
      <c r="K11" s="493"/>
      <c r="L11" s="494"/>
    </row>
    <row r="12" spans="2:12" x14ac:dyDescent="0.2">
      <c r="B12" s="588" t="s">
        <v>350</v>
      </c>
      <c r="C12" s="590"/>
      <c r="D12" s="590" t="s">
        <v>409</v>
      </c>
      <c r="E12" s="590"/>
      <c r="F12" s="590"/>
      <c r="G12" s="590"/>
      <c r="H12" s="590"/>
      <c r="I12" s="590"/>
      <c r="J12" s="590"/>
      <c r="K12" s="217" t="s">
        <v>351</v>
      </c>
      <c r="L12" s="218">
        <v>44670</v>
      </c>
    </row>
    <row r="13" spans="2:12" x14ac:dyDescent="0.2">
      <c r="B13" s="219" t="s">
        <v>352</v>
      </c>
      <c r="C13" s="590"/>
      <c r="D13" s="590"/>
      <c r="E13" s="590"/>
      <c r="F13" s="590"/>
      <c r="G13" s="590"/>
      <c r="H13" s="590"/>
      <c r="I13" s="590"/>
      <c r="J13" s="590"/>
      <c r="K13" s="217" t="s">
        <v>353</v>
      </c>
      <c r="L13" s="218">
        <v>44701</v>
      </c>
    </row>
    <row r="14" spans="2:12" x14ac:dyDescent="0.2">
      <c r="B14" s="588" t="s">
        <v>354</v>
      </c>
      <c r="C14" s="590"/>
      <c r="D14" s="590" t="s">
        <v>410</v>
      </c>
      <c r="E14" s="590"/>
      <c r="F14" s="590"/>
      <c r="G14" s="590"/>
      <c r="H14" s="590"/>
      <c r="I14" s="590"/>
      <c r="J14" s="590"/>
      <c r="K14" s="590"/>
      <c r="L14" s="591"/>
    </row>
    <row r="15" spans="2:12" x14ac:dyDescent="0.2">
      <c r="B15" s="588" t="s">
        <v>355</v>
      </c>
      <c r="C15" s="589"/>
      <c r="D15" s="589"/>
      <c r="E15" s="590" t="s">
        <v>407</v>
      </c>
      <c r="F15" s="590"/>
      <c r="G15" s="590"/>
      <c r="H15" s="590"/>
      <c r="I15" s="590"/>
      <c r="J15" s="590"/>
      <c r="K15" s="590"/>
      <c r="L15" s="591"/>
    </row>
    <row r="16" spans="2:12" x14ac:dyDescent="0.2">
      <c r="B16" s="219" t="s">
        <v>356</v>
      </c>
      <c r="C16" s="250"/>
      <c r="D16" s="592"/>
      <c r="E16" s="592"/>
      <c r="F16" s="592"/>
      <c r="G16" s="592"/>
      <c r="H16" s="592"/>
      <c r="I16" s="592"/>
      <c r="J16" s="592"/>
      <c r="K16" s="592"/>
      <c r="L16" s="593"/>
    </row>
    <row r="17" spans="2:12" x14ac:dyDescent="0.2">
      <c r="B17" s="492" t="s">
        <v>357</v>
      </c>
      <c r="C17" s="493"/>
      <c r="D17" s="493"/>
      <c r="E17" s="493"/>
      <c r="F17" s="493"/>
      <c r="G17" s="493"/>
      <c r="H17" s="493"/>
      <c r="I17" s="493"/>
      <c r="J17" s="493"/>
      <c r="K17" s="493"/>
      <c r="L17" s="494"/>
    </row>
    <row r="18" spans="2:12" x14ac:dyDescent="0.2">
      <c r="B18" s="588" t="s">
        <v>358</v>
      </c>
      <c r="C18" s="589"/>
      <c r="D18" s="589"/>
      <c r="E18" s="590"/>
      <c r="F18" s="590"/>
      <c r="G18" s="590"/>
      <c r="H18" s="590"/>
      <c r="I18" s="590"/>
      <c r="J18" s="590"/>
      <c r="K18" s="590"/>
      <c r="L18" s="591"/>
    </row>
    <row r="19" spans="2:12" x14ac:dyDescent="0.2">
      <c r="B19" s="220" t="s">
        <v>321</v>
      </c>
      <c r="C19" s="590"/>
      <c r="D19" s="590"/>
      <c r="E19" s="590"/>
      <c r="F19" s="590"/>
      <c r="G19" s="590"/>
      <c r="H19" s="590"/>
      <c r="I19" s="590"/>
      <c r="J19" s="590"/>
      <c r="K19" s="590"/>
      <c r="L19" s="591"/>
    </row>
    <row r="20" spans="2:12" x14ac:dyDescent="0.2">
      <c r="B20" s="220" t="s">
        <v>356</v>
      </c>
      <c r="C20" s="590"/>
      <c r="D20" s="590"/>
      <c r="E20" s="590"/>
      <c r="F20" s="590"/>
      <c r="G20" s="590"/>
      <c r="H20" s="590"/>
      <c r="I20" s="590"/>
      <c r="J20" s="590"/>
      <c r="K20" s="590"/>
      <c r="L20" s="591"/>
    </row>
    <row r="21" spans="2:12" x14ac:dyDescent="0.2">
      <c r="B21" s="220" t="s">
        <v>359</v>
      </c>
      <c r="C21" s="590"/>
      <c r="D21" s="590"/>
      <c r="E21" s="590"/>
      <c r="F21" s="590"/>
      <c r="G21" s="590"/>
      <c r="H21" s="590"/>
      <c r="I21" s="590"/>
      <c r="J21" s="590"/>
      <c r="K21" s="590"/>
      <c r="L21" s="591"/>
    </row>
    <row r="22" spans="2:12" x14ac:dyDescent="0.2">
      <c r="B22" s="492" t="s">
        <v>360</v>
      </c>
      <c r="C22" s="493"/>
      <c r="D22" s="493"/>
      <c r="E22" s="493"/>
      <c r="F22" s="493"/>
      <c r="G22" s="493"/>
      <c r="H22" s="493"/>
      <c r="I22" s="493"/>
      <c r="J22" s="493"/>
      <c r="K22" s="493"/>
      <c r="L22" s="494"/>
    </row>
    <row r="23" spans="2:12" x14ac:dyDescent="0.2">
      <c r="B23" s="527" t="s">
        <v>361</v>
      </c>
      <c r="C23" s="528"/>
      <c r="D23" s="528"/>
      <c r="E23" s="528"/>
      <c r="F23" s="528"/>
      <c r="G23" s="528"/>
      <c r="H23" s="528"/>
      <c r="I23" s="528"/>
      <c r="J23" s="528"/>
      <c r="K23" s="528"/>
      <c r="L23" s="529"/>
    </row>
    <row r="24" spans="2:12" x14ac:dyDescent="0.2">
      <c r="B24" s="584" t="s">
        <v>362</v>
      </c>
      <c r="C24" s="576"/>
      <c r="D24" s="577"/>
      <c r="E24" s="559" t="s">
        <v>363</v>
      </c>
      <c r="F24" s="560"/>
      <c r="G24" s="560"/>
      <c r="H24" s="560"/>
      <c r="I24" s="560"/>
      <c r="J24" s="560"/>
      <c r="K24" s="561"/>
      <c r="L24" s="585" t="s">
        <v>364</v>
      </c>
    </row>
    <row r="25" spans="2:12" x14ac:dyDescent="0.2">
      <c r="B25" s="584"/>
      <c r="C25" s="576"/>
      <c r="D25" s="577"/>
      <c r="E25" s="562"/>
      <c r="F25" s="563"/>
      <c r="G25" s="563"/>
      <c r="H25" s="563"/>
      <c r="I25" s="563"/>
      <c r="J25" s="563"/>
      <c r="K25" s="564"/>
      <c r="L25" s="586"/>
    </row>
    <row r="26" spans="2:12" x14ac:dyDescent="0.2">
      <c r="B26" s="587" t="s">
        <v>405</v>
      </c>
      <c r="C26" s="477"/>
      <c r="D26" s="579"/>
      <c r="E26" s="515" t="s">
        <v>419</v>
      </c>
      <c r="F26" s="578"/>
      <c r="G26" s="578"/>
      <c r="H26" s="578"/>
      <c r="I26" s="578"/>
      <c r="J26" s="578"/>
      <c r="K26" s="579"/>
      <c r="L26" s="221">
        <v>2</v>
      </c>
    </row>
    <row r="27" spans="2:12" x14ac:dyDescent="0.2">
      <c r="B27" s="476" t="s">
        <v>418</v>
      </c>
      <c r="C27" s="477"/>
      <c r="D27" s="579"/>
      <c r="E27" s="580" t="s">
        <v>420</v>
      </c>
      <c r="F27" s="578"/>
      <c r="G27" s="578"/>
      <c r="H27" s="578"/>
      <c r="I27" s="578"/>
      <c r="J27" s="578"/>
      <c r="K27" s="579"/>
      <c r="L27" s="221">
        <v>1</v>
      </c>
    </row>
    <row r="28" spans="2:12" x14ac:dyDescent="0.2">
      <c r="B28" s="223"/>
      <c r="C28" s="261"/>
      <c r="D28" s="224"/>
      <c r="E28" s="580"/>
      <c r="F28" s="578"/>
      <c r="G28" s="578"/>
      <c r="H28" s="578"/>
      <c r="I28" s="578"/>
      <c r="J28" s="578"/>
      <c r="K28" s="579"/>
      <c r="L28" s="222"/>
    </row>
    <row r="29" spans="2:12" x14ac:dyDescent="0.2">
      <c r="B29" s="223"/>
      <c r="C29" s="261"/>
      <c r="D29" s="224"/>
      <c r="E29" s="580"/>
      <c r="F29" s="578"/>
      <c r="G29" s="578"/>
      <c r="H29" s="578"/>
      <c r="I29" s="578"/>
      <c r="J29" s="578"/>
      <c r="K29" s="579"/>
      <c r="L29" s="222"/>
    </row>
    <row r="30" spans="2:12" x14ac:dyDescent="0.2">
      <c r="B30" s="542" t="s">
        <v>365</v>
      </c>
      <c r="C30" s="581"/>
      <c r="D30" s="581"/>
      <c r="E30" s="581"/>
      <c r="F30" s="581"/>
      <c r="G30" s="581"/>
      <c r="H30" s="581"/>
      <c r="I30" s="581"/>
      <c r="J30" s="581"/>
      <c r="K30" s="544"/>
      <c r="L30" s="225">
        <f>SUM(L26:L29)</f>
        <v>3</v>
      </c>
    </row>
    <row r="31" spans="2:12" x14ac:dyDescent="0.2">
      <c r="B31" s="527" t="s">
        <v>366</v>
      </c>
      <c r="C31" s="528"/>
      <c r="D31" s="528"/>
      <c r="E31" s="528"/>
      <c r="F31" s="528"/>
      <c r="G31" s="528"/>
      <c r="H31" s="528"/>
      <c r="I31" s="528"/>
      <c r="J31" s="528"/>
      <c r="K31" s="528"/>
      <c r="L31" s="529"/>
    </row>
    <row r="32" spans="2:12" x14ac:dyDescent="0.2">
      <c r="B32" s="553" t="s">
        <v>367</v>
      </c>
      <c r="C32" s="559" t="s">
        <v>362</v>
      </c>
      <c r="D32" s="561"/>
      <c r="E32" s="559" t="s">
        <v>363</v>
      </c>
      <c r="F32" s="560"/>
      <c r="G32" s="560"/>
      <c r="H32" s="560"/>
      <c r="I32" s="560"/>
      <c r="J32" s="560"/>
      <c r="K32" s="561"/>
      <c r="L32" s="582" t="s">
        <v>364</v>
      </c>
    </row>
    <row r="33" spans="2:12" x14ac:dyDescent="0.2">
      <c r="B33" s="554"/>
      <c r="C33" s="562"/>
      <c r="D33" s="564"/>
      <c r="E33" s="562"/>
      <c r="F33" s="563"/>
      <c r="G33" s="563"/>
      <c r="H33" s="563"/>
      <c r="I33" s="563"/>
      <c r="J33" s="563"/>
      <c r="K33" s="564"/>
      <c r="L33" s="583"/>
    </row>
    <row r="34" spans="2:12" x14ac:dyDescent="0.2">
      <c r="B34" s="226"/>
      <c r="C34" s="571"/>
      <c r="D34" s="572"/>
      <c r="E34" s="573"/>
      <c r="F34" s="574"/>
      <c r="G34" s="574"/>
      <c r="H34" s="574"/>
      <c r="I34" s="574"/>
      <c r="J34" s="574"/>
      <c r="K34" s="540"/>
      <c r="L34" s="227"/>
    </row>
    <row r="35" spans="2:12" x14ac:dyDescent="0.2">
      <c r="B35" s="226"/>
      <c r="C35" s="571"/>
      <c r="D35" s="572"/>
      <c r="E35" s="573"/>
      <c r="F35" s="574"/>
      <c r="G35" s="574"/>
      <c r="H35" s="574"/>
      <c r="I35" s="574"/>
      <c r="J35" s="574"/>
      <c r="K35" s="540"/>
      <c r="L35" s="227"/>
    </row>
    <row r="36" spans="2:12" x14ac:dyDescent="0.2">
      <c r="B36" s="226"/>
      <c r="C36" s="571"/>
      <c r="D36" s="572"/>
      <c r="E36" s="575"/>
      <c r="F36" s="576"/>
      <c r="G36" s="576"/>
      <c r="H36" s="576"/>
      <c r="I36" s="576"/>
      <c r="J36" s="576"/>
      <c r="K36" s="577"/>
      <c r="L36" s="227"/>
    </row>
    <row r="37" spans="2:12" x14ac:dyDescent="0.2">
      <c r="B37" s="226"/>
      <c r="C37" s="571"/>
      <c r="D37" s="572"/>
      <c r="E37" s="575"/>
      <c r="F37" s="576"/>
      <c r="G37" s="576"/>
      <c r="H37" s="576"/>
      <c r="I37" s="576"/>
      <c r="J37" s="576"/>
      <c r="K37" s="577"/>
      <c r="L37" s="227"/>
    </row>
    <row r="38" spans="2:12" x14ac:dyDescent="0.2">
      <c r="B38" s="226"/>
      <c r="C38" s="571"/>
      <c r="D38" s="572"/>
      <c r="E38" s="575"/>
      <c r="F38" s="576"/>
      <c r="G38" s="576"/>
      <c r="H38" s="576"/>
      <c r="I38" s="576"/>
      <c r="J38" s="576"/>
      <c r="K38" s="577"/>
      <c r="L38" s="227"/>
    </row>
    <row r="39" spans="2:12" x14ac:dyDescent="0.2">
      <c r="B39" s="547" t="s">
        <v>365</v>
      </c>
      <c r="C39" s="548"/>
      <c r="D39" s="548"/>
      <c r="E39" s="548"/>
      <c r="F39" s="548"/>
      <c r="G39" s="548"/>
      <c r="H39" s="548"/>
      <c r="I39" s="548"/>
      <c r="J39" s="548"/>
      <c r="K39" s="549"/>
      <c r="L39" s="228">
        <f>SUM(L34:L38)</f>
        <v>0</v>
      </c>
    </row>
    <row r="40" spans="2:12" x14ac:dyDescent="0.2">
      <c r="B40" s="550" t="s">
        <v>411</v>
      </c>
      <c r="C40" s="551"/>
      <c r="D40" s="551"/>
      <c r="E40" s="551"/>
      <c r="F40" s="551"/>
      <c r="G40" s="551"/>
      <c r="H40" s="551"/>
      <c r="I40" s="551"/>
      <c r="J40" s="551"/>
      <c r="K40" s="552"/>
      <c r="L40" s="229">
        <f>L39+L30</f>
        <v>3</v>
      </c>
    </row>
    <row r="41" spans="2:12" x14ac:dyDescent="0.2">
      <c r="B41" s="492" t="s">
        <v>215</v>
      </c>
      <c r="C41" s="493"/>
      <c r="D41" s="493"/>
      <c r="E41" s="493"/>
      <c r="F41" s="493"/>
      <c r="G41" s="493"/>
      <c r="H41" s="493"/>
      <c r="I41" s="493"/>
      <c r="J41" s="493"/>
      <c r="K41" s="493"/>
      <c r="L41" s="494"/>
    </row>
    <row r="42" spans="2:12" x14ac:dyDescent="0.2">
      <c r="B42" s="527" t="s">
        <v>368</v>
      </c>
      <c r="C42" s="528"/>
      <c r="D42" s="528"/>
      <c r="E42" s="528"/>
      <c r="F42" s="528"/>
      <c r="G42" s="528"/>
      <c r="H42" s="528"/>
      <c r="I42" s="528"/>
      <c r="J42" s="527" t="s">
        <v>369</v>
      </c>
      <c r="K42" s="528"/>
      <c r="L42" s="529"/>
    </row>
    <row r="43" spans="2:12" x14ac:dyDescent="0.2">
      <c r="B43" s="553" t="s">
        <v>367</v>
      </c>
      <c r="C43" s="555" t="s">
        <v>29</v>
      </c>
      <c r="D43" s="556"/>
      <c r="E43" s="559" t="s">
        <v>1</v>
      </c>
      <c r="F43" s="560"/>
      <c r="G43" s="560"/>
      <c r="H43" s="561"/>
      <c r="I43" s="565" t="s">
        <v>364</v>
      </c>
      <c r="J43" s="567" t="s">
        <v>29</v>
      </c>
      <c r="K43" s="569" t="s">
        <v>1</v>
      </c>
      <c r="L43" s="565" t="s">
        <v>370</v>
      </c>
    </row>
    <row r="44" spans="2:12" x14ac:dyDescent="0.2">
      <c r="B44" s="554"/>
      <c r="C44" s="557"/>
      <c r="D44" s="558"/>
      <c r="E44" s="562"/>
      <c r="F44" s="563"/>
      <c r="G44" s="563"/>
      <c r="H44" s="564"/>
      <c r="I44" s="566"/>
      <c r="J44" s="568"/>
      <c r="K44" s="570"/>
      <c r="L44" s="566"/>
    </row>
    <row r="45" spans="2:12" x14ac:dyDescent="0.2">
      <c r="B45" s="230"/>
      <c r="C45" s="539"/>
      <c r="D45" s="540"/>
      <c r="E45" s="539"/>
      <c r="F45" s="541"/>
      <c r="G45" s="541"/>
      <c r="H45" s="540"/>
      <c r="I45" s="232"/>
      <c r="J45" s="233"/>
      <c r="K45" s="234"/>
      <c r="L45" s="222"/>
    </row>
    <row r="46" spans="2:12" x14ac:dyDescent="0.2">
      <c r="B46" s="230"/>
      <c r="C46" s="539"/>
      <c r="D46" s="540"/>
      <c r="E46" s="539"/>
      <c r="F46" s="541"/>
      <c r="G46" s="541"/>
      <c r="H46" s="540"/>
      <c r="I46" s="235"/>
      <c r="J46" s="236"/>
      <c r="K46" s="237"/>
      <c r="L46" s="238"/>
    </row>
    <row r="47" spans="2:12" x14ac:dyDescent="0.2">
      <c r="B47" s="230"/>
      <c r="C47" s="539"/>
      <c r="D47" s="540"/>
      <c r="E47" s="539"/>
      <c r="F47" s="541"/>
      <c r="G47" s="541"/>
      <c r="H47" s="540"/>
      <c r="I47" s="240"/>
      <c r="J47" s="231"/>
      <c r="K47" s="239"/>
      <c r="L47" s="221"/>
    </row>
    <row r="48" spans="2:12" x14ac:dyDescent="0.2">
      <c r="B48" s="542" t="s">
        <v>371</v>
      </c>
      <c r="C48" s="543"/>
      <c r="D48" s="543"/>
      <c r="E48" s="543"/>
      <c r="F48" s="543"/>
      <c r="G48" s="543"/>
      <c r="H48" s="544"/>
      <c r="I48" s="253">
        <f>SUM(I45:I47)</f>
        <v>0</v>
      </c>
      <c r="J48" s="545" t="s">
        <v>371</v>
      </c>
      <c r="K48" s="546"/>
      <c r="L48" s="241">
        <f>SUM(L45:L47)</f>
        <v>0</v>
      </c>
    </row>
    <row r="49" spans="2:12" x14ac:dyDescent="0.2">
      <c r="B49" s="542" t="s">
        <v>27</v>
      </c>
      <c r="C49" s="543"/>
      <c r="D49" s="543"/>
      <c r="E49" s="543"/>
      <c r="F49" s="543"/>
      <c r="G49" s="543"/>
      <c r="H49" s="543"/>
      <c r="I49" s="543"/>
      <c r="J49" s="543"/>
      <c r="K49" s="544"/>
      <c r="L49" s="241">
        <f>L48+I48</f>
        <v>0</v>
      </c>
    </row>
    <row r="50" spans="2:12" x14ac:dyDescent="0.2">
      <c r="B50" s="492" t="s">
        <v>393</v>
      </c>
      <c r="C50" s="493"/>
      <c r="D50" s="493"/>
      <c r="E50" s="493"/>
      <c r="F50" s="493"/>
      <c r="G50" s="493"/>
      <c r="H50" s="493"/>
      <c r="I50" s="493"/>
      <c r="J50" s="493"/>
      <c r="K50" s="493"/>
      <c r="L50" s="494"/>
    </row>
    <row r="51" spans="2:12" x14ac:dyDescent="0.2">
      <c r="B51" s="527" t="s">
        <v>373</v>
      </c>
      <c r="C51" s="528"/>
      <c r="D51" s="529"/>
      <c r="E51" s="528" t="s">
        <v>399</v>
      </c>
      <c r="F51" s="528"/>
      <c r="G51" s="530" t="s">
        <v>394</v>
      </c>
      <c r="H51" s="531"/>
      <c r="I51" s="531"/>
      <c r="J51" s="531"/>
      <c r="K51" s="531"/>
      <c r="L51" s="532"/>
    </row>
    <row r="52" spans="2:12" x14ac:dyDescent="0.2">
      <c r="B52" s="533" t="s">
        <v>398</v>
      </c>
      <c r="C52" s="534"/>
      <c r="D52" s="266" t="s">
        <v>395</v>
      </c>
      <c r="E52" s="257" t="s">
        <v>396</v>
      </c>
      <c r="F52" s="265" t="s">
        <v>397</v>
      </c>
      <c r="G52" s="259"/>
      <c r="H52" s="257"/>
      <c r="I52" s="257"/>
      <c r="J52" s="257"/>
      <c r="K52" s="257"/>
      <c r="L52" s="258"/>
    </row>
    <row r="53" spans="2:12" x14ac:dyDescent="0.2">
      <c r="B53" s="329"/>
      <c r="C53" s="329"/>
      <c r="D53" s="535"/>
      <c r="E53" s="271"/>
      <c r="F53" s="537"/>
      <c r="G53" s="530"/>
      <c r="H53" s="531"/>
      <c r="I53" s="531"/>
      <c r="J53" s="531"/>
      <c r="K53" s="531"/>
      <c r="L53" s="532"/>
    </row>
    <row r="54" spans="2:12" x14ac:dyDescent="0.2">
      <c r="B54" s="329"/>
      <c r="C54" s="329"/>
      <c r="D54" s="536"/>
      <c r="E54" s="271"/>
      <c r="F54" s="538"/>
      <c r="G54" s="530"/>
      <c r="H54" s="531"/>
      <c r="I54" s="531"/>
      <c r="J54" s="531"/>
      <c r="K54" s="531"/>
      <c r="L54" s="532"/>
    </row>
    <row r="55" spans="2:12" x14ac:dyDescent="0.2">
      <c r="B55" s="521" t="s">
        <v>372</v>
      </c>
      <c r="C55" s="522"/>
      <c r="D55" s="522"/>
      <c r="E55" s="522"/>
      <c r="F55" s="522"/>
      <c r="G55" s="522"/>
      <c r="H55" s="522"/>
      <c r="I55" s="522"/>
      <c r="J55" s="522"/>
      <c r="K55" s="522"/>
      <c r="L55" s="523"/>
    </row>
    <row r="56" spans="2:12" ht="25.5" x14ac:dyDescent="0.2">
      <c r="B56" s="264" t="s">
        <v>373</v>
      </c>
      <c r="C56" s="524" t="s">
        <v>374</v>
      </c>
      <c r="D56" s="525"/>
      <c r="E56" s="526"/>
      <c r="F56" s="524" t="s">
        <v>375</v>
      </c>
      <c r="G56" s="525"/>
      <c r="H56" s="526"/>
      <c r="I56" s="524" t="s">
        <v>376</v>
      </c>
      <c r="J56" s="526"/>
      <c r="K56" s="242" t="s">
        <v>377</v>
      </c>
      <c r="L56" s="243" t="s">
        <v>378</v>
      </c>
    </row>
    <row r="57" spans="2:12" x14ac:dyDescent="0.2">
      <c r="B57" s="244" t="s">
        <v>379</v>
      </c>
      <c r="C57" s="499" t="s">
        <v>412</v>
      </c>
      <c r="D57" s="500"/>
      <c r="E57" s="501"/>
      <c r="F57" s="502"/>
      <c r="G57" s="503"/>
      <c r="H57" s="245"/>
      <c r="I57" s="502"/>
      <c r="J57" s="503"/>
      <c r="K57" s="267"/>
      <c r="L57" s="246"/>
    </row>
    <row r="58" spans="2:12" x14ac:dyDescent="0.2">
      <c r="B58" s="244" t="s">
        <v>380</v>
      </c>
      <c r="C58" s="499" t="s">
        <v>412</v>
      </c>
      <c r="D58" s="500"/>
      <c r="E58" s="501"/>
      <c r="F58" s="502"/>
      <c r="G58" s="503"/>
      <c r="H58" s="245"/>
      <c r="I58" s="502"/>
      <c r="J58" s="503"/>
      <c r="K58" s="267"/>
      <c r="L58" s="246"/>
    </row>
    <row r="59" spans="2:12" x14ac:dyDescent="0.2">
      <c r="B59" s="244" t="s">
        <v>381</v>
      </c>
      <c r="C59" s="499" t="s">
        <v>412</v>
      </c>
      <c r="D59" s="500"/>
      <c r="E59" s="501"/>
      <c r="F59" s="502"/>
      <c r="G59" s="503"/>
      <c r="H59" s="245"/>
      <c r="I59" s="502"/>
      <c r="J59" s="503"/>
      <c r="K59" s="267"/>
      <c r="L59" s="246"/>
    </row>
    <row r="60" spans="2:12" x14ac:dyDescent="0.2">
      <c r="B60" s="504" t="s">
        <v>382</v>
      </c>
      <c r="C60" s="505"/>
      <c r="D60" s="505"/>
      <c r="E60" s="505"/>
      <c r="F60" s="505"/>
      <c r="G60" s="505"/>
      <c r="H60" s="505"/>
      <c r="I60" s="505"/>
      <c r="J60" s="506"/>
      <c r="K60" s="513" t="s">
        <v>383</v>
      </c>
      <c r="L60" s="514"/>
    </row>
    <row r="61" spans="2:12" x14ac:dyDescent="0.2">
      <c r="B61" s="507"/>
      <c r="C61" s="508"/>
      <c r="D61" s="508"/>
      <c r="E61" s="508"/>
      <c r="F61" s="508"/>
      <c r="G61" s="508"/>
      <c r="H61" s="508"/>
      <c r="I61" s="508"/>
      <c r="J61" s="509"/>
      <c r="K61" s="247" t="s">
        <v>384</v>
      </c>
      <c r="L61" s="246"/>
    </row>
    <row r="62" spans="2:12" x14ac:dyDescent="0.2">
      <c r="B62" s="507"/>
      <c r="C62" s="508"/>
      <c r="D62" s="508"/>
      <c r="E62" s="508"/>
      <c r="F62" s="508"/>
      <c r="G62" s="508"/>
      <c r="H62" s="508"/>
      <c r="I62" s="508"/>
      <c r="J62" s="509"/>
      <c r="K62" s="247" t="s">
        <v>385</v>
      </c>
      <c r="L62" s="246"/>
    </row>
    <row r="63" spans="2:12" ht="13.5" thickBot="1" x14ac:dyDescent="0.25">
      <c r="B63" s="510"/>
      <c r="C63" s="511"/>
      <c r="D63" s="511"/>
      <c r="E63" s="511"/>
      <c r="F63" s="511"/>
      <c r="G63" s="511"/>
      <c r="H63" s="511"/>
      <c r="I63" s="511"/>
      <c r="J63" s="512"/>
      <c r="K63" s="248" t="s">
        <v>386</v>
      </c>
      <c r="L63" s="249"/>
    </row>
    <row r="64" spans="2:12" x14ac:dyDescent="0.2">
      <c r="B64" s="368"/>
      <c r="C64" s="366"/>
      <c r="D64" s="366"/>
      <c r="E64" s="366"/>
      <c r="F64" s="366"/>
      <c r="G64" s="366"/>
      <c r="H64" s="366"/>
      <c r="I64" s="366"/>
      <c r="J64" s="366"/>
      <c r="K64" s="367"/>
      <c r="L64" s="369"/>
    </row>
    <row r="65" spans="2:12" x14ac:dyDescent="0.2">
      <c r="B65" s="370"/>
      <c r="C65" s="371"/>
      <c r="D65" s="371"/>
      <c r="E65" s="371"/>
      <c r="F65" s="371"/>
      <c r="G65" s="371"/>
      <c r="H65" s="371"/>
      <c r="I65" s="371"/>
      <c r="J65" s="371"/>
      <c r="K65" s="371"/>
      <c r="L65" s="372"/>
    </row>
    <row r="66" spans="2:12" x14ac:dyDescent="0.2">
      <c r="B66" s="492" t="s">
        <v>387</v>
      </c>
      <c r="C66" s="493"/>
      <c r="D66" s="493"/>
      <c r="E66" s="493"/>
      <c r="F66" s="493"/>
      <c r="G66" s="493"/>
      <c r="H66" s="493"/>
      <c r="I66" s="493"/>
      <c r="J66" s="493"/>
      <c r="K66" s="493"/>
      <c r="L66" s="494"/>
    </row>
    <row r="67" spans="2:12" x14ac:dyDescent="0.2">
      <c r="B67" s="305">
        <v>1</v>
      </c>
      <c r="C67" s="495" t="s">
        <v>465</v>
      </c>
      <c r="D67" s="477"/>
      <c r="E67" s="477"/>
      <c r="F67" s="477"/>
      <c r="G67" s="477"/>
      <c r="H67" s="477"/>
      <c r="I67" s="477"/>
      <c r="J67" s="477"/>
      <c r="K67" s="477"/>
      <c r="L67" s="478"/>
    </row>
    <row r="68" spans="2:12" x14ac:dyDescent="0.2">
      <c r="B68" s="305">
        <v>2</v>
      </c>
      <c r="C68" s="495" t="s">
        <v>463</v>
      </c>
      <c r="D68" s="477"/>
      <c r="E68" s="477"/>
      <c r="F68" s="477"/>
      <c r="G68" s="477"/>
      <c r="H68" s="477"/>
      <c r="I68" s="477"/>
      <c r="J68" s="477"/>
      <c r="K68" s="477"/>
      <c r="L68" s="478"/>
    </row>
    <row r="69" spans="2:12" x14ac:dyDescent="0.2">
      <c r="B69" s="492" t="s">
        <v>391</v>
      </c>
      <c r="C69" s="493"/>
      <c r="D69" s="493"/>
      <c r="E69" s="493"/>
      <c r="F69" s="493"/>
      <c r="G69" s="493"/>
      <c r="H69" s="493"/>
      <c r="I69" s="493"/>
      <c r="J69" s="493"/>
      <c r="K69" s="493"/>
      <c r="L69" s="494"/>
    </row>
    <row r="70" spans="2:12" x14ac:dyDescent="0.2">
      <c r="B70" s="272">
        <v>1</v>
      </c>
      <c r="C70" s="491" t="s">
        <v>428</v>
      </c>
      <c r="D70" s="477"/>
      <c r="E70" s="477"/>
      <c r="F70" s="477"/>
      <c r="G70" s="477"/>
      <c r="H70" s="477"/>
      <c r="I70" s="477"/>
      <c r="J70" s="477"/>
      <c r="K70" s="477"/>
      <c r="L70" s="478"/>
    </row>
    <row r="71" spans="2:12" x14ac:dyDescent="0.2">
      <c r="B71" s="272"/>
      <c r="C71" s="491"/>
      <c r="D71" s="477"/>
      <c r="E71" s="477"/>
      <c r="F71" s="477"/>
      <c r="G71" s="477"/>
      <c r="H71" s="477"/>
      <c r="I71" s="477"/>
      <c r="J71" s="477"/>
      <c r="K71" s="477"/>
      <c r="L71" s="478"/>
    </row>
    <row r="72" spans="2:12" x14ac:dyDescent="0.2">
      <c r="B72" s="272"/>
      <c r="C72" s="491"/>
      <c r="D72" s="477"/>
      <c r="E72" s="477"/>
      <c r="F72" s="477"/>
      <c r="G72" s="477"/>
      <c r="H72" s="477"/>
      <c r="I72" s="477"/>
      <c r="J72" s="477"/>
      <c r="K72" s="477"/>
      <c r="L72" s="478"/>
    </row>
    <row r="73" spans="2:12" x14ac:dyDescent="0.2">
      <c r="B73" s="492" t="s">
        <v>392</v>
      </c>
      <c r="C73" s="493"/>
      <c r="D73" s="493"/>
      <c r="E73" s="493"/>
      <c r="F73" s="493"/>
      <c r="G73" s="493"/>
      <c r="H73" s="493"/>
      <c r="I73" s="493"/>
      <c r="J73" s="493"/>
      <c r="K73" s="493"/>
      <c r="L73" s="494"/>
    </row>
    <row r="74" spans="2:12" x14ac:dyDescent="0.2">
      <c r="B74" s="272"/>
      <c r="C74" s="491"/>
      <c r="D74" s="477"/>
      <c r="E74" s="477"/>
      <c r="F74" s="477"/>
      <c r="G74" s="477"/>
      <c r="H74" s="477"/>
      <c r="I74" s="477"/>
      <c r="J74" s="477"/>
      <c r="K74" s="477"/>
      <c r="L74" s="478"/>
    </row>
    <row r="75" spans="2:12" x14ac:dyDescent="0.2">
      <c r="B75" s="272"/>
      <c r="C75" s="491"/>
      <c r="D75" s="477"/>
      <c r="E75" s="477"/>
      <c r="F75" s="477"/>
      <c r="G75" s="477"/>
      <c r="H75" s="477"/>
      <c r="I75" s="477"/>
      <c r="J75" s="477"/>
      <c r="K75" s="477"/>
      <c r="L75" s="478"/>
    </row>
    <row r="76" spans="2:12" x14ac:dyDescent="0.2">
      <c r="B76" s="272"/>
      <c r="C76" s="491"/>
      <c r="D76" s="477"/>
      <c r="E76" s="477"/>
      <c r="F76" s="477"/>
      <c r="G76" s="477"/>
      <c r="H76" s="477"/>
      <c r="I76" s="477"/>
      <c r="J76" s="477"/>
      <c r="K76" s="477"/>
      <c r="L76" s="478"/>
    </row>
    <row r="77" spans="2:12" x14ac:dyDescent="0.2">
      <c r="B77" s="496" t="s">
        <v>388</v>
      </c>
      <c r="C77" s="497"/>
      <c r="D77" s="497"/>
      <c r="E77" s="497"/>
      <c r="F77" s="497"/>
      <c r="G77" s="497"/>
      <c r="H77" s="497"/>
      <c r="I77" s="497"/>
      <c r="J77" s="497"/>
      <c r="K77" s="497"/>
      <c r="L77" s="498"/>
    </row>
    <row r="78" spans="2:12" x14ac:dyDescent="0.2">
      <c r="B78" s="476"/>
      <c r="C78" s="477"/>
      <c r="D78" s="477"/>
      <c r="E78" s="477"/>
      <c r="F78" s="477"/>
      <c r="G78" s="477"/>
      <c r="H78" s="477"/>
      <c r="I78" s="477"/>
      <c r="J78" s="477"/>
      <c r="K78" s="477"/>
      <c r="L78" s="478"/>
    </row>
    <row r="79" spans="2:12" x14ac:dyDescent="0.2">
      <c r="B79" s="476"/>
      <c r="C79" s="477"/>
      <c r="D79" s="477"/>
      <c r="E79" s="477"/>
      <c r="F79" s="477"/>
      <c r="G79" s="477"/>
      <c r="H79" s="477"/>
      <c r="I79" s="477"/>
      <c r="J79" s="477"/>
      <c r="K79" s="477"/>
      <c r="L79" s="478"/>
    </row>
    <row r="80" spans="2:12" x14ac:dyDescent="0.2">
      <c r="B80" s="476"/>
      <c r="C80" s="477"/>
      <c r="D80" s="477"/>
      <c r="E80" s="477"/>
      <c r="F80" s="477"/>
      <c r="G80" s="477"/>
      <c r="H80" s="477"/>
      <c r="I80" s="477"/>
      <c r="J80" s="477"/>
      <c r="K80" s="477"/>
      <c r="L80" s="478"/>
    </row>
    <row r="81" spans="2:12" x14ac:dyDescent="0.2">
      <c r="B81" s="476"/>
      <c r="C81" s="477"/>
      <c r="D81" s="477"/>
      <c r="E81" s="477"/>
      <c r="F81" s="477"/>
      <c r="G81" s="477"/>
      <c r="H81" s="477"/>
      <c r="I81" s="477"/>
      <c r="J81" s="477"/>
      <c r="K81" s="477"/>
      <c r="L81" s="478"/>
    </row>
    <row r="82" spans="2:12" x14ac:dyDescent="0.2">
      <c r="B82" s="479"/>
      <c r="C82" s="480"/>
      <c r="D82" s="480"/>
      <c r="E82" s="480"/>
      <c r="F82" s="480"/>
      <c r="G82" s="251"/>
      <c r="H82" s="480"/>
      <c r="I82" s="480"/>
      <c r="J82" s="480"/>
      <c r="K82" s="480"/>
      <c r="L82" s="485"/>
    </row>
    <row r="83" spans="2:12" x14ac:dyDescent="0.2">
      <c r="B83" s="481"/>
      <c r="C83" s="482"/>
      <c r="D83" s="482"/>
      <c r="E83" s="482"/>
      <c r="F83" s="482"/>
      <c r="G83" s="252"/>
      <c r="H83" s="482"/>
      <c r="I83" s="482"/>
      <c r="J83" s="482"/>
      <c r="K83" s="482"/>
      <c r="L83" s="486"/>
    </row>
    <row r="84" spans="2:12" x14ac:dyDescent="0.2">
      <c r="B84" s="481"/>
      <c r="C84" s="482"/>
      <c r="D84" s="482"/>
      <c r="E84" s="482"/>
      <c r="F84" s="482"/>
      <c r="G84" s="252"/>
      <c r="H84" s="482"/>
      <c r="I84" s="482"/>
      <c r="J84" s="482"/>
      <c r="K84" s="482"/>
      <c r="L84" s="486"/>
    </row>
    <row r="85" spans="2:12" x14ac:dyDescent="0.2">
      <c r="B85" s="483"/>
      <c r="C85" s="484"/>
      <c r="D85" s="484"/>
      <c r="E85" s="484"/>
      <c r="F85" s="484"/>
      <c r="G85" s="262"/>
      <c r="H85" s="484"/>
      <c r="I85" s="484"/>
      <c r="J85" s="484"/>
      <c r="K85" s="484"/>
      <c r="L85" s="487"/>
    </row>
    <row r="86" spans="2:12" ht="13.5" thickBot="1" x14ac:dyDescent="0.25">
      <c r="B86" s="488" t="s">
        <v>389</v>
      </c>
      <c r="C86" s="489"/>
      <c r="D86" s="489"/>
      <c r="E86" s="489"/>
      <c r="F86" s="489"/>
      <c r="G86" s="263"/>
      <c r="H86" s="489" t="s">
        <v>390</v>
      </c>
      <c r="I86" s="489"/>
      <c r="J86" s="489"/>
      <c r="K86" s="489"/>
      <c r="L86" s="490"/>
    </row>
    <row r="88" spans="2:12" ht="13.5" thickBot="1" x14ac:dyDescent="0.25"/>
    <row r="89" spans="2:12" ht="23.25" x14ac:dyDescent="0.2">
      <c r="B89" s="594" t="s">
        <v>341</v>
      </c>
      <c r="C89" s="595"/>
      <c r="D89" s="595"/>
      <c r="E89" s="595"/>
      <c r="F89" s="595"/>
      <c r="G89" s="595"/>
      <c r="H89" s="595"/>
      <c r="I89" s="595"/>
      <c r="J89" s="595"/>
      <c r="K89" s="595"/>
      <c r="L89" s="596"/>
    </row>
    <row r="90" spans="2:12" ht="20.25" x14ac:dyDescent="0.2">
      <c r="B90" s="20"/>
      <c r="C90" s="21"/>
      <c r="D90" s="211"/>
      <c r="E90" s="211"/>
      <c r="F90" s="211"/>
      <c r="G90" s="211"/>
      <c r="H90" s="211"/>
      <c r="I90" s="211"/>
      <c r="J90" s="211"/>
      <c r="K90" s="212" t="str">
        <f>("DATA ATUAL:"&amp;"    "&amp;UPPER(LEFT(TEXT(L90,"DDDD"),7)))</f>
        <v>DATA ATUAL:    QUARTA-</v>
      </c>
      <c r="L90" s="254">
        <v>44671</v>
      </c>
    </row>
    <row r="91" spans="2:12" ht="20.25" x14ac:dyDescent="0.2">
      <c r="B91" s="20"/>
      <c r="C91" s="21"/>
      <c r="D91" s="213"/>
      <c r="E91" s="213"/>
      <c r="F91" s="213"/>
      <c r="G91" s="213"/>
      <c r="H91" s="213"/>
      <c r="I91" s="213"/>
      <c r="J91" s="213"/>
      <c r="K91" s="212" t="s">
        <v>342</v>
      </c>
      <c r="L91" s="255">
        <v>2</v>
      </c>
    </row>
    <row r="92" spans="2:12" ht="20.25" x14ac:dyDescent="0.2">
      <c r="B92" s="20"/>
      <c r="C92" s="21"/>
      <c r="D92" s="597" t="s">
        <v>343</v>
      </c>
      <c r="E92" s="597"/>
      <c r="F92" s="597"/>
      <c r="G92" s="597"/>
      <c r="H92" s="597"/>
      <c r="I92" s="597"/>
      <c r="J92" s="213"/>
      <c r="K92" s="212" t="s">
        <v>344</v>
      </c>
      <c r="L92" s="256">
        <f>IFERROR(IF(AND(L97&gt;0,L96&gt;0),L97-L96,0),"")</f>
        <v>31</v>
      </c>
    </row>
    <row r="93" spans="2:12" x14ac:dyDescent="0.2">
      <c r="B93" s="20"/>
      <c r="C93" s="21"/>
      <c r="D93" s="598" t="s">
        <v>345</v>
      </c>
      <c r="E93" s="598"/>
      <c r="F93" s="598"/>
      <c r="G93" s="598"/>
      <c r="H93" s="598"/>
      <c r="I93" s="598"/>
      <c r="J93" s="214"/>
      <c r="K93" s="212" t="s">
        <v>346</v>
      </c>
      <c r="L93" s="256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599" t="s">
        <v>347</v>
      </c>
      <c r="E94" s="599"/>
      <c r="F94" s="599"/>
      <c r="G94" s="599"/>
      <c r="H94" s="599"/>
      <c r="I94" s="599"/>
      <c r="J94" s="215"/>
      <c r="K94" s="212" t="s">
        <v>348</v>
      </c>
      <c r="L94" s="256">
        <f>IFERROR(L92-L93,"")</f>
        <v>29</v>
      </c>
    </row>
    <row r="95" spans="2:12" x14ac:dyDescent="0.2">
      <c r="B95" s="492" t="s">
        <v>349</v>
      </c>
      <c r="C95" s="493"/>
      <c r="D95" s="493"/>
      <c r="E95" s="493"/>
      <c r="F95" s="493"/>
      <c r="G95" s="493"/>
      <c r="H95" s="493"/>
      <c r="I95" s="493"/>
      <c r="J95" s="493"/>
      <c r="K95" s="493"/>
      <c r="L95" s="494"/>
    </row>
    <row r="96" spans="2:12" x14ac:dyDescent="0.2">
      <c r="B96" s="588" t="s">
        <v>350</v>
      </c>
      <c r="C96" s="590"/>
      <c r="D96" s="590" t="s">
        <v>409</v>
      </c>
      <c r="E96" s="590"/>
      <c r="F96" s="590"/>
      <c r="G96" s="590"/>
      <c r="H96" s="590"/>
      <c r="I96" s="590"/>
      <c r="J96" s="590"/>
      <c r="K96" s="217" t="s">
        <v>351</v>
      </c>
      <c r="L96" s="218">
        <v>44670</v>
      </c>
    </row>
    <row r="97" spans="2:12" x14ac:dyDescent="0.2">
      <c r="B97" s="288" t="s">
        <v>352</v>
      </c>
      <c r="C97" s="590"/>
      <c r="D97" s="590"/>
      <c r="E97" s="590"/>
      <c r="F97" s="590"/>
      <c r="G97" s="590"/>
      <c r="H97" s="590"/>
      <c r="I97" s="590"/>
      <c r="J97" s="590"/>
      <c r="K97" s="217" t="s">
        <v>353</v>
      </c>
      <c r="L97" s="218">
        <v>44701</v>
      </c>
    </row>
    <row r="98" spans="2:12" x14ac:dyDescent="0.2">
      <c r="B98" s="588" t="s">
        <v>354</v>
      </c>
      <c r="C98" s="590"/>
      <c r="D98" s="590" t="s">
        <v>410</v>
      </c>
      <c r="E98" s="590"/>
      <c r="F98" s="590"/>
      <c r="G98" s="590"/>
      <c r="H98" s="590"/>
      <c r="I98" s="590"/>
      <c r="J98" s="590"/>
      <c r="K98" s="590"/>
      <c r="L98" s="591"/>
    </row>
    <row r="99" spans="2:12" x14ac:dyDescent="0.2">
      <c r="B99" s="588" t="s">
        <v>355</v>
      </c>
      <c r="C99" s="589"/>
      <c r="D99" s="589"/>
      <c r="E99" s="590" t="s">
        <v>407</v>
      </c>
      <c r="F99" s="590"/>
      <c r="G99" s="590"/>
      <c r="H99" s="590"/>
      <c r="I99" s="590"/>
      <c r="J99" s="590"/>
      <c r="K99" s="590"/>
      <c r="L99" s="591"/>
    </row>
    <row r="100" spans="2:12" x14ac:dyDescent="0.2">
      <c r="B100" s="288" t="s">
        <v>356</v>
      </c>
      <c r="C100" s="289"/>
      <c r="D100" s="592"/>
      <c r="E100" s="592"/>
      <c r="F100" s="592"/>
      <c r="G100" s="592"/>
      <c r="H100" s="592"/>
      <c r="I100" s="592"/>
      <c r="J100" s="592"/>
      <c r="K100" s="592"/>
      <c r="L100" s="593"/>
    </row>
    <row r="101" spans="2:12" x14ac:dyDescent="0.2">
      <c r="B101" s="492" t="s">
        <v>357</v>
      </c>
      <c r="C101" s="493"/>
      <c r="D101" s="493"/>
      <c r="E101" s="493"/>
      <c r="F101" s="493"/>
      <c r="G101" s="493"/>
      <c r="H101" s="493"/>
      <c r="I101" s="493"/>
      <c r="J101" s="493"/>
      <c r="K101" s="493"/>
      <c r="L101" s="494"/>
    </row>
    <row r="102" spans="2:12" x14ac:dyDescent="0.2">
      <c r="B102" s="588" t="s">
        <v>358</v>
      </c>
      <c r="C102" s="589"/>
      <c r="D102" s="589"/>
      <c r="E102" s="289"/>
      <c r="F102" s="606"/>
      <c r="G102" s="606"/>
      <c r="H102" s="606"/>
      <c r="I102" s="606"/>
      <c r="J102" s="606"/>
      <c r="K102" s="606"/>
      <c r="L102" s="514"/>
    </row>
    <row r="103" spans="2:12" x14ac:dyDescent="0.2">
      <c r="B103" s="220" t="s">
        <v>321</v>
      </c>
      <c r="C103" s="216"/>
      <c r="D103" s="592"/>
      <c r="E103" s="592"/>
      <c r="F103" s="592"/>
      <c r="G103" s="592"/>
      <c r="H103" s="592"/>
      <c r="I103" s="592"/>
      <c r="J103" s="592"/>
      <c r="K103" s="592"/>
      <c r="L103" s="593"/>
    </row>
    <row r="104" spans="2:12" x14ac:dyDescent="0.2">
      <c r="B104" s="220" t="s">
        <v>356</v>
      </c>
      <c r="C104" s="216"/>
      <c r="D104" s="592"/>
      <c r="E104" s="592"/>
      <c r="F104" s="592"/>
      <c r="G104" s="592"/>
      <c r="H104" s="592"/>
      <c r="I104" s="592"/>
      <c r="J104" s="592"/>
      <c r="K104" s="592"/>
      <c r="L104" s="593"/>
    </row>
    <row r="105" spans="2:12" x14ac:dyDescent="0.2">
      <c r="B105" s="220" t="s">
        <v>359</v>
      </c>
      <c r="C105" s="216"/>
      <c r="D105" s="592"/>
      <c r="E105" s="592"/>
      <c r="F105" s="592"/>
      <c r="G105" s="592"/>
      <c r="H105" s="592"/>
      <c r="I105" s="592"/>
      <c r="J105" s="592"/>
      <c r="K105" s="592"/>
      <c r="L105" s="593"/>
    </row>
    <row r="106" spans="2:12" x14ac:dyDescent="0.2">
      <c r="B106" s="492" t="s">
        <v>360</v>
      </c>
      <c r="C106" s="493"/>
      <c r="D106" s="493"/>
      <c r="E106" s="493"/>
      <c r="F106" s="493"/>
      <c r="G106" s="493"/>
      <c r="H106" s="493"/>
      <c r="I106" s="493"/>
      <c r="J106" s="493"/>
      <c r="K106" s="493"/>
      <c r="L106" s="494"/>
    </row>
    <row r="107" spans="2:12" x14ac:dyDescent="0.2">
      <c r="B107" s="527" t="s">
        <v>361</v>
      </c>
      <c r="C107" s="528"/>
      <c r="D107" s="528"/>
      <c r="E107" s="528"/>
      <c r="F107" s="528"/>
      <c r="G107" s="528"/>
      <c r="H107" s="528"/>
      <c r="I107" s="528"/>
      <c r="J107" s="528"/>
      <c r="K107" s="528"/>
      <c r="L107" s="529"/>
    </row>
    <row r="108" spans="2:12" x14ac:dyDescent="0.2">
      <c r="B108" s="584" t="s">
        <v>362</v>
      </c>
      <c r="C108" s="576"/>
      <c r="D108" s="577"/>
      <c r="E108" s="559" t="s">
        <v>363</v>
      </c>
      <c r="F108" s="560"/>
      <c r="G108" s="560"/>
      <c r="H108" s="560"/>
      <c r="I108" s="560"/>
      <c r="J108" s="560"/>
      <c r="K108" s="561"/>
      <c r="L108" s="585" t="s">
        <v>364</v>
      </c>
    </row>
    <row r="109" spans="2:12" x14ac:dyDescent="0.2">
      <c r="B109" s="584"/>
      <c r="C109" s="576"/>
      <c r="D109" s="577"/>
      <c r="E109" s="562"/>
      <c r="F109" s="563"/>
      <c r="G109" s="563"/>
      <c r="H109" s="563"/>
      <c r="I109" s="563"/>
      <c r="J109" s="563"/>
      <c r="K109" s="564"/>
      <c r="L109" s="586"/>
    </row>
    <row r="110" spans="2:12" x14ac:dyDescent="0.2">
      <c r="B110" s="587" t="s">
        <v>405</v>
      </c>
      <c r="C110" s="477"/>
      <c r="D110" s="579"/>
      <c r="E110" s="515" t="s">
        <v>408</v>
      </c>
      <c r="F110" s="578"/>
      <c r="G110" s="578"/>
      <c r="H110" s="578"/>
      <c r="I110" s="578"/>
      <c r="J110" s="578"/>
      <c r="K110" s="579"/>
      <c r="L110" s="221">
        <v>2</v>
      </c>
    </row>
    <row r="111" spans="2:12" x14ac:dyDescent="0.2">
      <c r="B111" s="587" t="s">
        <v>418</v>
      </c>
      <c r="C111" s="477"/>
      <c r="D111" s="579"/>
      <c r="E111" s="580" t="s">
        <v>420</v>
      </c>
      <c r="F111" s="578"/>
      <c r="G111" s="578"/>
      <c r="H111" s="578"/>
      <c r="I111" s="578"/>
      <c r="J111" s="578"/>
      <c r="K111" s="579"/>
      <c r="L111" s="222">
        <v>1</v>
      </c>
    </row>
    <row r="112" spans="2:12" x14ac:dyDescent="0.2">
      <c r="B112" s="587"/>
      <c r="C112" s="477"/>
      <c r="D112" s="579"/>
      <c r="E112" s="580"/>
      <c r="F112" s="578"/>
      <c r="G112" s="578"/>
      <c r="H112" s="578"/>
      <c r="I112" s="578"/>
      <c r="J112" s="578"/>
      <c r="K112" s="579"/>
      <c r="L112" s="222"/>
    </row>
    <row r="113" spans="2:12" x14ac:dyDescent="0.2">
      <c r="B113" s="542" t="s">
        <v>365</v>
      </c>
      <c r="C113" s="581"/>
      <c r="D113" s="581"/>
      <c r="E113" s="581"/>
      <c r="F113" s="581"/>
      <c r="G113" s="581"/>
      <c r="H113" s="581"/>
      <c r="I113" s="581"/>
      <c r="J113" s="581"/>
      <c r="K113" s="544"/>
      <c r="L113" s="225">
        <f>SUM(L110:L112)</f>
        <v>3</v>
      </c>
    </row>
    <row r="114" spans="2:12" x14ac:dyDescent="0.2">
      <c r="B114" s="527" t="s">
        <v>366</v>
      </c>
      <c r="C114" s="528"/>
      <c r="D114" s="528"/>
      <c r="E114" s="528"/>
      <c r="F114" s="528"/>
      <c r="G114" s="528"/>
      <c r="H114" s="528"/>
      <c r="I114" s="528"/>
      <c r="J114" s="528"/>
      <c r="K114" s="528"/>
      <c r="L114" s="529"/>
    </row>
    <row r="115" spans="2:12" x14ac:dyDescent="0.2">
      <c r="B115" s="553" t="s">
        <v>367</v>
      </c>
      <c r="C115" s="559" t="s">
        <v>362</v>
      </c>
      <c r="D115" s="561"/>
      <c r="E115" s="559" t="s">
        <v>363</v>
      </c>
      <c r="F115" s="560"/>
      <c r="G115" s="560"/>
      <c r="H115" s="560"/>
      <c r="I115" s="560"/>
      <c r="J115" s="560"/>
      <c r="K115" s="561"/>
      <c r="L115" s="582" t="s">
        <v>364</v>
      </c>
    </row>
    <row r="116" spans="2:12" x14ac:dyDescent="0.2">
      <c r="B116" s="554"/>
      <c r="C116" s="562"/>
      <c r="D116" s="564"/>
      <c r="E116" s="562"/>
      <c r="F116" s="563"/>
      <c r="G116" s="563"/>
      <c r="H116" s="563"/>
      <c r="I116" s="563"/>
      <c r="J116" s="563"/>
      <c r="K116" s="564"/>
      <c r="L116" s="583"/>
    </row>
    <row r="117" spans="2:12" x14ac:dyDescent="0.2">
      <c r="B117" s="291"/>
      <c r="C117" s="571"/>
      <c r="D117" s="572"/>
      <c r="E117" s="573"/>
      <c r="F117" s="574"/>
      <c r="G117" s="574"/>
      <c r="H117" s="574"/>
      <c r="I117" s="574"/>
      <c r="J117" s="574"/>
      <c r="K117" s="540"/>
      <c r="L117" s="292"/>
    </row>
    <row r="118" spans="2:12" x14ac:dyDescent="0.2">
      <c r="B118" s="291"/>
      <c r="C118" s="571"/>
      <c r="D118" s="572"/>
      <c r="E118" s="573"/>
      <c r="F118" s="574"/>
      <c r="G118" s="574"/>
      <c r="H118" s="574"/>
      <c r="I118" s="574"/>
      <c r="J118" s="574"/>
      <c r="K118" s="540"/>
      <c r="L118" s="292"/>
    </row>
    <row r="119" spans="2:12" x14ac:dyDescent="0.2">
      <c r="B119" s="291"/>
      <c r="C119" s="571"/>
      <c r="D119" s="572"/>
      <c r="E119" s="575"/>
      <c r="F119" s="576"/>
      <c r="G119" s="576"/>
      <c r="H119" s="576"/>
      <c r="I119" s="576"/>
      <c r="J119" s="576"/>
      <c r="K119" s="577"/>
      <c r="L119" s="292"/>
    </row>
    <row r="120" spans="2:12" x14ac:dyDescent="0.2">
      <c r="B120" s="291"/>
      <c r="C120" s="571"/>
      <c r="D120" s="572"/>
      <c r="E120" s="575"/>
      <c r="F120" s="576"/>
      <c r="G120" s="576"/>
      <c r="H120" s="576"/>
      <c r="I120" s="576"/>
      <c r="J120" s="576"/>
      <c r="K120" s="577"/>
      <c r="L120" s="292"/>
    </row>
    <row r="121" spans="2:12" x14ac:dyDescent="0.2">
      <c r="B121" s="291"/>
      <c r="C121" s="571"/>
      <c r="D121" s="572"/>
      <c r="E121" s="575"/>
      <c r="F121" s="576"/>
      <c r="G121" s="576"/>
      <c r="H121" s="576"/>
      <c r="I121" s="576"/>
      <c r="J121" s="576"/>
      <c r="K121" s="577"/>
      <c r="L121" s="292"/>
    </row>
    <row r="122" spans="2:12" x14ac:dyDescent="0.2">
      <c r="B122" s="291"/>
      <c r="C122" s="571"/>
      <c r="D122" s="572"/>
      <c r="E122" s="575"/>
      <c r="F122" s="576"/>
      <c r="G122" s="576"/>
      <c r="H122" s="576"/>
      <c r="I122" s="576"/>
      <c r="J122" s="576"/>
      <c r="K122" s="577"/>
      <c r="L122" s="292"/>
    </row>
    <row r="123" spans="2:12" x14ac:dyDescent="0.2">
      <c r="B123" s="291"/>
      <c r="C123" s="571"/>
      <c r="D123" s="572"/>
      <c r="E123" s="575"/>
      <c r="F123" s="576"/>
      <c r="G123" s="576"/>
      <c r="H123" s="576"/>
      <c r="I123" s="576"/>
      <c r="J123" s="576"/>
      <c r="K123" s="577"/>
      <c r="L123" s="292"/>
    </row>
    <row r="124" spans="2:12" x14ac:dyDescent="0.2">
      <c r="B124" s="291"/>
      <c r="C124" s="571"/>
      <c r="D124" s="572"/>
      <c r="E124" s="575"/>
      <c r="F124" s="576"/>
      <c r="G124" s="576"/>
      <c r="H124" s="576"/>
      <c r="I124" s="576"/>
      <c r="J124" s="576"/>
      <c r="K124" s="577"/>
      <c r="L124" s="292"/>
    </row>
    <row r="125" spans="2:12" x14ac:dyDescent="0.2">
      <c r="B125" s="547" t="s">
        <v>365</v>
      </c>
      <c r="C125" s="548"/>
      <c r="D125" s="548"/>
      <c r="E125" s="548"/>
      <c r="F125" s="548"/>
      <c r="G125" s="548"/>
      <c r="H125" s="548"/>
      <c r="I125" s="548"/>
      <c r="J125" s="548"/>
      <c r="K125" s="549"/>
      <c r="L125" s="228">
        <f>SUM(L117:L124)</f>
        <v>0</v>
      </c>
    </row>
    <row r="126" spans="2:12" x14ac:dyDescent="0.2">
      <c r="B126" s="550" t="s">
        <v>411</v>
      </c>
      <c r="C126" s="551"/>
      <c r="D126" s="551"/>
      <c r="E126" s="551"/>
      <c r="F126" s="551"/>
      <c r="G126" s="551"/>
      <c r="H126" s="551"/>
      <c r="I126" s="551"/>
      <c r="J126" s="551"/>
      <c r="K126" s="552"/>
      <c r="L126" s="229">
        <f>L125+L113</f>
        <v>3</v>
      </c>
    </row>
    <row r="127" spans="2:12" x14ac:dyDescent="0.2">
      <c r="B127" s="492" t="s">
        <v>215</v>
      </c>
      <c r="C127" s="493"/>
      <c r="D127" s="493"/>
      <c r="E127" s="493"/>
      <c r="F127" s="493"/>
      <c r="G127" s="493"/>
      <c r="H127" s="493"/>
      <c r="I127" s="493"/>
      <c r="J127" s="493"/>
      <c r="K127" s="493"/>
      <c r="L127" s="494"/>
    </row>
    <row r="128" spans="2:12" x14ac:dyDescent="0.2">
      <c r="B128" s="527" t="s">
        <v>368</v>
      </c>
      <c r="C128" s="528"/>
      <c r="D128" s="528"/>
      <c r="E128" s="528"/>
      <c r="F128" s="528"/>
      <c r="G128" s="528"/>
      <c r="H128" s="528"/>
      <c r="I128" s="528"/>
      <c r="J128" s="527" t="s">
        <v>369</v>
      </c>
      <c r="K128" s="528"/>
      <c r="L128" s="529"/>
    </row>
    <row r="129" spans="2:12" x14ac:dyDescent="0.2">
      <c r="B129" s="553" t="s">
        <v>367</v>
      </c>
      <c r="C129" s="555" t="s">
        <v>29</v>
      </c>
      <c r="D129" s="556"/>
      <c r="E129" s="559" t="s">
        <v>1</v>
      </c>
      <c r="F129" s="560"/>
      <c r="G129" s="560"/>
      <c r="H129" s="561"/>
      <c r="I129" s="565" t="s">
        <v>364</v>
      </c>
      <c r="J129" s="567" t="s">
        <v>29</v>
      </c>
      <c r="K129" s="569" t="s">
        <v>1</v>
      </c>
      <c r="L129" s="565" t="s">
        <v>370</v>
      </c>
    </row>
    <row r="130" spans="2:12" x14ac:dyDescent="0.2">
      <c r="B130" s="554"/>
      <c r="C130" s="557"/>
      <c r="D130" s="558"/>
      <c r="E130" s="562"/>
      <c r="F130" s="563"/>
      <c r="G130" s="563"/>
      <c r="H130" s="564"/>
      <c r="I130" s="566"/>
      <c r="J130" s="568"/>
      <c r="K130" s="570"/>
      <c r="L130" s="566"/>
    </row>
    <row r="131" spans="2:12" x14ac:dyDescent="0.2">
      <c r="B131" s="230"/>
      <c r="C131" s="539"/>
      <c r="D131" s="540"/>
      <c r="E131" s="539"/>
      <c r="F131" s="541"/>
      <c r="G131" s="541"/>
      <c r="H131" s="540"/>
      <c r="I131" s="232"/>
      <c r="J131" s="290"/>
      <c r="K131" s="304"/>
      <c r="L131" s="222"/>
    </row>
    <row r="132" spans="2:12" x14ac:dyDescent="0.2">
      <c r="B132" s="230"/>
      <c r="C132" s="539"/>
      <c r="D132" s="540"/>
      <c r="E132" s="539"/>
      <c r="F132" s="541"/>
      <c r="G132" s="541"/>
      <c r="H132" s="540"/>
      <c r="I132" s="235"/>
      <c r="J132" s="236"/>
      <c r="K132" s="237"/>
      <c r="L132" s="238"/>
    </row>
    <row r="133" spans="2:12" x14ac:dyDescent="0.2">
      <c r="B133" s="230"/>
      <c r="C133" s="539"/>
      <c r="D133" s="540"/>
      <c r="E133" s="539"/>
      <c r="F133" s="541"/>
      <c r="G133" s="541"/>
      <c r="H133" s="540"/>
      <c r="I133" s="240"/>
      <c r="J133" s="231"/>
      <c r="K133" s="239"/>
      <c r="L133" s="221"/>
    </row>
    <row r="134" spans="2:12" x14ac:dyDescent="0.2">
      <c r="B134" s="542" t="s">
        <v>371</v>
      </c>
      <c r="C134" s="543"/>
      <c r="D134" s="543"/>
      <c r="E134" s="543"/>
      <c r="F134" s="543"/>
      <c r="G134" s="543"/>
      <c r="H134" s="544"/>
      <c r="I134" s="253">
        <f>SUM(I131:I133)</f>
        <v>0</v>
      </c>
      <c r="J134" s="545" t="s">
        <v>371</v>
      </c>
      <c r="K134" s="546"/>
      <c r="L134" s="241">
        <f>SUM(L131:L133)</f>
        <v>0</v>
      </c>
    </row>
    <row r="135" spans="2:12" x14ac:dyDescent="0.2">
      <c r="B135" s="542" t="s">
        <v>27</v>
      </c>
      <c r="C135" s="543"/>
      <c r="D135" s="543"/>
      <c r="E135" s="543"/>
      <c r="F135" s="543"/>
      <c r="G135" s="543"/>
      <c r="H135" s="543"/>
      <c r="I135" s="543"/>
      <c r="J135" s="543"/>
      <c r="K135" s="544"/>
      <c r="L135" s="241">
        <f>L134+I134</f>
        <v>0</v>
      </c>
    </row>
    <row r="136" spans="2:12" x14ac:dyDescent="0.2">
      <c r="B136" s="492" t="s">
        <v>393</v>
      </c>
      <c r="C136" s="493"/>
      <c r="D136" s="493"/>
      <c r="E136" s="493"/>
      <c r="F136" s="493"/>
      <c r="G136" s="493"/>
      <c r="H136" s="493"/>
      <c r="I136" s="493"/>
      <c r="J136" s="493"/>
      <c r="K136" s="493"/>
      <c r="L136" s="494"/>
    </row>
    <row r="137" spans="2:12" x14ac:dyDescent="0.2">
      <c r="B137" s="527" t="s">
        <v>373</v>
      </c>
      <c r="C137" s="528"/>
      <c r="D137" s="529"/>
      <c r="E137" s="528" t="s">
        <v>399</v>
      </c>
      <c r="F137" s="528"/>
      <c r="G137" s="530" t="s">
        <v>394</v>
      </c>
      <c r="H137" s="531"/>
      <c r="I137" s="531"/>
      <c r="J137" s="531"/>
      <c r="K137" s="531"/>
      <c r="L137" s="532"/>
    </row>
    <row r="138" spans="2:12" x14ac:dyDescent="0.2">
      <c r="B138" s="533" t="s">
        <v>398</v>
      </c>
      <c r="C138" s="534"/>
      <c r="D138" s="266" t="s">
        <v>395</v>
      </c>
      <c r="E138" s="299" t="s">
        <v>396</v>
      </c>
      <c r="F138" s="265" t="s">
        <v>397</v>
      </c>
      <c r="G138" s="298"/>
      <c r="H138" s="299"/>
      <c r="I138" s="299"/>
      <c r="J138" s="299"/>
      <c r="K138" s="299"/>
      <c r="L138" s="300"/>
    </row>
    <row r="139" spans="2:12" x14ac:dyDescent="0.2">
      <c r="B139" s="329">
        <v>0.67361111111111116</v>
      </c>
      <c r="C139" s="329">
        <v>0.70833333333333337</v>
      </c>
      <c r="D139" s="535"/>
      <c r="E139" s="271"/>
      <c r="F139" s="537"/>
      <c r="G139" s="530"/>
      <c r="H139" s="531"/>
      <c r="I139" s="531"/>
      <c r="J139" s="531"/>
      <c r="K139" s="531"/>
      <c r="L139" s="532"/>
    </row>
    <row r="140" spans="2:12" x14ac:dyDescent="0.2">
      <c r="B140" s="329"/>
      <c r="C140" s="329"/>
      <c r="D140" s="536"/>
      <c r="E140" s="271"/>
      <c r="F140" s="538"/>
      <c r="G140" s="530"/>
      <c r="H140" s="531"/>
      <c r="I140" s="531"/>
      <c r="J140" s="531"/>
      <c r="K140" s="531"/>
      <c r="L140" s="532"/>
    </row>
    <row r="141" spans="2:12" x14ac:dyDescent="0.2">
      <c r="B141" s="521" t="s">
        <v>372</v>
      </c>
      <c r="C141" s="522"/>
      <c r="D141" s="522"/>
      <c r="E141" s="522"/>
      <c r="F141" s="522"/>
      <c r="G141" s="522"/>
      <c r="H141" s="522"/>
      <c r="I141" s="522"/>
      <c r="J141" s="522"/>
      <c r="K141" s="522"/>
      <c r="L141" s="523"/>
    </row>
    <row r="142" spans="2:12" ht="25.5" x14ac:dyDescent="0.2">
      <c r="B142" s="264" t="s">
        <v>373</v>
      </c>
      <c r="C142" s="524" t="s">
        <v>374</v>
      </c>
      <c r="D142" s="525"/>
      <c r="E142" s="526"/>
      <c r="F142" s="524" t="s">
        <v>375</v>
      </c>
      <c r="G142" s="525"/>
      <c r="H142" s="526"/>
      <c r="I142" s="524" t="s">
        <v>376</v>
      </c>
      <c r="J142" s="526"/>
      <c r="K142" s="242" t="s">
        <v>377</v>
      </c>
      <c r="L142" s="243" t="s">
        <v>378</v>
      </c>
    </row>
    <row r="143" spans="2:12" x14ac:dyDescent="0.2">
      <c r="B143" s="244" t="s">
        <v>379</v>
      </c>
      <c r="C143" s="499"/>
      <c r="D143" s="500"/>
      <c r="E143" s="501"/>
      <c r="F143" s="502"/>
      <c r="G143" s="503"/>
      <c r="H143" s="293"/>
      <c r="I143" s="502"/>
      <c r="J143" s="503"/>
      <c r="K143" s="267"/>
      <c r="L143" s="246"/>
    </row>
    <row r="144" spans="2:12" x14ac:dyDescent="0.2">
      <c r="B144" s="244" t="s">
        <v>380</v>
      </c>
      <c r="C144" s="499"/>
      <c r="D144" s="500"/>
      <c r="E144" s="501"/>
      <c r="F144" s="502" t="s">
        <v>412</v>
      </c>
      <c r="G144" s="503"/>
      <c r="H144" s="260"/>
      <c r="I144" s="502"/>
      <c r="J144" s="503"/>
      <c r="K144" s="267"/>
      <c r="L144" s="246"/>
    </row>
    <row r="145" spans="2:12" x14ac:dyDescent="0.2">
      <c r="B145" s="244" t="s">
        <v>381</v>
      </c>
      <c r="C145" s="499"/>
      <c r="D145" s="500"/>
      <c r="E145" s="501"/>
      <c r="F145" s="502" t="s">
        <v>412</v>
      </c>
      <c r="G145" s="503"/>
      <c r="H145" s="293"/>
      <c r="I145" s="502"/>
      <c r="J145" s="503"/>
      <c r="K145" s="267"/>
      <c r="L145" s="246"/>
    </row>
    <row r="146" spans="2:12" x14ac:dyDescent="0.2">
      <c r="B146" s="504" t="s">
        <v>382</v>
      </c>
      <c r="C146" s="505"/>
      <c r="D146" s="505"/>
      <c r="E146" s="505"/>
      <c r="F146" s="505"/>
      <c r="G146" s="505"/>
      <c r="H146" s="505"/>
      <c r="I146" s="505"/>
      <c r="J146" s="506"/>
      <c r="K146" s="513" t="s">
        <v>383</v>
      </c>
      <c r="L146" s="514"/>
    </row>
    <row r="147" spans="2:12" x14ac:dyDescent="0.2">
      <c r="B147" s="507"/>
      <c r="C147" s="508"/>
      <c r="D147" s="508"/>
      <c r="E147" s="508"/>
      <c r="F147" s="508"/>
      <c r="G147" s="508"/>
      <c r="H147" s="508"/>
      <c r="I147" s="508"/>
      <c r="J147" s="509"/>
      <c r="K147" s="247" t="s">
        <v>384</v>
      </c>
      <c r="L147" s="246"/>
    </row>
    <row r="148" spans="2:12" x14ac:dyDescent="0.2">
      <c r="B148" s="507"/>
      <c r="C148" s="508"/>
      <c r="D148" s="508"/>
      <c r="E148" s="508"/>
      <c r="F148" s="508"/>
      <c r="G148" s="508"/>
      <c r="H148" s="508"/>
      <c r="I148" s="508"/>
      <c r="J148" s="509"/>
      <c r="K148" s="247" t="s">
        <v>385</v>
      </c>
      <c r="L148" s="246"/>
    </row>
    <row r="149" spans="2:12" ht="13.5" thickBot="1" x14ac:dyDescent="0.25">
      <c r="B149" s="510"/>
      <c r="C149" s="511"/>
      <c r="D149" s="511"/>
      <c r="E149" s="511"/>
      <c r="F149" s="511"/>
      <c r="G149" s="511"/>
      <c r="H149" s="511"/>
      <c r="I149" s="511"/>
      <c r="J149" s="512"/>
      <c r="K149" s="248" t="s">
        <v>386</v>
      </c>
      <c r="L149" s="249"/>
    </row>
    <row r="150" spans="2:12" x14ac:dyDescent="0.2">
      <c r="B150" s="368"/>
      <c r="C150" s="366"/>
      <c r="D150" s="366"/>
      <c r="E150" s="366"/>
      <c r="F150" s="366"/>
      <c r="G150" s="366"/>
      <c r="H150" s="366"/>
      <c r="I150" s="366"/>
      <c r="J150" s="366"/>
      <c r="K150" s="367"/>
      <c r="L150" s="369"/>
    </row>
    <row r="151" spans="2:12" x14ac:dyDescent="0.2">
      <c r="B151" s="370"/>
      <c r="C151" s="371"/>
      <c r="D151" s="371"/>
      <c r="E151" s="371"/>
      <c r="F151" s="371"/>
      <c r="G151" s="371"/>
      <c r="H151" s="371"/>
      <c r="I151" s="371"/>
      <c r="J151" s="371"/>
      <c r="K151" s="371"/>
      <c r="L151" s="372"/>
    </row>
    <row r="152" spans="2:12" x14ac:dyDescent="0.2">
      <c r="B152" s="492" t="s">
        <v>387</v>
      </c>
      <c r="C152" s="493"/>
      <c r="D152" s="493"/>
      <c r="E152" s="493"/>
      <c r="F152" s="493"/>
      <c r="G152" s="493"/>
      <c r="H152" s="493"/>
      <c r="I152" s="493"/>
      <c r="J152" s="493"/>
      <c r="K152" s="493"/>
      <c r="L152" s="494"/>
    </row>
    <row r="153" spans="2:12" x14ac:dyDescent="0.2">
      <c r="B153" s="305">
        <v>1</v>
      </c>
      <c r="C153" s="495" t="s">
        <v>464</v>
      </c>
      <c r="D153" s="477"/>
      <c r="E153" s="477"/>
      <c r="F153" s="477"/>
      <c r="G153" s="477"/>
      <c r="H153" s="477"/>
      <c r="I153" s="477"/>
      <c r="J153" s="477"/>
      <c r="K153" s="477"/>
      <c r="L153" s="478"/>
    </row>
    <row r="154" spans="2:12" x14ac:dyDescent="0.2">
      <c r="B154" s="305"/>
      <c r="C154" s="495"/>
      <c r="D154" s="477"/>
      <c r="E154" s="477"/>
      <c r="F154" s="477"/>
      <c r="G154" s="477"/>
      <c r="H154" s="477"/>
      <c r="I154" s="477"/>
      <c r="J154" s="477"/>
      <c r="K154" s="477"/>
      <c r="L154" s="478"/>
    </row>
    <row r="155" spans="2:12" x14ac:dyDescent="0.2">
      <c r="B155" s="492" t="s">
        <v>391</v>
      </c>
      <c r="C155" s="493"/>
      <c r="D155" s="493"/>
      <c r="E155" s="493"/>
      <c r="F155" s="493"/>
      <c r="G155" s="493"/>
      <c r="H155" s="493"/>
      <c r="I155" s="493"/>
      <c r="J155" s="493"/>
      <c r="K155" s="493"/>
      <c r="L155" s="494"/>
    </row>
    <row r="156" spans="2:12" x14ac:dyDescent="0.2">
      <c r="B156" s="272">
        <v>1</v>
      </c>
      <c r="C156" s="491" t="s">
        <v>429</v>
      </c>
      <c r="D156" s="477"/>
      <c r="E156" s="477"/>
      <c r="F156" s="477"/>
      <c r="G156" s="477"/>
      <c r="H156" s="477"/>
      <c r="I156" s="477"/>
      <c r="J156" s="477"/>
      <c r="K156" s="477"/>
      <c r="L156" s="478"/>
    </row>
    <row r="157" spans="2:12" x14ac:dyDescent="0.2">
      <c r="B157" s="272"/>
      <c r="C157" s="491"/>
      <c r="D157" s="477"/>
      <c r="E157" s="477"/>
      <c r="F157" s="477"/>
      <c r="G157" s="477"/>
      <c r="H157" s="477"/>
      <c r="I157" s="477"/>
      <c r="J157" s="477"/>
      <c r="K157" s="477"/>
      <c r="L157" s="478"/>
    </row>
    <row r="158" spans="2:12" x14ac:dyDescent="0.2">
      <c r="B158" s="272"/>
      <c r="C158" s="491"/>
      <c r="D158" s="477"/>
      <c r="E158" s="477"/>
      <c r="F158" s="477"/>
      <c r="G158" s="477"/>
      <c r="H158" s="477"/>
      <c r="I158" s="477"/>
      <c r="J158" s="477"/>
      <c r="K158" s="477"/>
      <c r="L158" s="478"/>
    </row>
    <row r="159" spans="2:12" x14ac:dyDescent="0.2">
      <c r="B159" s="492" t="s">
        <v>392</v>
      </c>
      <c r="C159" s="493"/>
      <c r="D159" s="493"/>
      <c r="E159" s="493"/>
      <c r="F159" s="493"/>
      <c r="G159" s="493"/>
      <c r="H159" s="493"/>
      <c r="I159" s="493"/>
      <c r="J159" s="493"/>
      <c r="K159" s="493"/>
      <c r="L159" s="494"/>
    </row>
    <row r="160" spans="2:12" x14ac:dyDescent="0.2">
      <c r="B160" s="272"/>
      <c r="C160" s="495" t="s">
        <v>421</v>
      </c>
      <c r="D160" s="477"/>
      <c r="E160" s="477"/>
      <c r="F160" s="477"/>
      <c r="G160" s="477"/>
      <c r="H160" s="477"/>
      <c r="I160" s="477"/>
      <c r="J160" s="477"/>
      <c r="K160" s="477"/>
      <c r="L160" s="478"/>
    </row>
    <row r="161" spans="2:12" x14ac:dyDescent="0.2">
      <c r="B161" s="272"/>
      <c r="C161" s="495" t="s">
        <v>422</v>
      </c>
      <c r="D161" s="477"/>
      <c r="E161" s="477"/>
      <c r="F161" s="477"/>
      <c r="G161" s="477"/>
      <c r="H161" s="477"/>
      <c r="I161" s="477"/>
      <c r="J161" s="477"/>
      <c r="K161" s="477"/>
      <c r="L161" s="478"/>
    </row>
    <row r="162" spans="2:12" x14ac:dyDescent="0.2">
      <c r="B162" s="272"/>
      <c r="C162" s="491"/>
      <c r="D162" s="477"/>
      <c r="E162" s="477"/>
      <c r="F162" s="477"/>
      <c r="G162" s="477"/>
      <c r="H162" s="477"/>
      <c r="I162" s="477"/>
      <c r="J162" s="477"/>
      <c r="K162" s="477"/>
      <c r="L162" s="478"/>
    </row>
    <row r="163" spans="2:12" x14ac:dyDescent="0.2">
      <c r="B163" s="496" t="s">
        <v>388</v>
      </c>
      <c r="C163" s="497"/>
      <c r="D163" s="497"/>
      <c r="E163" s="497"/>
      <c r="F163" s="497"/>
      <c r="G163" s="497"/>
      <c r="H163" s="497"/>
      <c r="I163" s="497"/>
      <c r="J163" s="497"/>
      <c r="K163" s="497"/>
      <c r="L163" s="498"/>
    </row>
    <row r="164" spans="2:12" x14ac:dyDescent="0.2">
      <c r="B164" s="476"/>
      <c r="C164" s="477"/>
      <c r="D164" s="477"/>
      <c r="E164" s="477"/>
      <c r="F164" s="477"/>
      <c r="G164" s="477"/>
      <c r="H164" s="477"/>
      <c r="I164" s="477"/>
      <c r="J164" s="477"/>
      <c r="K164" s="477"/>
      <c r="L164" s="478"/>
    </row>
    <row r="165" spans="2:12" x14ac:dyDescent="0.2">
      <c r="B165" s="476"/>
      <c r="C165" s="477"/>
      <c r="D165" s="477"/>
      <c r="E165" s="477"/>
      <c r="F165" s="477"/>
      <c r="G165" s="477"/>
      <c r="H165" s="477"/>
      <c r="I165" s="477"/>
      <c r="J165" s="477"/>
      <c r="K165" s="477"/>
      <c r="L165" s="478"/>
    </row>
    <row r="166" spans="2:12" x14ac:dyDescent="0.2">
      <c r="B166" s="476"/>
      <c r="C166" s="477"/>
      <c r="D166" s="477"/>
      <c r="E166" s="477"/>
      <c r="F166" s="477"/>
      <c r="G166" s="477"/>
      <c r="H166" s="477"/>
      <c r="I166" s="477"/>
      <c r="J166" s="477"/>
      <c r="K166" s="477"/>
      <c r="L166" s="478"/>
    </row>
    <row r="167" spans="2:12" x14ac:dyDescent="0.2">
      <c r="B167" s="476"/>
      <c r="C167" s="477"/>
      <c r="D167" s="477"/>
      <c r="E167" s="477"/>
      <c r="F167" s="477"/>
      <c r="G167" s="477"/>
      <c r="H167" s="477"/>
      <c r="I167" s="477"/>
      <c r="J167" s="477"/>
      <c r="K167" s="477"/>
      <c r="L167" s="478"/>
    </row>
    <row r="168" spans="2:12" x14ac:dyDescent="0.2">
      <c r="B168" s="479"/>
      <c r="C168" s="480"/>
      <c r="D168" s="480"/>
      <c r="E168" s="480"/>
      <c r="F168" s="480"/>
      <c r="G168" s="294"/>
      <c r="H168" s="480"/>
      <c r="I168" s="480"/>
      <c r="J168" s="480"/>
      <c r="K168" s="480"/>
      <c r="L168" s="485"/>
    </row>
    <row r="169" spans="2:12" x14ac:dyDescent="0.2">
      <c r="B169" s="481"/>
      <c r="C169" s="482"/>
      <c r="D169" s="482"/>
      <c r="E169" s="482"/>
      <c r="F169" s="482"/>
      <c r="G169" s="295"/>
      <c r="H169" s="482"/>
      <c r="I169" s="482"/>
      <c r="J169" s="482"/>
      <c r="K169" s="482"/>
      <c r="L169" s="486"/>
    </row>
    <row r="170" spans="2:12" x14ac:dyDescent="0.2">
      <c r="B170" s="481"/>
      <c r="C170" s="482"/>
      <c r="D170" s="482"/>
      <c r="E170" s="482"/>
      <c r="F170" s="482"/>
      <c r="G170" s="295"/>
      <c r="H170" s="482"/>
      <c r="I170" s="482"/>
      <c r="J170" s="482"/>
      <c r="K170" s="482"/>
      <c r="L170" s="486"/>
    </row>
    <row r="171" spans="2:12" x14ac:dyDescent="0.2">
      <c r="B171" s="483"/>
      <c r="C171" s="484"/>
      <c r="D171" s="484"/>
      <c r="E171" s="484"/>
      <c r="F171" s="484"/>
      <c r="G171" s="296"/>
      <c r="H171" s="484"/>
      <c r="I171" s="484"/>
      <c r="J171" s="484"/>
      <c r="K171" s="484"/>
      <c r="L171" s="487"/>
    </row>
    <row r="172" spans="2:12" ht="13.5" thickBot="1" x14ac:dyDescent="0.25">
      <c r="B172" s="488" t="s">
        <v>389</v>
      </c>
      <c r="C172" s="489"/>
      <c r="D172" s="489"/>
      <c r="E172" s="489"/>
      <c r="F172" s="489"/>
      <c r="G172" s="297"/>
      <c r="H172" s="489" t="s">
        <v>390</v>
      </c>
      <c r="I172" s="489"/>
      <c r="J172" s="489"/>
      <c r="K172" s="489"/>
      <c r="L172" s="490"/>
    </row>
    <row r="174" spans="2:12" ht="13.5" thickBot="1" x14ac:dyDescent="0.25"/>
    <row r="175" spans="2:12" ht="23.25" x14ac:dyDescent="0.2">
      <c r="B175" s="594" t="s">
        <v>341</v>
      </c>
      <c r="C175" s="595"/>
      <c r="D175" s="595"/>
      <c r="E175" s="595"/>
      <c r="F175" s="595"/>
      <c r="G175" s="595"/>
      <c r="H175" s="595"/>
      <c r="I175" s="595"/>
      <c r="J175" s="595"/>
      <c r="K175" s="595"/>
      <c r="L175" s="596"/>
    </row>
    <row r="176" spans="2:12" ht="20.25" x14ac:dyDescent="0.2">
      <c r="B176" s="20"/>
      <c r="C176" s="21"/>
      <c r="D176" s="211"/>
      <c r="E176" s="211"/>
      <c r="F176" s="211"/>
      <c r="G176" s="211"/>
      <c r="H176" s="211"/>
      <c r="I176" s="211"/>
      <c r="J176" s="211"/>
      <c r="K176" s="212" t="str">
        <f>("DATA ATUAL:"&amp;"    "&amp;UPPER(LEFT(TEXT(L176,"DDDD"),7)))</f>
        <v>DATA ATUAL:    QUINTA-</v>
      </c>
      <c r="L176" s="254">
        <v>44672</v>
      </c>
    </row>
    <row r="177" spans="2:12" ht="20.25" x14ac:dyDescent="0.2">
      <c r="B177" s="20"/>
      <c r="C177" s="21"/>
      <c r="D177" s="213"/>
      <c r="E177" s="213"/>
      <c r="F177" s="213"/>
      <c r="G177" s="213"/>
      <c r="H177" s="213"/>
      <c r="I177" s="213"/>
      <c r="J177" s="213"/>
      <c r="K177" s="212" t="s">
        <v>342</v>
      </c>
      <c r="L177" s="255">
        <v>3</v>
      </c>
    </row>
    <row r="178" spans="2:12" ht="20.25" x14ac:dyDescent="0.2">
      <c r="B178" s="20"/>
      <c r="C178" s="21"/>
      <c r="D178" s="597" t="s">
        <v>343</v>
      </c>
      <c r="E178" s="597"/>
      <c r="F178" s="597"/>
      <c r="G178" s="597"/>
      <c r="H178" s="597"/>
      <c r="I178" s="597"/>
      <c r="J178" s="213"/>
      <c r="K178" s="212" t="s">
        <v>344</v>
      </c>
      <c r="L178" s="256">
        <f>IFERROR(IF(AND(L183&gt;0,L182&gt;0),L183-L182,0),"")</f>
        <v>31</v>
      </c>
    </row>
    <row r="179" spans="2:12" x14ac:dyDescent="0.2">
      <c r="B179" s="20"/>
      <c r="C179" s="21"/>
      <c r="D179" s="598" t="s">
        <v>345</v>
      </c>
      <c r="E179" s="598"/>
      <c r="F179" s="598"/>
      <c r="G179" s="598"/>
      <c r="H179" s="598"/>
      <c r="I179" s="598"/>
      <c r="J179" s="214"/>
      <c r="K179" s="212" t="s">
        <v>346</v>
      </c>
      <c r="L179" s="256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599" t="s">
        <v>347</v>
      </c>
      <c r="E180" s="599"/>
      <c r="F180" s="599"/>
      <c r="G180" s="599"/>
      <c r="H180" s="599"/>
      <c r="I180" s="599"/>
      <c r="J180" s="215"/>
      <c r="K180" s="212" t="s">
        <v>348</v>
      </c>
      <c r="L180" s="256">
        <f>IFERROR(L178-L179,"")</f>
        <v>28</v>
      </c>
    </row>
    <row r="181" spans="2:12" x14ac:dyDescent="0.2">
      <c r="B181" s="492" t="s">
        <v>349</v>
      </c>
      <c r="C181" s="493"/>
      <c r="D181" s="493"/>
      <c r="E181" s="493"/>
      <c r="F181" s="493"/>
      <c r="G181" s="493"/>
      <c r="H181" s="493"/>
      <c r="I181" s="493"/>
      <c r="J181" s="493"/>
      <c r="K181" s="493"/>
      <c r="L181" s="494"/>
    </row>
    <row r="182" spans="2:12" x14ac:dyDescent="0.2">
      <c r="B182" s="588" t="s">
        <v>350</v>
      </c>
      <c r="C182" s="590"/>
      <c r="D182" s="590" t="s">
        <v>409</v>
      </c>
      <c r="E182" s="590"/>
      <c r="F182" s="590"/>
      <c r="G182" s="590"/>
      <c r="H182" s="590"/>
      <c r="I182" s="590"/>
      <c r="J182" s="590"/>
      <c r="K182" s="217" t="s">
        <v>351</v>
      </c>
      <c r="L182" s="218">
        <v>44670</v>
      </c>
    </row>
    <row r="183" spans="2:12" x14ac:dyDescent="0.2">
      <c r="B183" s="327" t="s">
        <v>352</v>
      </c>
      <c r="C183" s="590"/>
      <c r="D183" s="590"/>
      <c r="E183" s="590"/>
      <c r="F183" s="590"/>
      <c r="G183" s="590"/>
      <c r="H183" s="590"/>
      <c r="I183" s="590"/>
      <c r="J183" s="590"/>
      <c r="K183" s="217" t="s">
        <v>353</v>
      </c>
      <c r="L183" s="218">
        <v>44701</v>
      </c>
    </row>
    <row r="184" spans="2:12" x14ac:dyDescent="0.2">
      <c r="B184" s="588" t="s">
        <v>354</v>
      </c>
      <c r="C184" s="590"/>
      <c r="D184" s="590" t="s">
        <v>410</v>
      </c>
      <c r="E184" s="590"/>
      <c r="F184" s="590"/>
      <c r="G184" s="590"/>
      <c r="H184" s="590"/>
      <c r="I184" s="590"/>
      <c r="J184" s="590"/>
      <c r="K184" s="590"/>
      <c r="L184" s="591"/>
    </row>
    <row r="185" spans="2:12" x14ac:dyDescent="0.2">
      <c r="B185" s="588" t="s">
        <v>355</v>
      </c>
      <c r="C185" s="589"/>
      <c r="D185" s="589"/>
      <c r="E185" s="590" t="s">
        <v>407</v>
      </c>
      <c r="F185" s="590"/>
      <c r="G185" s="590"/>
      <c r="H185" s="590"/>
      <c r="I185" s="590"/>
      <c r="J185" s="590"/>
      <c r="K185" s="590"/>
      <c r="L185" s="591"/>
    </row>
    <row r="186" spans="2:12" x14ac:dyDescent="0.2">
      <c r="B186" s="327" t="s">
        <v>356</v>
      </c>
      <c r="C186" s="328"/>
      <c r="D186" s="592"/>
      <c r="E186" s="592"/>
      <c r="F186" s="592"/>
      <c r="G186" s="592"/>
      <c r="H186" s="592"/>
      <c r="I186" s="592"/>
      <c r="J186" s="592"/>
      <c r="K186" s="592"/>
      <c r="L186" s="593"/>
    </row>
    <row r="187" spans="2:12" x14ac:dyDescent="0.2">
      <c r="B187" s="492" t="s">
        <v>357</v>
      </c>
      <c r="C187" s="493"/>
      <c r="D187" s="493"/>
      <c r="E187" s="493"/>
      <c r="F187" s="493"/>
      <c r="G187" s="493"/>
      <c r="H187" s="493"/>
      <c r="I187" s="493"/>
      <c r="J187" s="493"/>
      <c r="K187" s="493"/>
      <c r="L187" s="494"/>
    </row>
    <row r="188" spans="2:12" x14ac:dyDescent="0.2">
      <c r="B188" s="588" t="s">
        <v>358</v>
      </c>
      <c r="C188" s="589"/>
      <c r="D188" s="589"/>
      <c r="E188" s="590"/>
      <c r="F188" s="590"/>
      <c r="G188" s="590"/>
      <c r="H188" s="590"/>
      <c r="I188" s="590"/>
      <c r="J188" s="590"/>
      <c r="K188" s="590"/>
      <c r="L188" s="591"/>
    </row>
    <row r="189" spans="2:12" x14ac:dyDescent="0.2">
      <c r="B189" s="220" t="s">
        <v>321</v>
      </c>
      <c r="C189" s="590"/>
      <c r="D189" s="590"/>
      <c r="E189" s="590"/>
      <c r="F189" s="590"/>
      <c r="G189" s="590"/>
      <c r="H189" s="590"/>
      <c r="I189" s="590"/>
      <c r="J189" s="590"/>
      <c r="K189" s="590"/>
      <c r="L189" s="591"/>
    </row>
    <row r="190" spans="2:12" x14ac:dyDescent="0.2">
      <c r="B190" s="220" t="s">
        <v>356</v>
      </c>
      <c r="C190" s="590"/>
      <c r="D190" s="590"/>
      <c r="E190" s="590"/>
      <c r="F190" s="590"/>
      <c r="G190" s="590"/>
      <c r="H190" s="590"/>
      <c r="I190" s="590"/>
      <c r="J190" s="590"/>
      <c r="K190" s="590"/>
      <c r="L190" s="591"/>
    </row>
    <row r="191" spans="2:12" x14ac:dyDescent="0.2">
      <c r="B191" s="220" t="s">
        <v>359</v>
      </c>
      <c r="C191" s="590"/>
      <c r="D191" s="590"/>
      <c r="E191" s="590"/>
      <c r="F191" s="590"/>
      <c r="G191" s="590"/>
      <c r="H191" s="590"/>
      <c r="I191" s="590"/>
      <c r="J191" s="590"/>
      <c r="K191" s="590"/>
      <c r="L191" s="591"/>
    </row>
    <row r="192" spans="2:12" x14ac:dyDescent="0.2">
      <c r="B192" s="492" t="s">
        <v>360</v>
      </c>
      <c r="C192" s="493"/>
      <c r="D192" s="493"/>
      <c r="E192" s="493"/>
      <c r="F192" s="493"/>
      <c r="G192" s="493"/>
      <c r="H192" s="493"/>
      <c r="I192" s="493"/>
      <c r="J192" s="493"/>
      <c r="K192" s="493"/>
      <c r="L192" s="494"/>
    </row>
    <row r="193" spans="2:12" x14ac:dyDescent="0.2">
      <c r="B193" s="527" t="s">
        <v>361</v>
      </c>
      <c r="C193" s="528"/>
      <c r="D193" s="528"/>
      <c r="E193" s="528"/>
      <c r="F193" s="528"/>
      <c r="G193" s="528"/>
      <c r="H193" s="528"/>
      <c r="I193" s="528"/>
      <c r="J193" s="528"/>
      <c r="K193" s="528"/>
      <c r="L193" s="529"/>
    </row>
    <row r="194" spans="2:12" x14ac:dyDescent="0.2">
      <c r="B194" s="584" t="s">
        <v>362</v>
      </c>
      <c r="C194" s="576"/>
      <c r="D194" s="577"/>
      <c r="E194" s="559" t="s">
        <v>363</v>
      </c>
      <c r="F194" s="560"/>
      <c r="G194" s="560"/>
      <c r="H194" s="560"/>
      <c r="I194" s="560"/>
      <c r="J194" s="560"/>
      <c r="K194" s="561"/>
      <c r="L194" s="585" t="s">
        <v>364</v>
      </c>
    </row>
    <row r="195" spans="2:12" x14ac:dyDescent="0.2">
      <c r="B195" s="584"/>
      <c r="C195" s="576"/>
      <c r="D195" s="577"/>
      <c r="E195" s="562"/>
      <c r="F195" s="563"/>
      <c r="G195" s="563"/>
      <c r="H195" s="563"/>
      <c r="I195" s="563"/>
      <c r="J195" s="563"/>
      <c r="K195" s="564"/>
      <c r="L195" s="586"/>
    </row>
    <row r="196" spans="2:12" x14ac:dyDescent="0.2">
      <c r="B196" s="587" t="s">
        <v>405</v>
      </c>
      <c r="C196" s="477"/>
      <c r="D196" s="579"/>
      <c r="E196" s="515" t="s">
        <v>419</v>
      </c>
      <c r="F196" s="578"/>
      <c r="G196" s="578"/>
      <c r="H196" s="578"/>
      <c r="I196" s="578"/>
      <c r="J196" s="578"/>
      <c r="K196" s="579"/>
      <c r="L196" s="221">
        <v>2</v>
      </c>
    </row>
    <row r="197" spans="2:12" x14ac:dyDescent="0.2">
      <c r="B197" s="476" t="s">
        <v>423</v>
      </c>
      <c r="C197" s="477"/>
      <c r="D197" s="579"/>
      <c r="E197" s="580" t="s">
        <v>424</v>
      </c>
      <c r="F197" s="578"/>
      <c r="G197" s="578"/>
      <c r="H197" s="578"/>
      <c r="I197" s="578"/>
      <c r="J197" s="578"/>
      <c r="K197" s="579"/>
      <c r="L197" s="221">
        <v>1</v>
      </c>
    </row>
    <row r="198" spans="2:12" x14ac:dyDescent="0.2">
      <c r="B198" s="476" t="s">
        <v>418</v>
      </c>
      <c r="C198" s="578"/>
      <c r="D198" s="579"/>
      <c r="E198" s="580" t="s">
        <v>420</v>
      </c>
      <c r="F198" s="578"/>
      <c r="G198" s="578"/>
      <c r="H198" s="578"/>
      <c r="I198" s="578"/>
      <c r="J198" s="578"/>
      <c r="K198" s="579"/>
      <c r="L198" s="222">
        <v>1</v>
      </c>
    </row>
    <row r="199" spans="2:12" x14ac:dyDescent="0.2">
      <c r="B199" s="476"/>
      <c r="C199" s="578"/>
      <c r="D199" s="579"/>
      <c r="E199" s="580"/>
      <c r="F199" s="578"/>
      <c r="G199" s="578"/>
      <c r="H199" s="578"/>
      <c r="I199" s="578"/>
      <c r="J199" s="578"/>
      <c r="K199" s="579"/>
      <c r="L199" s="222"/>
    </row>
    <row r="200" spans="2:12" x14ac:dyDescent="0.2">
      <c r="B200" s="542" t="s">
        <v>365</v>
      </c>
      <c r="C200" s="581"/>
      <c r="D200" s="581"/>
      <c r="E200" s="581"/>
      <c r="F200" s="581"/>
      <c r="G200" s="581"/>
      <c r="H200" s="581"/>
      <c r="I200" s="581"/>
      <c r="J200" s="581"/>
      <c r="K200" s="544"/>
      <c r="L200" s="225">
        <f>SUM(L196:L199)</f>
        <v>4</v>
      </c>
    </row>
    <row r="201" spans="2:12" x14ac:dyDescent="0.2">
      <c r="B201" s="527" t="s">
        <v>366</v>
      </c>
      <c r="C201" s="528"/>
      <c r="D201" s="528"/>
      <c r="E201" s="528"/>
      <c r="F201" s="528"/>
      <c r="G201" s="528"/>
      <c r="H201" s="528"/>
      <c r="I201" s="528"/>
      <c r="J201" s="528"/>
      <c r="K201" s="528"/>
      <c r="L201" s="529"/>
    </row>
    <row r="202" spans="2:12" x14ac:dyDescent="0.2">
      <c r="B202" s="553" t="s">
        <v>367</v>
      </c>
      <c r="C202" s="559" t="s">
        <v>362</v>
      </c>
      <c r="D202" s="561"/>
      <c r="E202" s="559" t="s">
        <v>363</v>
      </c>
      <c r="F202" s="560"/>
      <c r="G202" s="560"/>
      <c r="H202" s="560"/>
      <c r="I202" s="560"/>
      <c r="J202" s="560"/>
      <c r="K202" s="561"/>
      <c r="L202" s="582" t="s">
        <v>364</v>
      </c>
    </row>
    <row r="203" spans="2:12" x14ac:dyDescent="0.2">
      <c r="B203" s="554"/>
      <c r="C203" s="562"/>
      <c r="D203" s="564"/>
      <c r="E203" s="562"/>
      <c r="F203" s="563"/>
      <c r="G203" s="563"/>
      <c r="H203" s="563"/>
      <c r="I203" s="563"/>
      <c r="J203" s="563"/>
      <c r="K203" s="564"/>
      <c r="L203" s="583"/>
    </row>
    <row r="204" spans="2:12" ht="15" customHeight="1" x14ac:dyDescent="0.2">
      <c r="B204" s="364"/>
      <c r="C204" s="605"/>
      <c r="D204" s="572"/>
      <c r="E204" s="515"/>
      <c r="F204" s="578"/>
      <c r="G204" s="578"/>
      <c r="H204" s="578"/>
      <c r="I204" s="578"/>
      <c r="J204" s="578"/>
      <c r="K204" s="579"/>
      <c r="L204" s="326">
        <v>1</v>
      </c>
    </row>
    <row r="205" spans="2:12" x14ac:dyDescent="0.2">
      <c r="B205" s="325"/>
      <c r="C205" s="601"/>
      <c r="D205" s="572"/>
      <c r="E205" s="580"/>
      <c r="F205" s="578"/>
      <c r="G205" s="578"/>
      <c r="H205" s="578"/>
      <c r="I205" s="578"/>
      <c r="J205" s="578"/>
      <c r="K205" s="579"/>
      <c r="L205" s="326"/>
    </row>
    <row r="206" spans="2:12" x14ac:dyDescent="0.2">
      <c r="B206" s="325"/>
      <c r="C206" s="571"/>
      <c r="D206" s="572"/>
      <c r="E206" s="602"/>
      <c r="F206" s="603"/>
      <c r="G206" s="603"/>
      <c r="H206" s="603"/>
      <c r="I206" s="603"/>
      <c r="J206" s="603"/>
      <c r="K206" s="604"/>
      <c r="L206" s="326"/>
    </row>
    <row r="207" spans="2:12" x14ac:dyDescent="0.2">
      <c r="B207" s="325"/>
      <c r="C207" s="571"/>
      <c r="D207" s="572"/>
      <c r="E207" s="602"/>
      <c r="F207" s="603"/>
      <c r="G207" s="603"/>
      <c r="H207" s="603"/>
      <c r="I207" s="603"/>
      <c r="J207" s="603"/>
      <c r="K207" s="604"/>
      <c r="L207" s="326"/>
    </row>
    <row r="208" spans="2:12" x14ac:dyDescent="0.2">
      <c r="B208" s="325"/>
      <c r="C208" s="571"/>
      <c r="D208" s="572"/>
      <c r="E208" s="602"/>
      <c r="F208" s="603"/>
      <c r="G208" s="603"/>
      <c r="H208" s="603"/>
      <c r="I208" s="603"/>
      <c r="J208" s="603"/>
      <c r="K208" s="604"/>
      <c r="L208" s="326"/>
    </row>
    <row r="209" spans="2:12" x14ac:dyDescent="0.2">
      <c r="B209" s="547" t="s">
        <v>365</v>
      </c>
      <c r="C209" s="548"/>
      <c r="D209" s="548"/>
      <c r="E209" s="548"/>
      <c r="F209" s="548"/>
      <c r="G209" s="548"/>
      <c r="H209" s="548"/>
      <c r="I209" s="548"/>
      <c r="J209" s="548"/>
      <c r="K209" s="549"/>
      <c r="L209" s="228">
        <f>SUM(L204:L208)</f>
        <v>1</v>
      </c>
    </row>
    <row r="210" spans="2:12" x14ac:dyDescent="0.2">
      <c r="B210" s="550" t="s">
        <v>411</v>
      </c>
      <c r="C210" s="551"/>
      <c r="D210" s="551"/>
      <c r="E210" s="551"/>
      <c r="F210" s="551"/>
      <c r="G210" s="551"/>
      <c r="H210" s="551"/>
      <c r="I210" s="551"/>
      <c r="J210" s="551"/>
      <c r="K210" s="552"/>
      <c r="L210" s="229">
        <f>L209+L200</f>
        <v>5</v>
      </c>
    </row>
    <row r="211" spans="2:12" x14ac:dyDescent="0.2">
      <c r="B211" s="492" t="s">
        <v>215</v>
      </c>
      <c r="C211" s="493"/>
      <c r="D211" s="493"/>
      <c r="E211" s="493"/>
      <c r="F211" s="493"/>
      <c r="G211" s="493"/>
      <c r="H211" s="493"/>
      <c r="I211" s="493"/>
      <c r="J211" s="493"/>
      <c r="K211" s="493"/>
      <c r="L211" s="494"/>
    </row>
    <row r="212" spans="2:12" x14ac:dyDescent="0.2">
      <c r="B212" s="527" t="s">
        <v>368</v>
      </c>
      <c r="C212" s="528"/>
      <c r="D212" s="528"/>
      <c r="E212" s="528"/>
      <c r="F212" s="528"/>
      <c r="G212" s="528"/>
      <c r="H212" s="528"/>
      <c r="I212" s="528"/>
      <c r="J212" s="527" t="s">
        <v>369</v>
      </c>
      <c r="K212" s="528"/>
      <c r="L212" s="529"/>
    </row>
    <row r="213" spans="2:12" x14ac:dyDescent="0.2">
      <c r="B213" s="553" t="s">
        <v>367</v>
      </c>
      <c r="C213" s="555" t="s">
        <v>29</v>
      </c>
      <c r="D213" s="556"/>
      <c r="E213" s="559" t="s">
        <v>1</v>
      </c>
      <c r="F213" s="560"/>
      <c r="G213" s="560"/>
      <c r="H213" s="561"/>
      <c r="I213" s="565" t="s">
        <v>364</v>
      </c>
      <c r="J213" s="567" t="s">
        <v>29</v>
      </c>
      <c r="K213" s="569" t="s">
        <v>1</v>
      </c>
      <c r="L213" s="565" t="s">
        <v>370</v>
      </c>
    </row>
    <row r="214" spans="2:12" x14ac:dyDescent="0.2">
      <c r="B214" s="554"/>
      <c r="C214" s="557"/>
      <c r="D214" s="558"/>
      <c r="E214" s="562"/>
      <c r="F214" s="563"/>
      <c r="G214" s="563"/>
      <c r="H214" s="564"/>
      <c r="I214" s="566"/>
      <c r="J214" s="568"/>
      <c r="K214" s="570"/>
      <c r="L214" s="566"/>
    </row>
    <row r="215" spans="2:12" x14ac:dyDescent="0.2">
      <c r="B215" s="373" t="s">
        <v>458</v>
      </c>
      <c r="C215" s="600" t="s">
        <v>456</v>
      </c>
      <c r="D215" s="540"/>
      <c r="E215" s="600" t="s">
        <v>457</v>
      </c>
      <c r="F215" s="541"/>
      <c r="G215" s="541"/>
      <c r="H215" s="540"/>
      <c r="I215" s="232">
        <v>1</v>
      </c>
      <c r="J215" s="320"/>
      <c r="K215" s="318"/>
      <c r="L215" s="222"/>
    </row>
    <row r="216" spans="2:12" x14ac:dyDescent="0.2">
      <c r="B216" s="230"/>
      <c r="C216" s="539"/>
      <c r="D216" s="540"/>
      <c r="E216" s="539"/>
      <c r="F216" s="541"/>
      <c r="G216" s="541"/>
      <c r="H216" s="540"/>
      <c r="I216" s="235"/>
      <c r="J216" s="236"/>
      <c r="K216" s="237"/>
      <c r="L216" s="238"/>
    </row>
    <row r="217" spans="2:12" x14ac:dyDescent="0.2">
      <c r="B217" s="230"/>
      <c r="C217" s="539"/>
      <c r="D217" s="540"/>
      <c r="E217" s="539"/>
      <c r="F217" s="541"/>
      <c r="G217" s="541"/>
      <c r="H217" s="540"/>
      <c r="I217" s="240"/>
      <c r="J217" s="231"/>
      <c r="K217" s="239"/>
      <c r="L217" s="221"/>
    </row>
    <row r="218" spans="2:12" x14ac:dyDescent="0.2">
      <c r="B218" s="542" t="s">
        <v>371</v>
      </c>
      <c r="C218" s="543"/>
      <c r="D218" s="543"/>
      <c r="E218" s="543"/>
      <c r="F218" s="543"/>
      <c r="G218" s="543"/>
      <c r="H218" s="544"/>
      <c r="I218" s="253">
        <f>SUM(I215:I217)</f>
        <v>1</v>
      </c>
      <c r="J218" s="545" t="s">
        <v>371</v>
      </c>
      <c r="K218" s="546"/>
      <c r="L218" s="241">
        <f>SUM(L215:L217)</f>
        <v>0</v>
      </c>
    </row>
    <row r="219" spans="2:12" x14ac:dyDescent="0.2">
      <c r="B219" s="542" t="s">
        <v>27</v>
      </c>
      <c r="C219" s="543"/>
      <c r="D219" s="543"/>
      <c r="E219" s="543"/>
      <c r="F219" s="543"/>
      <c r="G219" s="543"/>
      <c r="H219" s="543"/>
      <c r="I219" s="543"/>
      <c r="J219" s="543"/>
      <c r="K219" s="544"/>
      <c r="L219" s="241">
        <f>L218+I218</f>
        <v>1</v>
      </c>
    </row>
    <row r="220" spans="2:12" x14ac:dyDescent="0.2">
      <c r="B220" s="492" t="s">
        <v>393</v>
      </c>
      <c r="C220" s="493"/>
      <c r="D220" s="493"/>
      <c r="E220" s="493"/>
      <c r="F220" s="493"/>
      <c r="G220" s="493"/>
      <c r="H220" s="493"/>
      <c r="I220" s="493"/>
      <c r="J220" s="493"/>
      <c r="K220" s="493"/>
      <c r="L220" s="494"/>
    </row>
    <row r="221" spans="2:12" x14ac:dyDescent="0.2">
      <c r="B221" s="527" t="s">
        <v>373</v>
      </c>
      <c r="C221" s="528"/>
      <c r="D221" s="529"/>
      <c r="E221" s="528" t="s">
        <v>399</v>
      </c>
      <c r="F221" s="528"/>
      <c r="G221" s="530" t="s">
        <v>394</v>
      </c>
      <c r="H221" s="531"/>
      <c r="I221" s="531"/>
      <c r="J221" s="531"/>
      <c r="K221" s="531"/>
      <c r="L221" s="532"/>
    </row>
    <row r="222" spans="2:12" x14ac:dyDescent="0.2">
      <c r="B222" s="533" t="s">
        <v>398</v>
      </c>
      <c r="C222" s="534"/>
      <c r="D222" s="266" t="s">
        <v>395</v>
      </c>
      <c r="E222" s="316" t="s">
        <v>396</v>
      </c>
      <c r="F222" s="265" t="s">
        <v>397</v>
      </c>
      <c r="G222" s="315"/>
      <c r="H222" s="316"/>
      <c r="I222" s="316"/>
      <c r="J222" s="316"/>
      <c r="K222" s="316"/>
      <c r="L222" s="317"/>
    </row>
    <row r="223" spans="2:12" x14ac:dyDescent="0.2">
      <c r="B223" s="329"/>
      <c r="C223" s="329"/>
      <c r="D223" s="535"/>
      <c r="E223" s="271"/>
      <c r="F223" s="537"/>
      <c r="G223" s="530"/>
      <c r="H223" s="531"/>
      <c r="I223" s="531"/>
      <c r="J223" s="531"/>
      <c r="K223" s="531"/>
      <c r="L223" s="532"/>
    </row>
    <row r="224" spans="2:12" x14ac:dyDescent="0.2">
      <c r="B224" s="329"/>
      <c r="C224" s="329"/>
      <c r="D224" s="536"/>
      <c r="E224" s="271"/>
      <c r="F224" s="538"/>
      <c r="G224" s="530"/>
      <c r="H224" s="531"/>
      <c r="I224" s="531"/>
      <c r="J224" s="531"/>
      <c r="K224" s="531"/>
      <c r="L224" s="532"/>
    </row>
    <row r="225" spans="2:12" x14ac:dyDescent="0.2">
      <c r="B225" s="521" t="s">
        <v>372</v>
      </c>
      <c r="C225" s="522"/>
      <c r="D225" s="522"/>
      <c r="E225" s="522"/>
      <c r="F225" s="522"/>
      <c r="G225" s="522"/>
      <c r="H225" s="522"/>
      <c r="I225" s="522"/>
      <c r="J225" s="522"/>
      <c r="K225" s="522"/>
      <c r="L225" s="523"/>
    </row>
    <row r="226" spans="2:12" ht="25.5" x14ac:dyDescent="0.2">
      <c r="B226" s="264" t="s">
        <v>373</v>
      </c>
      <c r="C226" s="524" t="s">
        <v>374</v>
      </c>
      <c r="D226" s="525"/>
      <c r="E226" s="526"/>
      <c r="F226" s="524" t="s">
        <v>375</v>
      </c>
      <c r="G226" s="525"/>
      <c r="H226" s="526"/>
      <c r="I226" s="524" t="s">
        <v>376</v>
      </c>
      <c r="J226" s="526"/>
      <c r="K226" s="242" t="s">
        <v>377</v>
      </c>
      <c r="L226" s="243" t="s">
        <v>378</v>
      </c>
    </row>
    <row r="227" spans="2:12" x14ac:dyDescent="0.2">
      <c r="B227" s="244" t="s">
        <v>379</v>
      </c>
      <c r="C227" s="499" t="s">
        <v>412</v>
      </c>
      <c r="D227" s="500"/>
      <c r="E227" s="501"/>
      <c r="F227" s="502"/>
      <c r="G227" s="503"/>
      <c r="H227" s="319"/>
      <c r="I227" s="502"/>
      <c r="J227" s="503"/>
      <c r="K227" s="267"/>
      <c r="L227" s="246"/>
    </row>
    <row r="228" spans="2:12" x14ac:dyDescent="0.2">
      <c r="B228" s="244" t="s">
        <v>380</v>
      </c>
      <c r="C228" s="499" t="s">
        <v>412</v>
      </c>
      <c r="D228" s="500"/>
      <c r="E228" s="501"/>
      <c r="F228" s="502"/>
      <c r="G228" s="503"/>
      <c r="H228" s="319"/>
      <c r="I228" s="502"/>
      <c r="J228" s="503"/>
      <c r="K228" s="267"/>
      <c r="L228" s="246"/>
    </row>
    <row r="229" spans="2:12" x14ac:dyDescent="0.2">
      <c r="B229" s="244" t="s">
        <v>381</v>
      </c>
      <c r="C229" s="499" t="s">
        <v>412</v>
      </c>
      <c r="D229" s="500"/>
      <c r="E229" s="501"/>
      <c r="F229" s="502"/>
      <c r="G229" s="503"/>
      <c r="H229" s="319"/>
      <c r="I229" s="502"/>
      <c r="J229" s="503"/>
      <c r="K229" s="267"/>
      <c r="L229" s="246"/>
    </row>
    <row r="230" spans="2:12" x14ac:dyDescent="0.2">
      <c r="B230" s="504" t="s">
        <v>382</v>
      </c>
      <c r="C230" s="505"/>
      <c r="D230" s="505"/>
      <c r="E230" s="505"/>
      <c r="F230" s="505"/>
      <c r="G230" s="505"/>
      <c r="H230" s="505"/>
      <c r="I230" s="505"/>
      <c r="J230" s="506"/>
      <c r="K230" s="513" t="s">
        <v>383</v>
      </c>
      <c r="L230" s="514"/>
    </row>
    <row r="231" spans="2:12" x14ac:dyDescent="0.2">
      <c r="B231" s="507"/>
      <c r="C231" s="508"/>
      <c r="D231" s="508"/>
      <c r="E231" s="508"/>
      <c r="F231" s="508"/>
      <c r="G231" s="508"/>
      <c r="H231" s="508"/>
      <c r="I231" s="508"/>
      <c r="J231" s="509"/>
      <c r="K231" s="247" t="s">
        <v>384</v>
      </c>
      <c r="L231" s="246"/>
    </row>
    <row r="232" spans="2:12" x14ac:dyDescent="0.2">
      <c r="B232" s="507"/>
      <c r="C232" s="508"/>
      <c r="D232" s="508"/>
      <c r="E232" s="508"/>
      <c r="F232" s="508"/>
      <c r="G232" s="508"/>
      <c r="H232" s="508"/>
      <c r="I232" s="508"/>
      <c r="J232" s="509"/>
      <c r="K232" s="247" t="s">
        <v>385</v>
      </c>
      <c r="L232" s="246"/>
    </row>
    <row r="233" spans="2:12" ht="13.5" thickBot="1" x14ac:dyDescent="0.25">
      <c r="B233" s="510"/>
      <c r="C233" s="511"/>
      <c r="D233" s="511"/>
      <c r="E233" s="511"/>
      <c r="F233" s="511"/>
      <c r="G233" s="511"/>
      <c r="H233" s="511"/>
      <c r="I233" s="511"/>
      <c r="J233" s="512"/>
      <c r="K233" s="248" t="s">
        <v>386</v>
      </c>
      <c r="L233" s="249"/>
    </row>
    <row r="234" spans="2:12" x14ac:dyDescent="0.2">
      <c r="B234" s="368"/>
      <c r="C234" s="366"/>
      <c r="D234" s="366"/>
      <c r="E234" s="366"/>
      <c r="F234" s="366"/>
      <c r="G234" s="366"/>
      <c r="H234" s="366"/>
      <c r="I234" s="366"/>
      <c r="J234" s="366"/>
      <c r="K234" s="367"/>
      <c r="L234" s="369"/>
    </row>
    <row r="235" spans="2:12" x14ac:dyDescent="0.2">
      <c r="B235" s="370"/>
      <c r="C235" s="371"/>
      <c r="D235" s="371"/>
      <c r="E235" s="371"/>
      <c r="F235" s="371"/>
      <c r="G235" s="371"/>
      <c r="H235" s="371"/>
      <c r="I235" s="371"/>
      <c r="J235" s="371"/>
      <c r="K235" s="371"/>
      <c r="L235" s="372"/>
    </row>
    <row r="236" spans="2:12" x14ac:dyDescent="0.2">
      <c r="B236" s="492" t="s">
        <v>387</v>
      </c>
      <c r="C236" s="493"/>
      <c r="D236" s="493"/>
      <c r="E236" s="493"/>
      <c r="F236" s="493"/>
      <c r="G236" s="493"/>
      <c r="H236" s="493"/>
      <c r="I236" s="493"/>
      <c r="J236" s="493"/>
      <c r="K236" s="493"/>
      <c r="L236" s="494"/>
    </row>
    <row r="237" spans="2:12" x14ac:dyDescent="0.2">
      <c r="B237" s="305">
        <v>1</v>
      </c>
      <c r="C237" s="495" t="s">
        <v>466</v>
      </c>
      <c r="D237" s="477"/>
      <c r="E237" s="477"/>
      <c r="F237" s="477"/>
      <c r="G237" s="477"/>
      <c r="H237" s="477"/>
      <c r="I237" s="477"/>
      <c r="J237" s="477"/>
      <c r="K237" s="477"/>
      <c r="L237" s="478"/>
    </row>
    <row r="238" spans="2:12" x14ac:dyDescent="0.2">
      <c r="B238" s="344">
        <v>2</v>
      </c>
      <c r="C238" s="495" t="s">
        <v>468</v>
      </c>
      <c r="D238" s="477"/>
      <c r="E238" s="477"/>
      <c r="F238" s="477"/>
      <c r="G238" s="477"/>
      <c r="H238" s="477"/>
      <c r="I238" s="477"/>
      <c r="J238" s="477"/>
      <c r="K238" s="477"/>
      <c r="L238" s="478"/>
    </row>
    <row r="239" spans="2:12" x14ac:dyDescent="0.2">
      <c r="B239" s="361">
        <v>3</v>
      </c>
      <c r="C239" s="518" t="s">
        <v>467</v>
      </c>
      <c r="D239" s="519"/>
      <c r="E239" s="519"/>
      <c r="F239" s="519"/>
      <c r="G239" s="519"/>
      <c r="H239" s="519"/>
      <c r="I239" s="519"/>
      <c r="J239" s="519"/>
      <c r="K239" s="519"/>
      <c r="L239" s="520"/>
    </row>
    <row r="240" spans="2:12" x14ac:dyDescent="0.2">
      <c r="B240" s="361">
        <v>4</v>
      </c>
      <c r="C240" s="518" t="s">
        <v>480</v>
      </c>
      <c r="D240" s="519"/>
      <c r="E240" s="519"/>
      <c r="F240" s="519"/>
      <c r="G240" s="519"/>
      <c r="H240" s="519"/>
      <c r="I240" s="519"/>
      <c r="J240" s="519"/>
      <c r="K240" s="519"/>
      <c r="L240" s="520"/>
    </row>
    <row r="241" spans="2:12" x14ac:dyDescent="0.2">
      <c r="B241" s="344">
        <v>5</v>
      </c>
      <c r="C241" s="515" t="s">
        <v>470</v>
      </c>
      <c r="D241" s="516"/>
      <c r="E241" s="516"/>
      <c r="F241" s="516"/>
      <c r="G241" s="516"/>
      <c r="H241" s="516"/>
      <c r="I241" s="516"/>
      <c r="J241" s="516"/>
      <c r="K241" s="516"/>
      <c r="L241" s="517"/>
    </row>
    <row r="242" spans="2:12" x14ac:dyDescent="0.2">
      <c r="B242" s="305"/>
      <c r="C242" s="515"/>
      <c r="D242" s="516"/>
      <c r="E242" s="516"/>
      <c r="F242" s="516"/>
      <c r="G242" s="516"/>
      <c r="H242" s="516"/>
      <c r="I242" s="516"/>
      <c r="J242" s="516"/>
      <c r="K242" s="516"/>
      <c r="L242" s="517"/>
    </row>
    <row r="243" spans="2:12" x14ac:dyDescent="0.2">
      <c r="B243" s="492" t="s">
        <v>391</v>
      </c>
      <c r="C243" s="493"/>
      <c r="D243" s="493"/>
      <c r="E243" s="493"/>
      <c r="F243" s="493"/>
      <c r="G243" s="493"/>
      <c r="H243" s="493"/>
      <c r="I243" s="493"/>
      <c r="J243" s="493"/>
      <c r="K243" s="493"/>
      <c r="L243" s="494"/>
    </row>
    <row r="244" spans="2:12" x14ac:dyDescent="0.2">
      <c r="B244" s="272">
        <v>1</v>
      </c>
      <c r="C244" s="491" t="s">
        <v>428</v>
      </c>
      <c r="D244" s="477"/>
      <c r="E244" s="477"/>
      <c r="F244" s="477"/>
      <c r="G244" s="477"/>
      <c r="H244" s="477"/>
      <c r="I244" s="477"/>
      <c r="J244" s="477"/>
      <c r="K244" s="477"/>
      <c r="L244" s="478"/>
    </row>
    <row r="245" spans="2:12" x14ac:dyDescent="0.2">
      <c r="B245" s="272"/>
      <c r="C245" s="491"/>
      <c r="D245" s="477"/>
      <c r="E245" s="477"/>
      <c r="F245" s="477"/>
      <c r="G245" s="477"/>
      <c r="H245" s="477"/>
      <c r="I245" s="477"/>
      <c r="J245" s="477"/>
      <c r="K245" s="477"/>
      <c r="L245" s="478"/>
    </row>
    <row r="246" spans="2:12" x14ac:dyDescent="0.2">
      <c r="B246" s="272"/>
      <c r="C246" s="491"/>
      <c r="D246" s="477"/>
      <c r="E246" s="477"/>
      <c r="F246" s="477"/>
      <c r="G246" s="477"/>
      <c r="H246" s="477"/>
      <c r="I246" s="477"/>
      <c r="J246" s="477"/>
      <c r="K246" s="477"/>
      <c r="L246" s="478"/>
    </row>
    <row r="247" spans="2:12" x14ac:dyDescent="0.2">
      <c r="B247" s="492" t="s">
        <v>392</v>
      </c>
      <c r="C247" s="493"/>
      <c r="D247" s="493"/>
      <c r="E247" s="493"/>
      <c r="F247" s="493"/>
      <c r="G247" s="493"/>
      <c r="H247" s="493"/>
      <c r="I247" s="493"/>
      <c r="J247" s="493"/>
      <c r="K247" s="493"/>
      <c r="L247" s="494"/>
    </row>
    <row r="248" spans="2:12" x14ac:dyDescent="0.2">
      <c r="B248" s="272">
        <v>1</v>
      </c>
      <c r="C248" s="495" t="s">
        <v>459</v>
      </c>
      <c r="D248" s="477"/>
      <c r="E248" s="477"/>
      <c r="F248" s="477"/>
      <c r="G248" s="477"/>
      <c r="H248" s="477"/>
      <c r="I248" s="477"/>
      <c r="J248" s="477"/>
      <c r="K248" s="477"/>
      <c r="L248" s="478"/>
    </row>
    <row r="249" spans="2:12" x14ac:dyDescent="0.2">
      <c r="B249" s="272"/>
      <c r="C249" s="491"/>
      <c r="D249" s="477"/>
      <c r="E249" s="477"/>
      <c r="F249" s="477"/>
      <c r="G249" s="477"/>
      <c r="H249" s="477"/>
      <c r="I249" s="477"/>
      <c r="J249" s="477"/>
      <c r="K249" s="477"/>
      <c r="L249" s="478"/>
    </row>
    <row r="250" spans="2:12" x14ac:dyDescent="0.2">
      <c r="B250" s="272"/>
      <c r="C250" s="491"/>
      <c r="D250" s="477"/>
      <c r="E250" s="477"/>
      <c r="F250" s="477"/>
      <c r="G250" s="477"/>
      <c r="H250" s="477"/>
      <c r="I250" s="477"/>
      <c r="J250" s="477"/>
      <c r="K250" s="477"/>
      <c r="L250" s="478"/>
    </row>
    <row r="251" spans="2:12" x14ac:dyDescent="0.2">
      <c r="B251" s="496" t="s">
        <v>388</v>
      </c>
      <c r="C251" s="497"/>
      <c r="D251" s="497"/>
      <c r="E251" s="497"/>
      <c r="F251" s="497"/>
      <c r="G251" s="497"/>
      <c r="H251" s="497"/>
      <c r="I251" s="497"/>
      <c r="J251" s="497"/>
      <c r="K251" s="497"/>
      <c r="L251" s="498"/>
    </row>
    <row r="252" spans="2:12" x14ac:dyDescent="0.2">
      <c r="B252" s="476"/>
      <c r="C252" s="477"/>
      <c r="D252" s="477"/>
      <c r="E252" s="477"/>
      <c r="F252" s="477"/>
      <c r="G252" s="477"/>
      <c r="H252" s="477"/>
      <c r="I252" s="477"/>
      <c r="J252" s="477"/>
      <c r="K252" s="477"/>
      <c r="L252" s="478"/>
    </row>
    <row r="253" spans="2:12" x14ac:dyDescent="0.2">
      <c r="B253" s="476"/>
      <c r="C253" s="477"/>
      <c r="D253" s="477"/>
      <c r="E253" s="477"/>
      <c r="F253" s="477"/>
      <c r="G253" s="477"/>
      <c r="H253" s="477"/>
      <c r="I253" s="477"/>
      <c r="J253" s="477"/>
      <c r="K253" s="477"/>
      <c r="L253" s="478"/>
    </row>
    <row r="254" spans="2:12" x14ac:dyDescent="0.2">
      <c r="B254" s="476"/>
      <c r="C254" s="477"/>
      <c r="D254" s="477"/>
      <c r="E254" s="477"/>
      <c r="F254" s="477"/>
      <c r="G254" s="477"/>
      <c r="H254" s="477"/>
      <c r="I254" s="477"/>
      <c r="J254" s="477"/>
      <c r="K254" s="477"/>
      <c r="L254" s="478"/>
    </row>
    <row r="255" spans="2:12" x14ac:dyDescent="0.2">
      <c r="B255" s="476"/>
      <c r="C255" s="477"/>
      <c r="D255" s="477"/>
      <c r="E255" s="477"/>
      <c r="F255" s="477"/>
      <c r="G255" s="477"/>
      <c r="H255" s="477"/>
      <c r="I255" s="477"/>
      <c r="J255" s="477"/>
      <c r="K255" s="477"/>
      <c r="L255" s="478"/>
    </row>
    <row r="256" spans="2:12" x14ac:dyDescent="0.2">
      <c r="B256" s="479"/>
      <c r="C256" s="480"/>
      <c r="D256" s="480"/>
      <c r="E256" s="480"/>
      <c r="F256" s="480"/>
      <c r="G256" s="321"/>
      <c r="H256" s="480"/>
      <c r="I256" s="480"/>
      <c r="J256" s="480"/>
      <c r="K256" s="480"/>
      <c r="L256" s="485"/>
    </row>
    <row r="257" spans="2:12" x14ac:dyDescent="0.2">
      <c r="B257" s="481"/>
      <c r="C257" s="482"/>
      <c r="D257" s="482"/>
      <c r="E257" s="482"/>
      <c r="F257" s="482"/>
      <c r="G257" s="322"/>
      <c r="H257" s="482"/>
      <c r="I257" s="482"/>
      <c r="J257" s="482"/>
      <c r="K257" s="482"/>
      <c r="L257" s="486"/>
    </row>
    <row r="258" spans="2:12" x14ac:dyDescent="0.2">
      <c r="B258" s="481"/>
      <c r="C258" s="482"/>
      <c r="D258" s="482"/>
      <c r="E258" s="482"/>
      <c r="F258" s="482"/>
      <c r="G258" s="322"/>
      <c r="H258" s="482"/>
      <c r="I258" s="482"/>
      <c r="J258" s="482"/>
      <c r="K258" s="482"/>
      <c r="L258" s="486"/>
    </row>
    <row r="259" spans="2:12" x14ac:dyDescent="0.2">
      <c r="B259" s="483"/>
      <c r="C259" s="484"/>
      <c r="D259" s="484"/>
      <c r="E259" s="484"/>
      <c r="F259" s="484"/>
      <c r="G259" s="323"/>
      <c r="H259" s="484"/>
      <c r="I259" s="484"/>
      <c r="J259" s="484"/>
      <c r="K259" s="484"/>
      <c r="L259" s="487"/>
    </row>
    <row r="260" spans="2:12" ht="13.5" thickBot="1" x14ac:dyDescent="0.25">
      <c r="B260" s="488" t="s">
        <v>389</v>
      </c>
      <c r="C260" s="489"/>
      <c r="D260" s="489"/>
      <c r="E260" s="489"/>
      <c r="F260" s="489"/>
      <c r="G260" s="324"/>
      <c r="H260" s="489" t="s">
        <v>390</v>
      </c>
      <c r="I260" s="489"/>
      <c r="J260" s="489"/>
      <c r="K260" s="489"/>
      <c r="L260" s="490"/>
    </row>
    <row r="262" spans="2:12" ht="13.5" thickBot="1" x14ac:dyDescent="0.25"/>
    <row r="263" spans="2:12" ht="23.25" x14ac:dyDescent="0.2">
      <c r="B263" s="594" t="s">
        <v>341</v>
      </c>
      <c r="C263" s="595"/>
      <c r="D263" s="595"/>
      <c r="E263" s="595"/>
      <c r="F263" s="595"/>
      <c r="G263" s="595"/>
      <c r="H263" s="595"/>
      <c r="I263" s="595"/>
      <c r="J263" s="595"/>
      <c r="K263" s="595"/>
      <c r="L263" s="596"/>
    </row>
    <row r="264" spans="2:12" ht="20.25" x14ac:dyDescent="0.2">
      <c r="B264" s="20"/>
      <c r="C264" s="21"/>
      <c r="D264" s="211"/>
      <c r="E264" s="211"/>
      <c r="F264" s="211"/>
      <c r="G264" s="211"/>
      <c r="H264" s="211"/>
      <c r="I264" s="211"/>
      <c r="J264" s="211"/>
      <c r="K264" s="212" t="str">
        <f>("DATA ATUAL:"&amp;"    "&amp;UPPER(LEFT(TEXT(L264,"DDDD"),7)))</f>
        <v>DATA ATUAL:    SEXTA-F</v>
      </c>
      <c r="L264" s="254">
        <v>44673</v>
      </c>
    </row>
    <row r="265" spans="2:12" ht="20.25" x14ac:dyDescent="0.2">
      <c r="B265" s="20"/>
      <c r="C265" s="21"/>
      <c r="D265" s="213"/>
      <c r="E265" s="213"/>
      <c r="F265" s="213"/>
      <c r="G265" s="213"/>
      <c r="H265" s="213"/>
      <c r="I265" s="213"/>
      <c r="J265" s="213"/>
      <c r="K265" s="212" t="s">
        <v>342</v>
      </c>
      <c r="L265" s="255">
        <v>4</v>
      </c>
    </row>
    <row r="266" spans="2:12" ht="20.25" x14ac:dyDescent="0.2">
      <c r="B266" s="20"/>
      <c r="C266" s="21"/>
      <c r="D266" s="597" t="s">
        <v>343</v>
      </c>
      <c r="E266" s="597"/>
      <c r="F266" s="597"/>
      <c r="G266" s="597"/>
      <c r="H266" s="597"/>
      <c r="I266" s="597"/>
      <c r="J266" s="213"/>
      <c r="K266" s="212" t="s">
        <v>344</v>
      </c>
      <c r="L266" s="256">
        <f>IFERROR(IF(AND(L271&gt;0,L270&gt;0),L271-L270,0),"")</f>
        <v>31</v>
      </c>
    </row>
    <row r="267" spans="2:12" x14ac:dyDescent="0.2">
      <c r="B267" s="20"/>
      <c r="C267" s="21"/>
      <c r="D267" s="598" t="s">
        <v>345</v>
      </c>
      <c r="E267" s="598"/>
      <c r="F267" s="598"/>
      <c r="G267" s="598"/>
      <c r="H267" s="598"/>
      <c r="I267" s="598"/>
      <c r="J267" s="214"/>
      <c r="K267" s="212" t="s">
        <v>346</v>
      </c>
      <c r="L267" s="256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599" t="s">
        <v>347</v>
      </c>
      <c r="E268" s="599"/>
      <c r="F268" s="599"/>
      <c r="G268" s="599"/>
      <c r="H268" s="599"/>
      <c r="I268" s="599"/>
      <c r="J268" s="215"/>
      <c r="K268" s="212" t="s">
        <v>348</v>
      </c>
      <c r="L268" s="256">
        <f>IFERROR(L266-L267,"")</f>
        <v>27</v>
      </c>
    </row>
    <row r="269" spans="2:12" x14ac:dyDescent="0.2">
      <c r="B269" s="492" t="s">
        <v>349</v>
      </c>
      <c r="C269" s="493"/>
      <c r="D269" s="493"/>
      <c r="E269" s="493"/>
      <c r="F269" s="493"/>
      <c r="G269" s="493"/>
      <c r="H269" s="493"/>
      <c r="I269" s="493"/>
      <c r="J269" s="493"/>
      <c r="K269" s="493"/>
      <c r="L269" s="494"/>
    </row>
    <row r="270" spans="2:12" x14ac:dyDescent="0.2">
      <c r="B270" s="588" t="s">
        <v>350</v>
      </c>
      <c r="C270" s="590"/>
      <c r="D270" s="590" t="s">
        <v>409</v>
      </c>
      <c r="E270" s="590"/>
      <c r="F270" s="590"/>
      <c r="G270" s="590"/>
      <c r="H270" s="590"/>
      <c r="I270" s="590"/>
      <c r="J270" s="590"/>
      <c r="K270" s="217" t="s">
        <v>351</v>
      </c>
      <c r="L270" s="218">
        <v>44670</v>
      </c>
    </row>
    <row r="271" spans="2:12" x14ac:dyDescent="0.2">
      <c r="B271" s="342" t="s">
        <v>352</v>
      </c>
      <c r="C271" s="590"/>
      <c r="D271" s="590"/>
      <c r="E271" s="590"/>
      <c r="F271" s="590"/>
      <c r="G271" s="590"/>
      <c r="H271" s="590"/>
      <c r="I271" s="590"/>
      <c r="J271" s="590"/>
      <c r="K271" s="217" t="s">
        <v>353</v>
      </c>
      <c r="L271" s="218">
        <v>44701</v>
      </c>
    </row>
    <row r="272" spans="2:12" x14ac:dyDescent="0.2">
      <c r="B272" s="588" t="s">
        <v>354</v>
      </c>
      <c r="C272" s="590"/>
      <c r="D272" s="590" t="s">
        <v>410</v>
      </c>
      <c r="E272" s="590"/>
      <c r="F272" s="590"/>
      <c r="G272" s="590"/>
      <c r="H272" s="590"/>
      <c r="I272" s="590"/>
      <c r="J272" s="590"/>
      <c r="K272" s="590"/>
      <c r="L272" s="591"/>
    </row>
    <row r="273" spans="2:12" x14ac:dyDescent="0.2">
      <c r="B273" s="588" t="s">
        <v>355</v>
      </c>
      <c r="C273" s="589"/>
      <c r="D273" s="589"/>
      <c r="E273" s="590" t="s">
        <v>407</v>
      </c>
      <c r="F273" s="590"/>
      <c r="G273" s="590"/>
      <c r="H273" s="590"/>
      <c r="I273" s="590"/>
      <c r="J273" s="590"/>
      <c r="K273" s="590"/>
      <c r="L273" s="591"/>
    </row>
    <row r="274" spans="2:12" x14ac:dyDescent="0.2">
      <c r="B274" s="342" t="s">
        <v>356</v>
      </c>
      <c r="C274" s="343"/>
      <c r="D274" s="592"/>
      <c r="E274" s="592"/>
      <c r="F274" s="592"/>
      <c r="G274" s="592"/>
      <c r="H274" s="592"/>
      <c r="I274" s="592"/>
      <c r="J274" s="592"/>
      <c r="K274" s="592"/>
      <c r="L274" s="593"/>
    </row>
    <row r="275" spans="2:12" x14ac:dyDescent="0.2">
      <c r="B275" s="492" t="s">
        <v>357</v>
      </c>
      <c r="C275" s="493"/>
      <c r="D275" s="493"/>
      <c r="E275" s="493"/>
      <c r="F275" s="493"/>
      <c r="G275" s="493"/>
      <c r="H275" s="493"/>
      <c r="I275" s="493"/>
      <c r="J275" s="493"/>
      <c r="K275" s="493"/>
      <c r="L275" s="494"/>
    </row>
    <row r="276" spans="2:12" x14ac:dyDescent="0.2">
      <c r="B276" s="588" t="s">
        <v>358</v>
      </c>
      <c r="C276" s="589"/>
      <c r="D276" s="589"/>
      <c r="E276" s="590"/>
      <c r="F276" s="590"/>
      <c r="G276" s="590"/>
      <c r="H276" s="590"/>
      <c r="I276" s="590"/>
      <c r="J276" s="590"/>
      <c r="K276" s="590"/>
      <c r="L276" s="591"/>
    </row>
    <row r="277" spans="2:12" x14ac:dyDescent="0.2">
      <c r="B277" s="220" t="s">
        <v>321</v>
      </c>
      <c r="C277" s="590"/>
      <c r="D277" s="590"/>
      <c r="E277" s="590"/>
      <c r="F277" s="590"/>
      <c r="G277" s="590"/>
      <c r="H277" s="590"/>
      <c r="I277" s="590"/>
      <c r="J277" s="590"/>
      <c r="K277" s="590"/>
      <c r="L277" s="591"/>
    </row>
    <row r="278" spans="2:12" x14ac:dyDescent="0.2">
      <c r="B278" s="220" t="s">
        <v>356</v>
      </c>
      <c r="C278" s="590"/>
      <c r="D278" s="590"/>
      <c r="E278" s="590"/>
      <c r="F278" s="590"/>
      <c r="G278" s="590"/>
      <c r="H278" s="590"/>
      <c r="I278" s="590"/>
      <c r="J278" s="590"/>
      <c r="K278" s="590"/>
      <c r="L278" s="591"/>
    </row>
    <row r="279" spans="2:12" x14ac:dyDescent="0.2">
      <c r="B279" s="220" t="s">
        <v>359</v>
      </c>
      <c r="C279" s="590"/>
      <c r="D279" s="590"/>
      <c r="E279" s="590"/>
      <c r="F279" s="590"/>
      <c r="G279" s="590"/>
      <c r="H279" s="590"/>
      <c r="I279" s="590"/>
      <c r="J279" s="590"/>
      <c r="K279" s="590"/>
      <c r="L279" s="591"/>
    </row>
    <row r="280" spans="2:12" x14ac:dyDescent="0.2">
      <c r="B280" s="492" t="s">
        <v>360</v>
      </c>
      <c r="C280" s="493"/>
      <c r="D280" s="493"/>
      <c r="E280" s="493"/>
      <c r="F280" s="493"/>
      <c r="G280" s="493"/>
      <c r="H280" s="493"/>
      <c r="I280" s="493"/>
      <c r="J280" s="493"/>
      <c r="K280" s="493"/>
      <c r="L280" s="494"/>
    </row>
    <row r="281" spans="2:12" x14ac:dyDescent="0.2">
      <c r="B281" s="527" t="s">
        <v>361</v>
      </c>
      <c r="C281" s="528"/>
      <c r="D281" s="528"/>
      <c r="E281" s="528"/>
      <c r="F281" s="528"/>
      <c r="G281" s="528"/>
      <c r="H281" s="528"/>
      <c r="I281" s="528"/>
      <c r="J281" s="528"/>
      <c r="K281" s="528"/>
      <c r="L281" s="529"/>
    </row>
    <row r="282" spans="2:12" x14ac:dyDescent="0.2">
      <c r="B282" s="584" t="s">
        <v>362</v>
      </c>
      <c r="C282" s="576"/>
      <c r="D282" s="577"/>
      <c r="E282" s="559" t="s">
        <v>363</v>
      </c>
      <c r="F282" s="560"/>
      <c r="G282" s="560"/>
      <c r="H282" s="560"/>
      <c r="I282" s="560"/>
      <c r="J282" s="560"/>
      <c r="K282" s="561"/>
      <c r="L282" s="585" t="s">
        <v>364</v>
      </c>
    </row>
    <row r="283" spans="2:12" x14ac:dyDescent="0.2">
      <c r="B283" s="584"/>
      <c r="C283" s="576"/>
      <c r="D283" s="577"/>
      <c r="E283" s="562"/>
      <c r="F283" s="563"/>
      <c r="G283" s="563"/>
      <c r="H283" s="563"/>
      <c r="I283" s="563"/>
      <c r="J283" s="563"/>
      <c r="K283" s="564"/>
      <c r="L283" s="586"/>
    </row>
    <row r="284" spans="2:12" x14ac:dyDescent="0.2">
      <c r="B284" s="587" t="s">
        <v>405</v>
      </c>
      <c r="C284" s="477"/>
      <c r="D284" s="579"/>
      <c r="E284" s="515" t="s">
        <v>419</v>
      </c>
      <c r="F284" s="578"/>
      <c r="G284" s="578"/>
      <c r="H284" s="578"/>
      <c r="I284" s="578"/>
      <c r="J284" s="578"/>
      <c r="K284" s="579"/>
      <c r="L284" s="221">
        <v>2</v>
      </c>
    </row>
    <row r="285" spans="2:12" x14ac:dyDescent="0.2">
      <c r="B285" s="476" t="s">
        <v>423</v>
      </c>
      <c r="C285" s="477"/>
      <c r="D285" s="579"/>
      <c r="E285" s="580" t="s">
        <v>424</v>
      </c>
      <c r="F285" s="578"/>
      <c r="G285" s="578"/>
      <c r="H285" s="578"/>
      <c r="I285" s="578"/>
      <c r="J285" s="578"/>
      <c r="K285" s="579"/>
      <c r="L285" s="221">
        <v>1</v>
      </c>
    </row>
    <row r="286" spans="2:12" x14ac:dyDescent="0.2">
      <c r="B286" s="476" t="s">
        <v>418</v>
      </c>
      <c r="C286" s="578"/>
      <c r="D286" s="579"/>
      <c r="E286" s="580" t="s">
        <v>420</v>
      </c>
      <c r="F286" s="578"/>
      <c r="G286" s="578"/>
      <c r="H286" s="578"/>
      <c r="I286" s="578"/>
      <c r="J286" s="578"/>
      <c r="K286" s="579"/>
      <c r="L286" s="222">
        <v>1</v>
      </c>
    </row>
    <row r="287" spans="2:12" x14ac:dyDescent="0.2">
      <c r="B287" s="476"/>
      <c r="C287" s="578"/>
      <c r="D287" s="579"/>
      <c r="E287" s="580"/>
      <c r="F287" s="578"/>
      <c r="G287" s="578"/>
      <c r="H287" s="578"/>
      <c r="I287" s="578"/>
      <c r="J287" s="578"/>
      <c r="K287" s="579"/>
      <c r="L287" s="222"/>
    </row>
    <row r="288" spans="2:12" x14ac:dyDescent="0.2">
      <c r="B288" s="542" t="s">
        <v>365</v>
      </c>
      <c r="C288" s="581"/>
      <c r="D288" s="581"/>
      <c r="E288" s="581"/>
      <c r="F288" s="581"/>
      <c r="G288" s="581"/>
      <c r="H288" s="581"/>
      <c r="I288" s="581"/>
      <c r="J288" s="581"/>
      <c r="K288" s="544"/>
      <c r="L288" s="225">
        <f>SUM(L284:L287)</f>
        <v>4</v>
      </c>
    </row>
    <row r="289" spans="2:12" x14ac:dyDescent="0.2">
      <c r="B289" s="527" t="s">
        <v>366</v>
      </c>
      <c r="C289" s="528"/>
      <c r="D289" s="528"/>
      <c r="E289" s="528"/>
      <c r="F289" s="528"/>
      <c r="G289" s="528"/>
      <c r="H289" s="528"/>
      <c r="I289" s="528"/>
      <c r="J289" s="528"/>
      <c r="K289" s="528"/>
      <c r="L289" s="529"/>
    </row>
    <row r="290" spans="2:12" x14ac:dyDescent="0.2">
      <c r="B290" s="553" t="s">
        <v>367</v>
      </c>
      <c r="C290" s="559" t="s">
        <v>362</v>
      </c>
      <c r="D290" s="561"/>
      <c r="E290" s="559" t="s">
        <v>363</v>
      </c>
      <c r="F290" s="560"/>
      <c r="G290" s="560"/>
      <c r="H290" s="560"/>
      <c r="I290" s="560"/>
      <c r="J290" s="560"/>
      <c r="K290" s="561"/>
      <c r="L290" s="582" t="s">
        <v>364</v>
      </c>
    </row>
    <row r="291" spans="2:12" x14ac:dyDescent="0.2">
      <c r="B291" s="554"/>
      <c r="C291" s="562"/>
      <c r="D291" s="564"/>
      <c r="E291" s="562"/>
      <c r="F291" s="563"/>
      <c r="G291" s="563"/>
      <c r="H291" s="563"/>
      <c r="I291" s="563"/>
      <c r="J291" s="563"/>
      <c r="K291" s="564"/>
      <c r="L291" s="583"/>
    </row>
    <row r="292" spans="2:12" x14ac:dyDescent="0.2">
      <c r="B292" s="340"/>
      <c r="C292" s="571"/>
      <c r="D292" s="572"/>
      <c r="E292" s="573"/>
      <c r="F292" s="574"/>
      <c r="G292" s="574"/>
      <c r="H292" s="574"/>
      <c r="I292" s="574"/>
      <c r="J292" s="574"/>
      <c r="K292" s="540"/>
      <c r="L292" s="341"/>
    </row>
    <row r="293" spans="2:12" x14ac:dyDescent="0.2">
      <c r="B293" s="340"/>
      <c r="C293" s="571"/>
      <c r="D293" s="572"/>
      <c r="E293" s="573"/>
      <c r="F293" s="574"/>
      <c r="G293" s="574"/>
      <c r="H293" s="574"/>
      <c r="I293" s="574"/>
      <c r="J293" s="574"/>
      <c r="K293" s="540"/>
      <c r="L293" s="341"/>
    </row>
    <row r="294" spans="2:12" x14ac:dyDescent="0.2">
      <c r="B294" s="340"/>
      <c r="C294" s="571"/>
      <c r="D294" s="572"/>
      <c r="E294" s="575"/>
      <c r="F294" s="576"/>
      <c r="G294" s="576"/>
      <c r="H294" s="576"/>
      <c r="I294" s="576"/>
      <c r="J294" s="576"/>
      <c r="K294" s="577"/>
      <c r="L294" s="341"/>
    </row>
    <row r="295" spans="2:12" x14ac:dyDescent="0.2">
      <c r="B295" s="340"/>
      <c r="C295" s="571"/>
      <c r="D295" s="572"/>
      <c r="E295" s="575"/>
      <c r="F295" s="576"/>
      <c r="G295" s="576"/>
      <c r="H295" s="576"/>
      <c r="I295" s="576"/>
      <c r="J295" s="576"/>
      <c r="K295" s="577"/>
      <c r="L295" s="341"/>
    </row>
    <row r="296" spans="2:12" x14ac:dyDescent="0.2">
      <c r="B296" s="340"/>
      <c r="C296" s="571"/>
      <c r="D296" s="572"/>
      <c r="E296" s="575"/>
      <c r="F296" s="576"/>
      <c r="G296" s="576"/>
      <c r="H296" s="576"/>
      <c r="I296" s="576"/>
      <c r="J296" s="576"/>
      <c r="K296" s="577"/>
      <c r="L296" s="341"/>
    </row>
    <row r="297" spans="2:12" x14ac:dyDescent="0.2">
      <c r="B297" s="547" t="s">
        <v>365</v>
      </c>
      <c r="C297" s="548"/>
      <c r="D297" s="548"/>
      <c r="E297" s="548"/>
      <c r="F297" s="548"/>
      <c r="G297" s="548"/>
      <c r="H297" s="548"/>
      <c r="I297" s="548"/>
      <c r="J297" s="548"/>
      <c r="K297" s="549"/>
      <c r="L297" s="228">
        <f>SUM(L292:L296)</f>
        <v>0</v>
      </c>
    </row>
    <row r="298" spans="2:12" x14ac:dyDescent="0.2">
      <c r="B298" s="550" t="s">
        <v>411</v>
      </c>
      <c r="C298" s="551"/>
      <c r="D298" s="551"/>
      <c r="E298" s="551"/>
      <c r="F298" s="551"/>
      <c r="G298" s="551"/>
      <c r="H298" s="551"/>
      <c r="I298" s="551"/>
      <c r="J298" s="551"/>
      <c r="K298" s="552"/>
      <c r="L298" s="229">
        <f>L297+L288</f>
        <v>4</v>
      </c>
    </row>
    <row r="299" spans="2:12" x14ac:dyDescent="0.2">
      <c r="B299" s="492" t="s">
        <v>215</v>
      </c>
      <c r="C299" s="493"/>
      <c r="D299" s="493"/>
      <c r="E299" s="493"/>
      <c r="F299" s="493"/>
      <c r="G299" s="493"/>
      <c r="H299" s="493"/>
      <c r="I299" s="493"/>
      <c r="J299" s="493"/>
      <c r="K299" s="493"/>
      <c r="L299" s="494"/>
    </row>
    <row r="300" spans="2:12" x14ac:dyDescent="0.2">
      <c r="B300" s="527" t="s">
        <v>368</v>
      </c>
      <c r="C300" s="528"/>
      <c r="D300" s="528"/>
      <c r="E300" s="528"/>
      <c r="F300" s="528"/>
      <c r="G300" s="528"/>
      <c r="H300" s="528"/>
      <c r="I300" s="528"/>
      <c r="J300" s="527" t="s">
        <v>369</v>
      </c>
      <c r="K300" s="528"/>
      <c r="L300" s="529"/>
    </row>
    <row r="301" spans="2:12" x14ac:dyDescent="0.2">
      <c r="B301" s="553" t="s">
        <v>367</v>
      </c>
      <c r="C301" s="555" t="s">
        <v>29</v>
      </c>
      <c r="D301" s="556"/>
      <c r="E301" s="559" t="s">
        <v>1</v>
      </c>
      <c r="F301" s="560"/>
      <c r="G301" s="560"/>
      <c r="H301" s="561"/>
      <c r="I301" s="565" t="s">
        <v>364</v>
      </c>
      <c r="J301" s="567" t="s">
        <v>29</v>
      </c>
      <c r="K301" s="569" t="s">
        <v>1</v>
      </c>
      <c r="L301" s="565" t="s">
        <v>370</v>
      </c>
    </row>
    <row r="302" spans="2:12" x14ac:dyDescent="0.2">
      <c r="B302" s="554"/>
      <c r="C302" s="557"/>
      <c r="D302" s="558"/>
      <c r="E302" s="562"/>
      <c r="F302" s="563"/>
      <c r="G302" s="563"/>
      <c r="H302" s="564"/>
      <c r="I302" s="566"/>
      <c r="J302" s="568"/>
      <c r="K302" s="570"/>
      <c r="L302" s="566"/>
    </row>
    <row r="303" spans="2:12" x14ac:dyDescent="0.2">
      <c r="B303" s="230"/>
      <c r="C303" s="539"/>
      <c r="D303" s="540"/>
      <c r="E303" s="539"/>
      <c r="F303" s="541"/>
      <c r="G303" s="541"/>
      <c r="H303" s="540"/>
      <c r="I303" s="232"/>
      <c r="J303" s="339"/>
      <c r="K303" s="331"/>
      <c r="L303" s="222"/>
    </row>
    <row r="304" spans="2:12" x14ac:dyDescent="0.2">
      <c r="B304" s="230"/>
      <c r="C304" s="539"/>
      <c r="D304" s="540"/>
      <c r="E304" s="539"/>
      <c r="F304" s="541"/>
      <c r="G304" s="541"/>
      <c r="H304" s="540"/>
      <c r="I304" s="235"/>
      <c r="J304" s="236"/>
      <c r="K304" s="237"/>
      <c r="L304" s="238"/>
    </row>
    <row r="305" spans="2:12" x14ac:dyDescent="0.2">
      <c r="B305" s="230"/>
      <c r="C305" s="539"/>
      <c r="D305" s="540"/>
      <c r="E305" s="539"/>
      <c r="F305" s="541"/>
      <c r="G305" s="541"/>
      <c r="H305" s="540"/>
      <c r="I305" s="240"/>
      <c r="J305" s="231"/>
      <c r="K305" s="239"/>
      <c r="L305" s="221"/>
    </row>
    <row r="306" spans="2:12" x14ac:dyDescent="0.2">
      <c r="B306" s="542" t="s">
        <v>371</v>
      </c>
      <c r="C306" s="543"/>
      <c r="D306" s="543"/>
      <c r="E306" s="543"/>
      <c r="F306" s="543"/>
      <c r="G306" s="543"/>
      <c r="H306" s="544"/>
      <c r="I306" s="253">
        <f>SUM(I303:I305)</f>
        <v>0</v>
      </c>
      <c r="J306" s="545" t="s">
        <v>371</v>
      </c>
      <c r="K306" s="546"/>
      <c r="L306" s="241">
        <f>SUM(L303:L305)</f>
        <v>0</v>
      </c>
    </row>
    <row r="307" spans="2:12" x14ac:dyDescent="0.2">
      <c r="B307" s="542" t="s">
        <v>27</v>
      </c>
      <c r="C307" s="543"/>
      <c r="D307" s="543"/>
      <c r="E307" s="543"/>
      <c r="F307" s="543"/>
      <c r="G307" s="543"/>
      <c r="H307" s="543"/>
      <c r="I307" s="543"/>
      <c r="J307" s="543"/>
      <c r="K307" s="544"/>
      <c r="L307" s="241">
        <f>L306+I306</f>
        <v>0</v>
      </c>
    </row>
    <row r="308" spans="2:12" x14ac:dyDescent="0.2">
      <c r="B308" s="492" t="s">
        <v>393</v>
      </c>
      <c r="C308" s="493"/>
      <c r="D308" s="493"/>
      <c r="E308" s="493"/>
      <c r="F308" s="493"/>
      <c r="G308" s="493"/>
      <c r="H308" s="493"/>
      <c r="I308" s="493"/>
      <c r="J308" s="493"/>
      <c r="K308" s="493"/>
      <c r="L308" s="494"/>
    </row>
    <row r="309" spans="2:12" x14ac:dyDescent="0.2">
      <c r="B309" s="527" t="s">
        <v>373</v>
      </c>
      <c r="C309" s="528"/>
      <c r="D309" s="529"/>
      <c r="E309" s="528" t="s">
        <v>399</v>
      </c>
      <c r="F309" s="528"/>
      <c r="G309" s="530" t="s">
        <v>394</v>
      </c>
      <c r="H309" s="531"/>
      <c r="I309" s="531"/>
      <c r="J309" s="531"/>
      <c r="K309" s="531"/>
      <c r="L309" s="532"/>
    </row>
    <row r="310" spans="2:12" x14ac:dyDescent="0.2">
      <c r="B310" s="533" t="s">
        <v>398</v>
      </c>
      <c r="C310" s="534"/>
      <c r="D310" s="266" t="s">
        <v>395</v>
      </c>
      <c r="E310" s="337" t="s">
        <v>396</v>
      </c>
      <c r="F310" s="265" t="s">
        <v>397</v>
      </c>
      <c r="G310" s="336"/>
      <c r="H310" s="337"/>
      <c r="I310" s="337"/>
      <c r="J310" s="337"/>
      <c r="K310" s="337"/>
      <c r="L310" s="338"/>
    </row>
    <row r="311" spans="2:12" x14ac:dyDescent="0.2">
      <c r="B311" s="329"/>
      <c r="C311" s="329"/>
      <c r="D311" s="535"/>
      <c r="E311" s="271"/>
      <c r="F311" s="537"/>
      <c r="G311" s="530"/>
      <c r="H311" s="531"/>
      <c r="I311" s="531"/>
      <c r="J311" s="531"/>
      <c r="K311" s="531"/>
      <c r="L311" s="532"/>
    </row>
    <row r="312" spans="2:12" x14ac:dyDescent="0.2">
      <c r="B312" s="329"/>
      <c r="C312" s="329"/>
      <c r="D312" s="536"/>
      <c r="E312" s="271"/>
      <c r="F312" s="538"/>
      <c r="G312" s="530"/>
      <c r="H312" s="531"/>
      <c r="I312" s="531"/>
      <c r="J312" s="531"/>
      <c r="K312" s="531"/>
      <c r="L312" s="532"/>
    </row>
    <row r="313" spans="2:12" x14ac:dyDescent="0.2">
      <c r="B313" s="521" t="s">
        <v>372</v>
      </c>
      <c r="C313" s="522"/>
      <c r="D313" s="522"/>
      <c r="E313" s="522"/>
      <c r="F313" s="522"/>
      <c r="G313" s="522"/>
      <c r="H313" s="522"/>
      <c r="I313" s="522"/>
      <c r="J313" s="522"/>
      <c r="K313" s="522"/>
      <c r="L313" s="523"/>
    </row>
    <row r="314" spans="2:12" ht="25.5" x14ac:dyDescent="0.2">
      <c r="B314" s="264" t="s">
        <v>373</v>
      </c>
      <c r="C314" s="524" t="s">
        <v>374</v>
      </c>
      <c r="D314" s="525"/>
      <c r="E314" s="526"/>
      <c r="F314" s="524" t="s">
        <v>375</v>
      </c>
      <c r="G314" s="525"/>
      <c r="H314" s="526"/>
      <c r="I314" s="524" t="s">
        <v>376</v>
      </c>
      <c r="J314" s="526"/>
      <c r="K314" s="242" t="s">
        <v>377</v>
      </c>
      <c r="L314" s="243" t="s">
        <v>378</v>
      </c>
    </row>
    <row r="315" spans="2:12" x14ac:dyDescent="0.2">
      <c r="B315" s="244" t="s">
        <v>379</v>
      </c>
      <c r="C315" s="499" t="s">
        <v>412</v>
      </c>
      <c r="D315" s="500"/>
      <c r="E315" s="501"/>
      <c r="F315" s="502"/>
      <c r="G315" s="503"/>
      <c r="H315" s="335"/>
      <c r="I315" s="502"/>
      <c r="J315" s="503"/>
      <c r="K315" s="267"/>
      <c r="L315" s="246"/>
    </row>
    <row r="316" spans="2:12" x14ac:dyDescent="0.2">
      <c r="B316" s="244" t="s">
        <v>380</v>
      </c>
      <c r="C316" s="499" t="s">
        <v>412</v>
      </c>
      <c r="D316" s="500"/>
      <c r="E316" s="501"/>
      <c r="F316" s="502"/>
      <c r="G316" s="503"/>
      <c r="H316" s="335"/>
      <c r="I316" s="502"/>
      <c r="J316" s="503"/>
      <c r="K316" s="267"/>
      <c r="L316" s="246"/>
    </row>
    <row r="317" spans="2:12" x14ac:dyDescent="0.2">
      <c r="B317" s="244" t="s">
        <v>381</v>
      </c>
      <c r="C317" s="499" t="s">
        <v>412</v>
      </c>
      <c r="D317" s="500"/>
      <c r="E317" s="501"/>
      <c r="F317" s="502"/>
      <c r="G317" s="503"/>
      <c r="H317" s="335"/>
      <c r="I317" s="502"/>
      <c r="J317" s="503"/>
      <c r="K317" s="267"/>
      <c r="L317" s="246"/>
    </row>
    <row r="318" spans="2:12" x14ac:dyDescent="0.2">
      <c r="B318" s="504" t="s">
        <v>382</v>
      </c>
      <c r="C318" s="505"/>
      <c r="D318" s="505"/>
      <c r="E318" s="505"/>
      <c r="F318" s="505"/>
      <c r="G318" s="505"/>
      <c r="H318" s="505"/>
      <c r="I318" s="505"/>
      <c r="J318" s="506"/>
      <c r="K318" s="513" t="s">
        <v>383</v>
      </c>
      <c r="L318" s="514"/>
    </row>
    <row r="319" spans="2:12" x14ac:dyDescent="0.2">
      <c r="B319" s="507"/>
      <c r="C319" s="508"/>
      <c r="D319" s="508"/>
      <c r="E319" s="508"/>
      <c r="F319" s="508"/>
      <c r="G319" s="508"/>
      <c r="H319" s="508"/>
      <c r="I319" s="508"/>
      <c r="J319" s="509"/>
      <c r="K319" s="247" t="s">
        <v>384</v>
      </c>
      <c r="L319" s="246"/>
    </row>
    <row r="320" spans="2:12" x14ac:dyDescent="0.2">
      <c r="B320" s="507"/>
      <c r="C320" s="508"/>
      <c r="D320" s="508"/>
      <c r="E320" s="508"/>
      <c r="F320" s="508"/>
      <c r="G320" s="508"/>
      <c r="H320" s="508"/>
      <c r="I320" s="508"/>
      <c r="J320" s="509"/>
      <c r="K320" s="247" t="s">
        <v>385</v>
      </c>
      <c r="L320" s="246"/>
    </row>
    <row r="321" spans="2:12" ht="13.5" thickBot="1" x14ac:dyDescent="0.25">
      <c r="B321" s="510"/>
      <c r="C321" s="511"/>
      <c r="D321" s="511"/>
      <c r="E321" s="511"/>
      <c r="F321" s="511"/>
      <c r="G321" s="511"/>
      <c r="H321" s="511"/>
      <c r="I321" s="511"/>
      <c r="J321" s="512"/>
      <c r="K321" s="248" t="s">
        <v>386</v>
      </c>
      <c r="L321" s="249"/>
    </row>
    <row r="322" spans="2:12" x14ac:dyDescent="0.2">
      <c r="B322" s="368"/>
      <c r="C322" s="366"/>
      <c r="D322" s="366"/>
      <c r="E322" s="366"/>
      <c r="F322" s="366"/>
      <c r="G322" s="366"/>
      <c r="H322" s="366"/>
      <c r="I322" s="366"/>
      <c r="J322" s="366"/>
      <c r="K322" s="367"/>
      <c r="L322" s="369"/>
    </row>
    <row r="323" spans="2:12" x14ac:dyDescent="0.2">
      <c r="B323" s="370"/>
      <c r="C323" s="371"/>
      <c r="D323" s="371"/>
      <c r="E323" s="371"/>
      <c r="F323" s="371"/>
      <c r="G323" s="371"/>
      <c r="H323" s="371"/>
      <c r="I323" s="371"/>
      <c r="J323" s="371"/>
      <c r="K323" s="371"/>
      <c r="L323" s="372"/>
    </row>
    <row r="324" spans="2:12" x14ac:dyDescent="0.2">
      <c r="B324" s="492" t="s">
        <v>387</v>
      </c>
      <c r="C324" s="493"/>
      <c r="D324" s="493"/>
      <c r="E324" s="493"/>
      <c r="F324" s="493"/>
      <c r="G324" s="493"/>
      <c r="H324" s="493"/>
      <c r="I324" s="493"/>
      <c r="J324" s="493"/>
      <c r="K324" s="493"/>
      <c r="L324" s="494"/>
    </row>
    <row r="325" spans="2:12" x14ac:dyDescent="0.2">
      <c r="B325" s="305">
        <v>1</v>
      </c>
      <c r="C325" s="495" t="s">
        <v>466</v>
      </c>
      <c r="D325" s="477"/>
      <c r="E325" s="477"/>
      <c r="F325" s="477"/>
      <c r="G325" s="477"/>
      <c r="H325" s="477"/>
      <c r="I325" s="477"/>
      <c r="J325" s="477"/>
      <c r="K325" s="477"/>
      <c r="L325" s="478"/>
    </row>
    <row r="326" spans="2:12" x14ac:dyDescent="0.2">
      <c r="B326" s="344">
        <v>2</v>
      </c>
      <c r="C326" s="495" t="s">
        <v>469</v>
      </c>
      <c r="D326" s="477"/>
      <c r="E326" s="477"/>
      <c r="F326" s="477"/>
      <c r="G326" s="477"/>
      <c r="H326" s="477"/>
      <c r="I326" s="477"/>
      <c r="J326" s="477"/>
      <c r="K326" s="477"/>
      <c r="L326" s="478"/>
    </row>
    <row r="327" spans="2:12" x14ac:dyDescent="0.2">
      <c r="B327" s="344">
        <v>3</v>
      </c>
      <c r="C327" s="515" t="s">
        <v>471</v>
      </c>
      <c r="D327" s="516"/>
      <c r="E327" s="516"/>
      <c r="F327" s="516"/>
      <c r="G327" s="516"/>
      <c r="H327" s="516"/>
      <c r="I327" s="516"/>
      <c r="J327" s="516"/>
      <c r="K327" s="516"/>
      <c r="L327" s="517"/>
    </row>
    <row r="328" spans="2:12" x14ac:dyDescent="0.2">
      <c r="B328" s="361">
        <v>4</v>
      </c>
      <c r="C328" s="515" t="s">
        <v>441</v>
      </c>
      <c r="D328" s="516"/>
      <c r="E328" s="516"/>
      <c r="F328" s="516"/>
      <c r="G328" s="516"/>
      <c r="H328" s="516"/>
      <c r="I328" s="516"/>
      <c r="J328" s="516"/>
      <c r="K328" s="516"/>
      <c r="L328" s="517"/>
    </row>
    <row r="329" spans="2:12" x14ac:dyDescent="0.2">
      <c r="B329" s="361"/>
      <c r="C329" s="518"/>
      <c r="D329" s="519"/>
      <c r="E329" s="519"/>
      <c r="F329" s="519"/>
      <c r="G329" s="519"/>
      <c r="H329" s="519"/>
      <c r="I329" s="519"/>
      <c r="J329" s="519"/>
      <c r="K329" s="519"/>
      <c r="L329" s="520"/>
    </row>
    <row r="330" spans="2:12" x14ac:dyDescent="0.2">
      <c r="B330" s="305"/>
      <c r="C330" s="515"/>
      <c r="D330" s="516"/>
      <c r="E330" s="516"/>
      <c r="F330" s="516"/>
      <c r="G330" s="516"/>
      <c r="H330" s="516"/>
      <c r="I330" s="516"/>
      <c r="J330" s="516"/>
      <c r="K330" s="516"/>
      <c r="L330" s="517"/>
    </row>
    <row r="331" spans="2:12" x14ac:dyDescent="0.2">
      <c r="B331" s="492" t="s">
        <v>391</v>
      </c>
      <c r="C331" s="493"/>
      <c r="D331" s="493"/>
      <c r="E331" s="493"/>
      <c r="F331" s="493"/>
      <c r="G331" s="493"/>
      <c r="H331" s="493"/>
      <c r="I331" s="493"/>
      <c r="J331" s="493"/>
      <c r="K331" s="493"/>
      <c r="L331" s="494"/>
    </row>
    <row r="332" spans="2:12" x14ac:dyDescent="0.2">
      <c r="B332" s="272">
        <v>1</v>
      </c>
      <c r="C332" s="491" t="s">
        <v>428</v>
      </c>
      <c r="D332" s="477"/>
      <c r="E332" s="477"/>
      <c r="F332" s="477"/>
      <c r="G332" s="477"/>
      <c r="H332" s="477"/>
      <c r="I332" s="477"/>
      <c r="J332" s="477"/>
      <c r="K332" s="477"/>
      <c r="L332" s="478"/>
    </row>
    <row r="333" spans="2:12" x14ac:dyDescent="0.2">
      <c r="B333" s="272"/>
      <c r="C333" s="491"/>
      <c r="D333" s="477"/>
      <c r="E333" s="477"/>
      <c r="F333" s="477"/>
      <c r="G333" s="477"/>
      <c r="H333" s="477"/>
      <c r="I333" s="477"/>
      <c r="J333" s="477"/>
      <c r="K333" s="477"/>
      <c r="L333" s="478"/>
    </row>
    <row r="334" spans="2:12" x14ac:dyDescent="0.2">
      <c r="B334" s="272"/>
      <c r="C334" s="491"/>
      <c r="D334" s="477"/>
      <c r="E334" s="477"/>
      <c r="F334" s="477"/>
      <c r="G334" s="477"/>
      <c r="H334" s="477"/>
      <c r="I334" s="477"/>
      <c r="J334" s="477"/>
      <c r="K334" s="477"/>
      <c r="L334" s="478"/>
    </row>
    <row r="335" spans="2:12" x14ac:dyDescent="0.2">
      <c r="B335" s="492" t="s">
        <v>392</v>
      </c>
      <c r="C335" s="493"/>
      <c r="D335" s="493"/>
      <c r="E335" s="493"/>
      <c r="F335" s="493"/>
      <c r="G335" s="493"/>
      <c r="H335" s="493"/>
      <c r="I335" s="493"/>
      <c r="J335" s="493"/>
      <c r="K335" s="493"/>
      <c r="L335" s="494"/>
    </row>
    <row r="336" spans="2:12" x14ac:dyDescent="0.2">
      <c r="B336" s="272"/>
      <c r="C336" s="491"/>
      <c r="D336" s="477"/>
      <c r="E336" s="477"/>
      <c r="F336" s="477"/>
      <c r="G336" s="477"/>
      <c r="H336" s="477"/>
      <c r="I336" s="477"/>
      <c r="J336" s="477"/>
      <c r="K336" s="477"/>
      <c r="L336" s="478"/>
    </row>
    <row r="337" spans="2:12" x14ac:dyDescent="0.2">
      <c r="B337" s="272"/>
      <c r="C337" s="491"/>
      <c r="D337" s="477"/>
      <c r="E337" s="477"/>
      <c r="F337" s="477"/>
      <c r="G337" s="477"/>
      <c r="H337" s="477"/>
      <c r="I337" s="477"/>
      <c r="J337" s="477"/>
      <c r="K337" s="477"/>
      <c r="L337" s="478"/>
    </row>
    <row r="338" spans="2:12" x14ac:dyDescent="0.2">
      <c r="B338" s="272"/>
      <c r="C338" s="491"/>
      <c r="D338" s="477"/>
      <c r="E338" s="477"/>
      <c r="F338" s="477"/>
      <c r="G338" s="477"/>
      <c r="H338" s="477"/>
      <c r="I338" s="477"/>
      <c r="J338" s="477"/>
      <c r="K338" s="477"/>
      <c r="L338" s="478"/>
    </row>
    <row r="339" spans="2:12" x14ac:dyDescent="0.2">
      <c r="B339" s="496" t="s">
        <v>388</v>
      </c>
      <c r="C339" s="497"/>
      <c r="D339" s="497"/>
      <c r="E339" s="497"/>
      <c r="F339" s="497"/>
      <c r="G339" s="497"/>
      <c r="H339" s="497"/>
      <c r="I339" s="497"/>
      <c r="J339" s="497"/>
      <c r="K339" s="497"/>
      <c r="L339" s="498"/>
    </row>
    <row r="340" spans="2:12" x14ac:dyDescent="0.2">
      <c r="B340" s="476" t="s">
        <v>455</v>
      </c>
      <c r="C340" s="477"/>
      <c r="D340" s="477"/>
      <c r="E340" s="477"/>
      <c r="F340" s="477"/>
      <c r="G340" s="477"/>
      <c r="H340" s="477"/>
      <c r="I340" s="477"/>
      <c r="J340" s="477"/>
      <c r="K340" s="477"/>
      <c r="L340" s="478"/>
    </row>
    <row r="341" spans="2:12" x14ac:dyDescent="0.2">
      <c r="B341" s="476"/>
      <c r="C341" s="477"/>
      <c r="D341" s="477"/>
      <c r="E341" s="477"/>
      <c r="F341" s="477"/>
      <c r="G341" s="477"/>
      <c r="H341" s="477"/>
      <c r="I341" s="477"/>
      <c r="J341" s="477"/>
      <c r="K341" s="477"/>
      <c r="L341" s="478"/>
    </row>
    <row r="342" spans="2:12" x14ac:dyDescent="0.2">
      <c r="B342" s="476"/>
      <c r="C342" s="477"/>
      <c r="D342" s="477"/>
      <c r="E342" s="477"/>
      <c r="F342" s="477"/>
      <c r="G342" s="477"/>
      <c r="H342" s="477"/>
      <c r="I342" s="477"/>
      <c r="J342" s="477"/>
      <c r="K342" s="477"/>
      <c r="L342" s="478"/>
    </row>
    <row r="343" spans="2:12" x14ac:dyDescent="0.2">
      <c r="B343" s="476"/>
      <c r="C343" s="477"/>
      <c r="D343" s="477"/>
      <c r="E343" s="477"/>
      <c r="F343" s="477"/>
      <c r="G343" s="477"/>
      <c r="H343" s="477"/>
      <c r="I343" s="477"/>
      <c r="J343" s="477"/>
      <c r="K343" s="477"/>
      <c r="L343" s="478"/>
    </row>
    <row r="344" spans="2:12" x14ac:dyDescent="0.2">
      <c r="B344" s="479"/>
      <c r="C344" s="480"/>
      <c r="D344" s="480"/>
      <c r="E344" s="480"/>
      <c r="F344" s="480"/>
      <c r="G344" s="332"/>
      <c r="H344" s="480"/>
      <c r="I344" s="480"/>
      <c r="J344" s="480"/>
      <c r="K344" s="480"/>
      <c r="L344" s="485"/>
    </row>
    <row r="345" spans="2:12" x14ac:dyDescent="0.2">
      <c r="B345" s="481"/>
      <c r="C345" s="482"/>
      <c r="D345" s="482"/>
      <c r="E345" s="482"/>
      <c r="F345" s="482"/>
      <c r="G345" s="333"/>
      <c r="H345" s="482"/>
      <c r="I345" s="482"/>
      <c r="J345" s="482"/>
      <c r="K345" s="482"/>
      <c r="L345" s="486"/>
    </row>
    <row r="346" spans="2:12" x14ac:dyDescent="0.2">
      <c r="B346" s="481"/>
      <c r="C346" s="482"/>
      <c r="D346" s="482"/>
      <c r="E346" s="482"/>
      <c r="F346" s="482"/>
      <c r="G346" s="333"/>
      <c r="H346" s="482"/>
      <c r="I346" s="482"/>
      <c r="J346" s="482"/>
      <c r="K346" s="482"/>
      <c r="L346" s="486"/>
    </row>
    <row r="347" spans="2:12" x14ac:dyDescent="0.2">
      <c r="B347" s="483"/>
      <c r="C347" s="484"/>
      <c r="D347" s="484"/>
      <c r="E347" s="484"/>
      <c r="F347" s="484"/>
      <c r="G347" s="334"/>
      <c r="H347" s="484"/>
      <c r="I347" s="484"/>
      <c r="J347" s="484"/>
      <c r="K347" s="484"/>
      <c r="L347" s="487"/>
    </row>
    <row r="348" spans="2:12" ht="13.5" thickBot="1" x14ac:dyDescent="0.25">
      <c r="B348" s="488" t="s">
        <v>389</v>
      </c>
      <c r="C348" s="489"/>
      <c r="D348" s="489"/>
      <c r="E348" s="489"/>
      <c r="F348" s="489"/>
      <c r="G348" s="330"/>
      <c r="H348" s="489" t="s">
        <v>390</v>
      </c>
      <c r="I348" s="489"/>
      <c r="J348" s="489"/>
      <c r="K348" s="489"/>
      <c r="L348" s="490"/>
    </row>
    <row r="350" spans="2:12" ht="13.5" thickBot="1" x14ac:dyDescent="0.25"/>
    <row r="351" spans="2:12" ht="23.25" x14ac:dyDescent="0.2">
      <c r="B351" s="594" t="s">
        <v>341</v>
      </c>
      <c r="C351" s="595"/>
      <c r="D351" s="595"/>
      <c r="E351" s="595"/>
      <c r="F351" s="595"/>
      <c r="G351" s="595"/>
      <c r="H351" s="595"/>
      <c r="I351" s="595"/>
      <c r="J351" s="595"/>
      <c r="K351" s="595"/>
      <c r="L351" s="596"/>
    </row>
    <row r="352" spans="2:12" ht="20.25" x14ac:dyDescent="0.2">
      <c r="B352" s="20"/>
      <c r="C352" s="21"/>
      <c r="D352" s="211"/>
      <c r="E352" s="211"/>
      <c r="F352" s="211"/>
      <c r="G352" s="211"/>
      <c r="H352" s="211"/>
      <c r="I352" s="211"/>
      <c r="J352" s="211"/>
      <c r="K352" s="212" t="str">
        <f>("DATA ATUAL:"&amp;"    "&amp;UPPER(LEFT(TEXT(L352,"DDDD"),7)))</f>
        <v>DATA ATUAL:    SÁBADO</v>
      </c>
      <c r="L352" s="254">
        <v>44674</v>
      </c>
    </row>
    <row r="353" spans="2:12" ht="20.25" x14ac:dyDescent="0.2">
      <c r="B353" s="20"/>
      <c r="C353" s="21"/>
      <c r="D353" s="213"/>
      <c r="E353" s="213"/>
      <c r="F353" s="213"/>
      <c r="G353" s="213"/>
      <c r="H353" s="213"/>
      <c r="I353" s="213"/>
      <c r="J353" s="213"/>
      <c r="K353" s="212" t="s">
        <v>342</v>
      </c>
      <c r="L353" s="365">
        <v>5</v>
      </c>
    </row>
    <row r="354" spans="2:12" ht="20.25" x14ac:dyDescent="0.2">
      <c r="B354" s="20"/>
      <c r="C354" s="21"/>
      <c r="D354" s="597" t="s">
        <v>343</v>
      </c>
      <c r="E354" s="597"/>
      <c r="F354" s="597"/>
      <c r="G354" s="597"/>
      <c r="H354" s="597"/>
      <c r="I354" s="597"/>
      <c r="J354" s="213"/>
      <c r="K354" s="212" t="s">
        <v>344</v>
      </c>
      <c r="L354" s="256">
        <f>IFERROR(IF(AND(L359&gt;0,L358&gt;0),L359-L358,0),"")</f>
        <v>31</v>
      </c>
    </row>
    <row r="355" spans="2:12" x14ac:dyDescent="0.2">
      <c r="B355" s="20"/>
      <c r="C355" s="21"/>
      <c r="D355" s="598" t="s">
        <v>345</v>
      </c>
      <c r="E355" s="598"/>
      <c r="F355" s="598"/>
      <c r="G355" s="598"/>
      <c r="H355" s="598"/>
      <c r="I355" s="598"/>
      <c r="J355" s="214"/>
      <c r="K355" s="212" t="s">
        <v>346</v>
      </c>
      <c r="L355" s="256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599" t="s">
        <v>347</v>
      </c>
      <c r="E356" s="599"/>
      <c r="F356" s="599"/>
      <c r="G356" s="599"/>
      <c r="H356" s="599"/>
      <c r="I356" s="599"/>
      <c r="J356" s="215"/>
      <c r="K356" s="212" t="s">
        <v>348</v>
      </c>
      <c r="L356" s="256">
        <f>IFERROR(L354-L355,"")</f>
        <v>26</v>
      </c>
    </row>
    <row r="357" spans="2:12" x14ac:dyDescent="0.2">
      <c r="B357" s="492" t="s">
        <v>349</v>
      </c>
      <c r="C357" s="493"/>
      <c r="D357" s="493"/>
      <c r="E357" s="493"/>
      <c r="F357" s="493"/>
      <c r="G357" s="493"/>
      <c r="H357" s="493"/>
      <c r="I357" s="493"/>
      <c r="J357" s="493"/>
      <c r="K357" s="493"/>
      <c r="L357" s="494"/>
    </row>
    <row r="358" spans="2:12" x14ac:dyDescent="0.2">
      <c r="B358" s="588" t="s">
        <v>350</v>
      </c>
      <c r="C358" s="590"/>
      <c r="D358" s="590" t="s">
        <v>409</v>
      </c>
      <c r="E358" s="590"/>
      <c r="F358" s="590"/>
      <c r="G358" s="590"/>
      <c r="H358" s="590"/>
      <c r="I358" s="590"/>
      <c r="J358" s="590"/>
      <c r="K358" s="217" t="s">
        <v>351</v>
      </c>
      <c r="L358" s="218">
        <v>44670</v>
      </c>
    </row>
    <row r="359" spans="2:12" x14ac:dyDescent="0.2">
      <c r="B359" s="359" t="s">
        <v>352</v>
      </c>
      <c r="C359" s="590"/>
      <c r="D359" s="590"/>
      <c r="E359" s="590"/>
      <c r="F359" s="590"/>
      <c r="G359" s="590"/>
      <c r="H359" s="590"/>
      <c r="I359" s="590"/>
      <c r="J359" s="590"/>
      <c r="K359" s="217" t="s">
        <v>353</v>
      </c>
      <c r="L359" s="218">
        <v>44701</v>
      </c>
    </row>
    <row r="360" spans="2:12" x14ac:dyDescent="0.2">
      <c r="B360" s="588" t="s">
        <v>354</v>
      </c>
      <c r="C360" s="590"/>
      <c r="D360" s="590" t="s">
        <v>410</v>
      </c>
      <c r="E360" s="590"/>
      <c r="F360" s="590"/>
      <c r="G360" s="590"/>
      <c r="H360" s="590"/>
      <c r="I360" s="590"/>
      <c r="J360" s="590"/>
      <c r="K360" s="590"/>
      <c r="L360" s="591"/>
    </row>
    <row r="361" spans="2:12" x14ac:dyDescent="0.2">
      <c r="B361" s="588" t="s">
        <v>355</v>
      </c>
      <c r="C361" s="589"/>
      <c r="D361" s="589"/>
      <c r="E361" s="590" t="s">
        <v>407</v>
      </c>
      <c r="F361" s="590"/>
      <c r="G361" s="590"/>
      <c r="H361" s="590"/>
      <c r="I361" s="590"/>
      <c r="J361" s="590"/>
      <c r="K361" s="590"/>
      <c r="L361" s="591"/>
    </row>
    <row r="362" spans="2:12" x14ac:dyDescent="0.2">
      <c r="B362" s="359" t="s">
        <v>356</v>
      </c>
      <c r="C362" s="360"/>
      <c r="D362" s="592"/>
      <c r="E362" s="592"/>
      <c r="F362" s="592"/>
      <c r="G362" s="592"/>
      <c r="H362" s="592"/>
      <c r="I362" s="592"/>
      <c r="J362" s="592"/>
      <c r="K362" s="592"/>
      <c r="L362" s="593"/>
    </row>
    <row r="363" spans="2:12" x14ac:dyDescent="0.2">
      <c r="B363" s="492" t="s">
        <v>357</v>
      </c>
      <c r="C363" s="493"/>
      <c r="D363" s="493"/>
      <c r="E363" s="493"/>
      <c r="F363" s="493"/>
      <c r="G363" s="493"/>
      <c r="H363" s="493"/>
      <c r="I363" s="493"/>
      <c r="J363" s="493"/>
      <c r="K363" s="493"/>
      <c r="L363" s="494"/>
    </row>
    <row r="364" spans="2:12" x14ac:dyDescent="0.2">
      <c r="B364" s="588" t="s">
        <v>358</v>
      </c>
      <c r="C364" s="589"/>
      <c r="D364" s="589"/>
      <c r="E364" s="590"/>
      <c r="F364" s="590"/>
      <c r="G364" s="590"/>
      <c r="H364" s="590"/>
      <c r="I364" s="590"/>
      <c r="J364" s="590"/>
      <c r="K364" s="590"/>
      <c r="L364" s="591"/>
    </row>
    <row r="365" spans="2:12" x14ac:dyDescent="0.2">
      <c r="B365" s="220" t="s">
        <v>321</v>
      </c>
      <c r="C365" s="590"/>
      <c r="D365" s="590"/>
      <c r="E365" s="590"/>
      <c r="F365" s="590"/>
      <c r="G365" s="590"/>
      <c r="H365" s="590"/>
      <c r="I365" s="590"/>
      <c r="J365" s="590"/>
      <c r="K365" s="590"/>
      <c r="L365" s="591"/>
    </row>
    <row r="366" spans="2:12" x14ac:dyDescent="0.2">
      <c r="B366" s="220" t="s">
        <v>356</v>
      </c>
      <c r="C366" s="590"/>
      <c r="D366" s="590"/>
      <c r="E366" s="590"/>
      <c r="F366" s="590"/>
      <c r="G366" s="590"/>
      <c r="H366" s="590"/>
      <c r="I366" s="590"/>
      <c r="J366" s="590"/>
      <c r="K366" s="590"/>
      <c r="L366" s="591"/>
    </row>
    <row r="367" spans="2:12" x14ac:dyDescent="0.2">
      <c r="B367" s="220" t="s">
        <v>359</v>
      </c>
      <c r="C367" s="590"/>
      <c r="D367" s="590"/>
      <c r="E367" s="590"/>
      <c r="F367" s="590"/>
      <c r="G367" s="590"/>
      <c r="H367" s="590"/>
      <c r="I367" s="590"/>
      <c r="J367" s="590"/>
      <c r="K367" s="590"/>
      <c r="L367" s="591"/>
    </row>
    <row r="368" spans="2:12" x14ac:dyDescent="0.2">
      <c r="B368" s="492" t="s">
        <v>360</v>
      </c>
      <c r="C368" s="493"/>
      <c r="D368" s="493"/>
      <c r="E368" s="493"/>
      <c r="F368" s="493"/>
      <c r="G368" s="493"/>
      <c r="H368" s="493"/>
      <c r="I368" s="493"/>
      <c r="J368" s="493"/>
      <c r="K368" s="493"/>
      <c r="L368" s="494"/>
    </row>
    <row r="369" spans="2:12" x14ac:dyDescent="0.2">
      <c r="B369" s="527" t="s">
        <v>361</v>
      </c>
      <c r="C369" s="528"/>
      <c r="D369" s="528"/>
      <c r="E369" s="528"/>
      <c r="F369" s="528"/>
      <c r="G369" s="528"/>
      <c r="H369" s="528"/>
      <c r="I369" s="528"/>
      <c r="J369" s="528"/>
      <c r="K369" s="528"/>
      <c r="L369" s="529"/>
    </row>
    <row r="370" spans="2:12" x14ac:dyDescent="0.2">
      <c r="B370" s="584" t="s">
        <v>362</v>
      </c>
      <c r="C370" s="576"/>
      <c r="D370" s="577"/>
      <c r="E370" s="559" t="s">
        <v>363</v>
      </c>
      <c r="F370" s="560"/>
      <c r="G370" s="560"/>
      <c r="H370" s="560"/>
      <c r="I370" s="560"/>
      <c r="J370" s="560"/>
      <c r="K370" s="561"/>
      <c r="L370" s="585" t="s">
        <v>364</v>
      </c>
    </row>
    <row r="371" spans="2:12" x14ac:dyDescent="0.2">
      <c r="B371" s="584"/>
      <c r="C371" s="576"/>
      <c r="D371" s="577"/>
      <c r="E371" s="562"/>
      <c r="F371" s="563"/>
      <c r="G371" s="563"/>
      <c r="H371" s="563"/>
      <c r="I371" s="563"/>
      <c r="J371" s="563"/>
      <c r="K371" s="564"/>
      <c r="L371" s="586"/>
    </row>
    <row r="372" spans="2:12" x14ac:dyDescent="0.2">
      <c r="B372" s="587" t="s">
        <v>405</v>
      </c>
      <c r="C372" s="477"/>
      <c r="D372" s="579"/>
      <c r="E372" s="515" t="s">
        <v>419</v>
      </c>
      <c r="F372" s="578"/>
      <c r="G372" s="578"/>
      <c r="H372" s="578"/>
      <c r="I372" s="578"/>
      <c r="J372" s="578"/>
      <c r="K372" s="579"/>
      <c r="L372" s="221">
        <v>2</v>
      </c>
    </row>
    <row r="373" spans="2:12" x14ac:dyDescent="0.2">
      <c r="B373" s="476" t="s">
        <v>423</v>
      </c>
      <c r="C373" s="477"/>
      <c r="D373" s="579"/>
      <c r="E373" s="580" t="s">
        <v>424</v>
      </c>
      <c r="F373" s="578"/>
      <c r="G373" s="578"/>
      <c r="H373" s="578"/>
      <c r="I373" s="578"/>
      <c r="J373" s="578"/>
      <c r="K373" s="579"/>
      <c r="L373" s="221">
        <v>1</v>
      </c>
    </row>
    <row r="374" spans="2:12" x14ac:dyDescent="0.2">
      <c r="B374" s="476" t="s">
        <v>418</v>
      </c>
      <c r="C374" s="578"/>
      <c r="D374" s="579"/>
      <c r="E374" s="580" t="s">
        <v>420</v>
      </c>
      <c r="F374" s="578"/>
      <c r="G374" s="578"/>
      <c r="H374" s="578"/>
      <c r="I374" s="578"/>
      <c r="J374" s="578"/>
      <c r="K374" s="579"/>
      <c r="L374" s="222">
        <v>1</v>
      </c>
    </row>
    <row r="375" spans="2:12" x14ac:dyDescent="0.2">
      <c r="B375" s="476"/>
      <c r="C375" s="578"/>
      <c r="D375" s="579"/>
      <c r="E375" s="580"/>
      <c r="F375" s="578"/>
      <c r="G375" s="578"/>
      <c r="H375" s="578"/>
      <c r="I375" s="578"/>
      <c r="J375" s="578"/>
      <c r="K375" s="579"/>
      <c r="L375" s="222"/>
    </row>
    <row r="376" spans="2:12" x14ac:dyDescent="0.2">
      <c r="B376" s="542" t="s">
        <v>365</v>
      </c>
      <c r="C376" s="581"/>
      <c r="D376" s="581"/>
      <c r="E376" s="581"/>
      <c r="F376" s="581"/>
      <c r="G376" s="581"/>
      <c r="H376" s="581"/>
      <c r="I376" s="581"/>
      <c r="J376" s="581"/>
      <c r="K376" s="544"/>
      <c r="L376" s="225">
        <f>SUM(L372:L375)</f>
        <v>4</v>
      </c>
    </row>
    <row r="377" spans="2:12" x14ac:dyDescent="0.2">
      <c r="B377" s="527" t="s">
        <v>366</v>
      </c>
      <c r="C377" s="528"/>
      <c r="D377" s="528"/>
      <c r="E377" s="528"/>
      <c r="F377" s="528"/>
      <c r="G377" s="528"/>
      <c r="H377" s="528"/>
      <c r="I377" s="528"/>
      <c r="J377" s="528"/>
      <c r="K377" s="528"/>
      <c r="L377" s="529"/>
    </row>
    <row r="378" spans="2:12" x14ac:dyDescent="0.2">
      <c r="B378" s="553" t="s">
        <v>367</v>
      </c>
      <c r="C378" s="559" t="s">
        <v>362</v>
      </c>
      <c r="D378" s="561"/>
      <c r="E378" s="559" t="s">
        <v>363</v>
      </c>
      <c r="F378" s="560"/>
      <c r="G378" s="560"/>
      <c r="H378" s="560"/>
      <c r="I378" s="560"/>
      <c r="J378" s="560"/>
      <c r="K378" s="561"/>
      <c r="L378" s="582" t="s">
        <v>364</v>
      </c>
    </row>
    <row r="379" spans="2:12" x14ac:dyDescent="0.2">
      <c r="B379" s="554"/>
      <c r="C379" s="562"/>
      <c r="D379" s="564"/>
      <c r="E379" s="562"/>
      <c r="F379" s="563"/>
      <c r="G379" s="563"/>
      <c r="H379" s="563"/>
      <c r="I379" s="563"/>
      <c r="J379" s="563"/>
      <c r="K379" s="564"/>
      <c r="L379" s="583"/>
    </row>
    <row r="380" spans="2:12" x14ac:dyDescent="0.2">
      <c r="B380" s="357"/>
      <c r="C380" s="571"/>
      <c r="D380" s="572"/>
      <c r="E380" s="573"/>
      <c r="F380" s="574"/>
      <c r="G380" s="574"/>
      <c r="H380" s="574"/>
      <c r="I380" s="574"/>
      <c r="J380" s="574"/>
      <c r="K380" s="540"/>
      <c r="L380" s="358"/>
    </row>
    <row r="381" spans="2:12" x14ac:dyDescent="0.2">
      <c r="B381" s="357"/>
      <c r="C381" s="571"/>
      <c r="D381" s="572"/>
      <c r="E381" s="573"/>
      <c r="F381" s="574"/>
      <c r="G381" s="574"/>
      <c r="H381" s="574"/>
      <c r="I381" s="574"/>
      <c r="J381" s="574"/>
      <c r="K381" s="540"/>
      <c r="L381" s="358"/>
    </row>
    <row r="382" spans="2:12" x14ac:dyDescent="0.2">
      <c r="B382" s="357"/>
      <c r="C382" s="571"/>
      <c r="D382" s="572"/>
      <c r="E382" s="575"/>
      <c r="F382" s="576"/>
      <c r="G382" s="576"/>
      <c r="H382" s="576"/>
      <c r="I382" s="576"/>
      <c r="J382" s="576"/>
      <c r="K382" s="577"/>
      <c r="L382" s="358"/>
    </row>
    <row r="383" spans="2:12" x14ac:dyDescent="0.2">
      <c r="B383" s="357"/>
      <c r="C383" s="571"/>
      <c r="D383" s="572"/>
      <c r="E383" s="575"/>
      <c r="F383" s="576"/>
      <c r="G383" s="576"/>
      <c r="H383" s="576"/>
      <c r="I383" s="576"/>
      <c r="J383" s="576"/>
      <c r="K383" s="577"/>
      <c r="L383" s="358"/>
    </row>
    <row r="384" spans="2:12" x14ac:dyDescent="0.2">
      <c r="B384" s="357"/>
      <c r="C384" s="571"/>
      <c r="D384" s="572"/>
      <c r="E384" s="575"/>
      <c r="F384" s="576"/>
      <c r="G384" s="576"/>
      <c r="H384" s="576"/>
      <c r="I384" s="576"/>
      <c r="J384" s="576"/>
      <c r="K384" s="577"/>
      <c r="L384" s="358"/>
    </row>
    <row r="385" spans="2:12" x14ac:dyDescent="0.2">
      <c r="B385" s="547" t="s">
        <v>365</v>
      </c>
      <c r="C385" s="548"/>
      <c r="D385" s="548"/>
      <c r="E385" s="548"/>
      <c r="F385" s="548"/>
      <c r="G385" s="548"/>
      <c r="H385" s="548"/>
      <c r="I385" s="548"/>
      <c r="J385" s="548"/>
      <c r="K385" s="549"/>
      <c r="L385" s="228">
        <f>SUM(L380:L384)</f>
        <v>0</v>
      </c>
    </row>
    <row r="386" spans="2:12" x14ac:dyDescent="0.2">
      <c r="B386" s="550" t="s">
        <v>411</v>
      </c>
      <c r="C386" s="551"/>
      <c r="D386" s="551"/>
      <c r="E386" s="551"/>
      <c r="F386" s="551"/>
      <c r="G386" s="551"/>
      <c r="H386" s="551"/>
      <c r="I386" s="551"/>
      <c r="J386" s="551"/>
      <c r="K386" s="552"/>
      <c r="L386" s="229">
        <f>L385+L376</f>
        <v>4</v>
      </c>
    </row>
    <row r="387" spans="2:12" x14ac:dyDescent="0.2">
      <c r="B387" s="492" t="s">
        <v>215</v>
      </c>
      <c r="C387" s="493"/>
      <c r="D387" s="493"/>
      <c r="E387" s="493"/>
      <c r="F387" s="493"/>
      <c r="G387" s="493"/>
      <c r="H387" s="493"/>
      <c r="I387" s="493"/>
      <c r="J387" s="493"/>
      <c r="K387" s="493"/>
      <c r="L387" s="494"/>
    </row>
    <row r="388" spans="2:12" x14ac:dyDescent="0.2">
      <c r="B388" s="527" t="s">
        <v>368</v>
      </c>
      <c r="C388" s="528"/>
      <c r="D388" s="528"/>
      <c r="E388" s="528"/>
      <c r="F388" s="528"/>
      <c r="G388" s="528"/>
      <c r="H388" s="528"/>
      <c r="I388" s="528"/>
      <c r="J388" s="527" t="s">
        <v>369</v>
      </c>
      <c r="K388" s="528"/>
      <c r="L388" s="529"/>
    </row>
    <row r="389" spans="2:12" x14ac:dyDescent="0.2">
      <c r="B389" s="553" t="s">
        <v>367</v>
      </c>
      <c r="C389" s="555" t="s">
        <v>29</v>
      </c>
      <c r="D389" s="556"/>
      <c r="E389" s="559" t="s">
        <v>1</v>
      </c>
      <c r="F389" s="560"/>
      <c r="G389" s="560"/>
      <c r="H389" s="561"/>
      <c r="I389" s="565" t="s">
        <v>364</v>
      </c>
      <c r="J389" s="567" t="s">
        <v>29</v>
      </c>
      <c r="K389" s="569" t="s">
        <v>1</v>
      </c>
      <c r="L389" s="565" t="s">
        <v>370</v>
      </c>
    </row>
    <row r="390" spans="2:12" x14ac:dyDescent="0.2">
      <c r="B390" s="554"/>
      <c r="C390" s="557"/>
      <c r="D390" s="558"/>
      <c r="E390" s="562"/>
      <c r="F390" s="563"/>
      <c r="G390" s="563"/>
      <c r="H390" s="564"/>
      <c r="I390" s="566"/>
      <c r="J390" s="568"/>
      <c r="K390" s="570"/>
      <c r="L390" s="566"/>
    </row>
    <row r="391" spans="2:12" x14ac:dyDescent="0.2">
      <c r="B391" s="230"/>
      <c r="C391" s="539"/>
      <c r="D391" s="540"/>
      <c r="E391" s="539"/>
      <c r="F391" s="541"/>
      <c r="G391" s="541"/>
      <c r="H391" s="540"/>
      <c r="I391" s="232"/>
      <c r="J391" s="356"/>
      <c r="K391" s="351"/>
      <c r="L391" s="222"/>
    </row>
    <row r="392" spans="2:12" x14ac:dyDescent="0.2">
      <c r="B392" s="230"/>
      <c r="C392" s="539"/>
      <c r="D392" s="540"/>
      <c r="E392" s="539"/>
      <c r="F392" s="541"/>
      <c r="G392" s="541"/>
      <c r="H392" s="540"/>
      <c r="I392" s="235"/>
      <c r="J392" s="236"/>
      <c r="K392" s="237"/>
      <c r="L392" s="238"/>
    </row>
    <row r="393" spans="2:12" x14ac:dyDescent="0.2">
      <c r="B393" s="230"/>
      <c r="C393" s="539"/>
      <c r="D393" s="540"/>
      <c r="E393" s="539"/>
      <c r="F393" s="541"/>
      <c r="G393" s="541"/>
      <c r="H393" s="540"/>
      <c r="I393" s="240"/>
      <c r="J393" s="231"/>
      <c r="K393" s="239"/>
      <c r="L393" s="221"/>
    </row>
    <row r="394" spans="2:12" x14ac:dyDescent="0.2">
      <c r="B394" s="542" t="s">
        <v>371</v>
      </c>
      <c r="C394" s="543"/>
      <c r="D394" s="543"/>
      <c r="E394" s="543"/>
      <c r="F394" s="543"/>
      <c r="G394" s="543"/>
      <c r="H394" s="544"/>
      <c r="I394" s="253">
        <f>SUM(I391:I393)</f>
        <v>0</v>
      </c>
      <c r="J394" s="545" t="s">
        <v>371</v>
      </c>
      <c r="K394" s="546"/>
      <c r="L394" s="241">
        <f>SUM(L391:L393)</f>
        <v>0</v>
      </c>
    </row>
    <row r="395" spans="2:12" x14ac:dyDescent="0.2">
      <c r="B395" s="542" t="s">
        <v>27</v>
      </c>
      <c r="C395" s="543"/>
      <c r="D395" s="543"/>
      <c r="E395" s="543"/>
      <c r="F395" s="543"/>
      <c r="G395" s="543"/>
      <c r="H395" s="543"/>
      <c r="I395" s="543"/>
      <c r="J395" s="543"/>
      <c r="K395" s="544"/>
      <c r="L395" s="241">
        <f>L394+I394</f>
        <v>0</v>
      </c>
    </row>
    <row r="396" spans="2:12" x14ac:dyDescent="0.2">
      <c r="B396" s="492" t="s">
        <v>393</v>
      </c>
      <c r="C396" s="493"/>
      <c r="D396" s="493"/>
      <c r="E396" s="493"/>
      <c r="F396" s="493"/>
      <c r="G396" s="493"/>
      <c r="H396" s="493"/>
      <c r="I396" s="493"/>
      <c r="J396" s="493"/>
      <c r="K396" s="493"/>
      <c r="L396" s="494"/>
    </row>
    <row r="397" spans="2:12" x14ac:dyDescent="0.2">
      <c r="B397" s="527" t="s">
        <v>373</v>
      </c>
      <c r="C397" s="528"/>
      <c r="D397" s="529"/>
      <c r="E397" s="528" t="s">
        <v>399</v>
      </c>
      <c r="F397" s="528"/>
      <c r="G397" s="530" t="s">
        <v>394</v>
      </c>
      <c r="H397" s="531"/>
      <c r="I397" s="531"/>
      <c r="J397" s="531"/>
      <c r="K397" s="531"/>
      <c r="L397" s="532"/>
    </row>
    <row r="398" spans="2:12" x14ac:dyDescent="0.2">
      <c r="B398" s="533" t="s">
        <v>398</v>
      </c>
      <c r="C398" s="534"/>
      <c r="D398" s="266" t="s">
        <v>395</v>
      </c>
      <c r="E398" s="354" t="s">
        <v>396</v>
      </c>
      <c r="F398" s="265" t="s">
        <v>397</v>
      </c>
      <c r="G398" s="353"/>
      <c r="H398" s="354"/>
      <c r="I398" s="354"/>
      <c r="J398" s="354"/>
      <c r="K398" s="354"/>
      <c r="L398" s="355"/>
    </row>
    <row r="399" spans="2:12" x14ac:dyDescent="0.2">
      <c r="B399" s="329"/>
      <c r="C399" s="329"/>
      <c r="D399" s="535" t="s">
        <v>412</v>
      </c>
      <c r="E399" s="271" t="s">
        <v>472</v>
      </c>
      <c r="F399" s="537"/>
      <c r="G399" s="530"/>
      <c r="H399" s="531"/>
      <c r="I399" s="531"/>
      <c r="J399" s="531"/>
      <c r="K399" s="531"/>
      <c r="L399" s="532"/>
    </row>
    <row r="400" spans="2:12" x14ac:dyDescent="0.2">
      <c r="B400" s="329"/>
      <c r="C400" s="329"/>
      <c r="D400" s="536"/>
      <c r="E400" s="271"/>
      <c r="F400" s="538"/>
      <c r="G400" s="530"/>
      <c r="H400" s="531"/>
      <c r="I400" s="531"/>
      <c r="J400" s="531"/>
      <c r="K400" s="531"/>
      <c r="L400" s="532"/>
    </row>
    <row r="401" spans="2:12" x14ac:dyDescent="0.2">
      <c r="B401" s="521" t="s">
        <v>372</v>
      </c>
      <c r="C401" s="522"/>
      <c r="D401" s="522"/>
      <c r="E401" s="522"/>
      <c r="F401" s="522"/>
      <c r="G401" s="522"/>
      <c r="H401" s="522"/>
      <c r="I401" s="522"/>
      <c r="J401" s="522"/>
      <c r="K401" s="522"/>
      <c r="L401" s="523"/>
    </row>
    <row r="402" spans="2:12" ht="25.5" x14ac:dyDescent="0.2">
      <c r="B402" s="264" t="s">
        <v>373</v>
      </c>
      <c r="C402" s="524" t="s">
        <v>374</v>
      </c>
      <c r="D402" s="525"/>
      <c r="E402" s="526"/>
      <c r="F402" s="524" t="s">
        <v>375</v>
      </c>
      <c r="G402" s="525"/>
      <c r="H402" s="526"/>
      <c r="I402" s="524" t="s">
        <v>376</v>
      </c>
      <c r="J402" s="526"/>
      <c r="K402" s="242" t="s">
        <v>377</v>
      </c>
      <c r="L402" s="243" t="s">
        <v>378</v>
      </c>
    </row>
    <row r="403" spans="2:12" x14ac:dyDescent="0.2">
      <c r="B403" s="244" t="s">
        <v>379</v>
      </c>
      <c r="C403" s="499" t="s">
        <v>412</v>
      </c>
      <c r="D403" s="500"/>
      <c r="E403" s="501"/>
      <c r="F403" s="502"/>
      <c r="G403" s="503"/>
      <c r="H403" s="352"/>
      <c r="I403" s="502"/>
      <c r="J403" s="503"/>
      <c r="K403" s="267"/>
      <c r="L403" s="246"/>
    </row>
    <row r="404" spans="2:12" x14ac:dyDescent="0.2">
      <c r="B404" s="244" t="s">
        <v>380</v>
      </c>
      <c r="C404" s="499" t="s">
        <v>412</v>
      </c>
      <c r="D404" s="500"/>
      <c r="E404" s="501"/>
      <c r="F404" s="502"/>
      <c r="G404" s="503"/>
      <c r="H404" s="352"/>
      <c r="I404" s="502"/>
      <c r="J404" s="503"/>
      <c r="K404" s="267"/>
      <c r="L404" s="246"/>
    </row>
    <row r="405" spans="2:12" x14ac:dyDescent="0.2">
      <c r="B405" s="244" t="s">
        <v>381</v>
      </c>
      <c r="C405" s="499" t="s">
        <v>412</v>
      </c>
      <c r="D405" s="500"/>
      <c r="E405" s="501"/>
      <c r="F405" s="502"/>
      <c r="G405" s="503"/>
      <c r="H405" s="352"/>
      <c r="I405" s="502"/>
      <c r="J405" s="503"/>
      <c r="K405" s="267"/>
      <c r="L405" s="246"/>
    </row>
    <row r="406" spans="2:12" x14ac:dyDescent="0.2">
      <c r="B406" s="504" t="s">
        <v>382</v>
      </c>
      <c r="C406" s="505"/>
      <c r="D406" s="505"/>
      <c r="E406" s="505"/>
      <c r="F406" s="505"/>
      <c r="G406" s="505"/>
      <c r="H406" s="505"/>
      <c r="I406" s="505"/>
      <c r="J406" s="506"/>
      <c r="K406" s="513" t="s">
        <v>383</v>
      </c>
      <c r="L406" s="514"/>
    </row>
    <row r="407" spans="2:12" x14ac:dyDescent="0.2">
      <c r="B407" s="507"/>
      <c r="C407" s="508"/>
      <c r="D407" s="508"/>
      <c r="E407" s="508"/>
      <c r="F407" s="508"/>
      <c r="G407" s="508"/>
      <c r="H407" s="508"/>
      <c r="I407" s="508"/>
      <c r="J407" s="509"/>
      <c r="K407" s="247" t="s">
        <v>384</v>
      </c>
      <c r="L407" s="246"/>
    </row>
    <row r="408" spans="2:12" x14ac:dyDescent="0.2">
      <c r="B408" s="507"/>
      <c r="C408" s="508"/>
      <c r="D408" s="508"/>
      <c r="E408" s="508"/>
      <c r="F408" s="508"/>
      <c r="G408" s="508"/>
      <c r="H408" s="508"/>
      <c r="I408" s="508"/>
      <c r="J408" s="509"/>
      <c r="K408" s="247" t="s">
        <v>385</v>
      </c>
      <c r="L408" s="246"/>
    </row>
    <row r="409" spans="2:12" ht="13.5" thickBot="1" x14ac:dyDescent="0.25">
      <c r="B409" s="510"/>
      <c r="C409" s="511"/>
      <c r="D409" s="511"/>
      <c r="E409" s="511"/>
      <c r="F409" s="511"/>
      <c r="G409" s="511"/>
      <c r="H409" s="511"/>
      <c r="I409" s="511"/>
      <c r="J409" s="512"/>
      <c r="K409" s="248" t="s">
        <v>386</v>
      </c>
      <c r="L409" s="249"/>
    </row>
    <row r="410" spans="2:12" x14ac:dyDescent="0.2">
      <c r="B410" s="368"/>
      <c r="C410" s="366"/>
      <c r="D410" s="366"/>
      <c r="E410" s="366"/>
      <c r="F410" s="366"/>
      <c r="G410" s="366"/>
      <c r="H410" s="366"/>
      <c r="I410" s="366"/>
      <c r="J410" s="366"/>
      <c r="K410" s="367"/>
      <c r="L410" s="369"/>
    </row>
    <row r="411" spans="2:12" x14ac:dyDescent="0.2">
      <c r="B411" s="370"/>
      <c r="C411" s="371"/>
      <c r="D411" s="371"/>
      <c r="E411" s="371"/>
      <c r="F411" s="371"/>
      <c r="G411" s="371"/>
      <c r="H411" s="371"/>
      <c r="I411" s="371"/>
      <c r="J411" s="371"/>
      <c r="K411" s="371"/>
      <c r="L411" s="372"/>
    </row>
    <row r="412" spans="2:12" x14ac:dyDescent="0.2">
      <c r="B412" s="492" t="s">
        <v>387</v>
      </c>
      <c r="C412" s="493"/>
      <c r="D412" s="493"/>
      <c r="E412" s="493"/>
      <c r="F412" s="493"/>
      <c r="G412" s="493"/>
      <c r="H412" s="493"/>
      <c r="I412" s="493"/>
      <c r="J412" s="493"/>
      <c r="K412" s="493"/>
      <c r="L412" s="494"/>
    </row>
    <row r="413" spans="2:12" x14ac:dyDescent="0.2">
      <c r="B413" s="305">
        <v>1</v>
      </c>
      <c r="C413" s="495" t="s">
        <v>466</v>
      </c>
      <c r="D413" s="477"/>
      <c r="E413" s="477"/>
      <c r="F413" s="477"/>
      <c r="G413" s="477"/>
      <c r="H413" s="477"/>
      <c r="I413" s="477"/>
      <c r="J413" s="477"/>
      <c r="K413" s="477"/>
      <c r="L413" s="478"/>
    </row>
    <row r="414" spans="2:12" x14ac:dyDescent="0.2">
      <c r="B414" s="344">
        <v>2</v>
      </c>
      <c r="C414" s="495" t="s">
        <v>442</v>
      </c>
      <c r="D414" s="477"/>
      <c r="E414" s="477"/>
      <c r="F414" s="477"/>
      <c r="G414" s="477"/>
      <c r="H414" s="477"/>
      <c r="I414" s="477"/>
      <c r="J414" s="477"/>
      <c r="K414" s="477"/>
      <c r="L414" s="478"/>
    </row>
    <row r="415" spans="2:12" x14ac:dyDescent="0.2">
      <c r="B415" s="344">
        <v>3</v>
      </c>
      <c r="C415" s="515" t="s">
        <v>425</v>
      </c>
      <c r="D415" s="516"/>
      <c r="E415" s="516"/>
      <c r="F415" s="516"/>
      <c r="G415" s="516"/>
      <c r="H415" s="516"/>
      <c r="I415" s="516"/>
      <c r="J415" s="516"/>
      <c r="K415" s="516"/>
      <c r="L415" s="517"/>
    </row>
    <row r="416" spans="2:12" x14ac:dyDescent="0.2">
      <c r="B416" s="361" t="s">
        <v>426</v>
      </c>
      <c r="C416" s="515" t="s">
        <v>427</v>
      </c>
      <c r="D416" s="516"/>
      <c r="E416" s="516"/>
      <c r="F416" s="516"/>
      <c r="G416" s="516"/>
      <c r="H416" s="516"/>
      <c r="I416" s="516"/>
      <c r="J416" s="516"/>
      <c r="K416" s="516"/>
      <c r="L416" s="517"/>
    </row>
    <row r="417" spans="2:12" x14ac:dyDescent="0.2">
      <c r="B417" s="361">
        <v>4</v>
      </c>
      <c r="C417" s="518" t="s">
        <v>460</v>
      </c>
      <c r="D417" s="519"/>
      <c r="E417" s="519"/>
      <c r="F417" s="519"/>
      <c r="G417" s="519"/>
      <c r="H417" s="519"/>
      <c r="I417" s="519"/>
      <c r="J417" s="519"/>
      <c r="K417" s="519"/>
      <c r="L417" s="520"/>
    </row>
    <row r="418" spans="2:12" x14ac:dyDescent="0.2">
      <c r="B418" s="361">
        <v>5</v>
      </c>
      <c r="C418" s="515" t="s">
        <v>461</v>
      </c>
      <c r="D418" s="516"/>
      <c r="E418" s="516"/>
      <c r="F418" s="516"/>
      <c r="G418" s="516"/>
      <c r="H418" s="516"/>
      <c r="I418" s="516"/>
      <c r="J418" s="516"/>
      <c r="K418" s="516"/>
      <c r="L418" s="517"/>
    </row>
    <row r="419" spans="2:12" x14ac:dyDescent="0.2">
      <c r="B419" s="361">
        <v>6</v>
      </c>
      <c r="C419" s="515" t="s">
        <v>462</v>
      </c>
      <c r="D419" s="516"/>
      <c r="E419" s="516"/>
      <c r="F419" s="516"/>
      <c r="G419" s="516"/>
      <c r="H419" s="516"/>
      <c r="I419" s="516"/>
      <c r="J419" s="516"/>
      <c r="K419" s="516"/>
      <c r="L419" s="517"/>
    </row>
    <row r="420" spans="2:12" x14ac:dyDescent="0.2">
      <c r="B420" s="361"/>
      <c r="C420" s="515"/>
      <c r="D420" s="516"/>
      <c r="E420" s="516"/>
      <c r="F420" s="516"/>
      <c r="G420" s="516"/>
      <c r="H420" s="516"/>
      <c r="I420" s="516"/>
      <c r="J420" s="516"/>
      <c r="K420" s="516"/>
      <c r="L420" s="517"/>
    </row>
    <row r="421" spans="2:12" x14ac:dyDescent="0.2">
      <c r="B421" s="305"/>
      <c r="C421" s="515"/>
      <c r="D421" s="516"/>
      <c r="E421" s="516"/>
      <c r="F421" s="516"/>
      <c r="G421" s="516"/>
      <c r="H421" s="516"/>
      <c r="I421" s="516"/>
      <c r="J421" s="516"/>
      <c r="K421" s="516"/>
      <c r="L421" s="517"/>
    </row>
    <row r="422" spans="2:12" x14ac:dyDescent="0.2">
      <c r="B422" s="492" t="s">
        <v>391</v>
      </c>
      <c r="C422" s="493"/>
      <c r="D422" s="493"/>
      <c r="E422" s="493"/>
      <c r="F422" s="493"/>
      <c r="G422" s="493"/>
      <c r="H422" s="493"/>
      <c r="I422" s="493"/>
      <c r="J422" s="493"/>
      <c r="K422" s="493"/>
      <c r="L422" s="494"/>
    </row>
    <row r="423" spans="2:12" x14ac:dyDescent="0.2">
      <c r="B423" s="272"/>
      <c r="C423" s="491"/>
      <c r="D423" s="477"/>
      <c r="E423" s="477"/>
      <c r="F423" s="477"/>
      <c r="G423" s="477"/>
      <c r="H423" s="477"/>
      <c r="I423" s="477"/>
      <c r="J423" s="477"/>
      <c r="K423" s="477"/>
      <c r="L423" s="478"/>
    </row>
    <row r="424" spans="2:12" x14ac:dyDescent="0.2">
      <c r="B424" s="272"/>
      <c r="C424" s="491"/>
      <c r="D424" s="477"/>
      <c r="E424" s="477"/>
      <c r="F424" s="477"/>
      <c r="G424" s="477"/>
      <c r="H424" s="477"/>
      <c r="I424" s="477"/>
      <c r="J424" s="477"/>
      <c r="K424" s="477"/>
      <c r="L424" s="478"/>
    </row>
    <row r="425" spans="2:12" x14ac:dyDescent="0.2">
      <c r="B425" s="272"/>
      <c r="C425" s="491"/>
      <c r="D425" s="477"/>
      <c r="E425" s="477"/>
      <c r="F425" s="477"/>
      <c r="G425" s="477"/>
      <c r="H425" s="477"/>
      <c r="I425" s="477"/>
      <c r="J425" s="477"/>
      <c r="K425" s="477"/>
      <c r="L425" s="478"/>
    </row>
    <row r="426" spans="2:12" x14ac:dyDescent="0.2">
      <c r="B426" s="492" t="s">
        <v>392</v>
      </c>
      <c r="C426" s="493"/>
      <c r="D426" s="493"/>
      <c r="E426" s="493"/>
      <c r="F426" s="493"/>
      <c r="G426" s="493"/>
      <c r="H426" s="493"/>
      <c r="I426" s="493"/>
      <c r="J426" s="493"/>
      <c r="K426" s="493"/>
      <c r="L426" s="494"/>
    </row>
    <row r="427" spans="2:12" x14ac:dyDescent="0.2">
      <c r="B427" s="272">
        <v>1</v>
      </c>
      <c r="C427" s="495" t="s">
        <v>473</v>
      </c>
      <c r="D427" s="477"/>
      <c r="E427" s="477"/>
      <c r="F427" s="477"/>
      <c r="G427" s="477"/>
      <c r="H427" s="477"/>
      <c r="I427" s="477"/>
      <c r="J427" s="477"/>
      <c r="K427" s="477"/>
      <c r="L427" s="478"/>
    </row>
    <row r="428" spans="2:12" x14ac:dyDescent="0.2">
      <c r="B428" s="272">
        <v>2</v>
      </c>
      <c r="C428" s="495" t="s">
        <v>474</v>
      </c>
      <c r="D428" s="477"/>
      <c r="E428" s="477"/>
      <c r="F428" s="477"/>
      <c r="G428" s="477"/>
      <c r="H428" s="477"/>
      <c r="I428" s="477"/>
      <c r="J428" s="477"/>
      <c r="K428" s="477"/>
      <c r="L428" s="478"/>
    </row>
    <row r="429" spans="2:12" x14ac:dyDescent="0.2">
      <c r="B429" s="374" t="s">
        <v>426</v>
      </c>
      <c r="C429" s="495" t="s">
        <v>475</v>
      </c>
      <c r="D429" s="477"/>
      <c r="E429" s="477"/>
      <c r="F429" s="477"/>
      <c r="G429" s="477"/>
      <c r="H429" s="477"/>
      <c r="I429" s="477"/>
      <c r="J429" s="477"/>
      <c r="K429" s="477"/>
      <c r="L429" s="478"/>
    </row>
    <row r="430" spans="2:12" x14ac:dyDescent="0.2">
      <c r="B430" s="496" t="s">
        <v>388</v>
      </c>
      <c r="C430" s="497"/>
      <c r="D430" s="497"/>
      <c r="E430" s="497"/>
      <c r="F430" s="497"/>
      <c r="G430" s="497"/>
      <c r="H430" s="497"/>
      <c r="I430" s="497"/>
      <c r="J430" s="497"/>
      <c r="K430" s="497"/>
      <c r="L430" s="498"/>
    </row>
    <row r="431" spans="2:12" x14ac:dyDescent="0.2">
      <c r="B431" s="476" t="s">
        <v>455</v>
      </c>
      <c r="C431" s="477"/>
      <c r="D431" s="477"/>
      <c r="E431" s="477"/>
      <c r="F431" s="477"/>
      <c r="G431" s="477"/>
      <c r="H431" s="477"/>
      <c r="I431" s="477"/>
      <c r="J431" s="477"/>
      <c r="K431" s="477"/>
      <c r="L431" s="478"/>
    </row>
    <row r="432" spans="2:12" x14ac:dyDescent="0.2">
      <c r="B432" s="476"/>
      <c r="C432" s="477"/>
      <c r="D432" s="477"/>
      <c r="E432" s="477"/>
      <c r="F432" s="477"/>
      <c r="G432" s="477"/>
      <c r="H432" s="477"/>
      <c r="I432" s="477"/>
      <c r="J432" s="477"/>
      <c r="K432" s="477"/>
      <c r="L432" s="478"/>
    </row>
    <row r="433" spans="2:12" x14ac:dyDescent="0.2">
      <c r="B433" s="476"/>
      <c r="C433" s="477"/>
      <c r="D433" s="477"/>
      <c r="E433" s="477"/>
      <c r="F433" s="477"/>
      <c r="G433" s="477"/>
      <c r="H433" s="477"/>
      <c r="I433" s="477"/>
      <c r="J433" s="477"/>
      <c r="K433" s="477"/>
      <c r="L433" s="478"/>
    </row>
    <row r="434" spans="2:12" x14ac:dyDescent="0.2">
      <c r="B434" s="476"/>
      <c r="C434" s="477"/>
      <c r="D434" s="477"/>
      <c r="E434" s="477"/>
      <c r="F434" s="477"/>
      <c r="G434" s="477"/>
      <c r="H434" s="477"/>
      <c r="I434" s="477"/>
      <c r="J434" s="477"/>
      <c r="K434" s="477"/>
      <c r="L434" s="478"/>
    </row>
    <row r="435" spans="2:12" x14ac:dyDescent="0.2">
      <c r="B435" s="479"/>
      <c r="C435" s="480"/>
      <c r="D435" s="480"/>
      <c r="E435" s="480"/>
      <c r="F435" s="480"/>
      <c r="G435" s="347"/>
      <c r="H435" s="480"/>
      <c r="I435" s="480"/>
      <c r="J435" s="480"/>
      <c r="K435" s="480"/>
      <c r="L435" s="485"/>
    </row>
    <row r="436" spans="2:12" x14ac:dyDescent="0.2">
      <c r="B436" s="481"/>
      <c r="C436" s="482"/>
      <c r="D436" s="482"/>
      <c r="E436" s="482"/>
      <c r="F436" s="482"/>
      <c r="G436" s="348"/>
      <c r="H436" s="482"/>
      <c r="I436" s="482"/>
      <c r="J436" s="482"/>
      <c r="K436" s="482"/>
      <c r="L436" s="486"/>
    </row>
    <row r="437" spans="2:12" x14ac:dyDescent="0.2">
      <c r="B437" s="481"/>
      <c r="C437" s="482"/>
      <c r="D437" s="482"/>
      <c r="E437" s="482"/>
      <c r="F437" s="482"/>
      <c r="G437" s="348"/>
      <c r="H437" s="482"/>
      <c r="I437" s="482"/>
      <c r="J437" s="482"/>
      <c r="K437" s="482"/>
      <c r="L437" s="486"/>
    </row>
    <row r="438" spans="2:12" x14ac:dyDescent="0.2">
      <c r="B438" s="483"/>
      <c r="C438" s="484"/>
      <c r="D438" s="484"/>
      <c r="E438" s="484"/>
      <c r="F438" s="484"/>
      <c r="G438" s="349"/>
      <c r="H438" s="484"/>
      <c r="I438" s="484"/>
      <c r="J438" s="484"/>
      <c r="K438" s="484"/>
      <c r="L438" s="487"/>
    </row>
    <row r="439" spans="2:12" ht="13.5" thickBot="1" x14ac:dyDescent="0.25">
      <c r="B439" s="488" t="s">
        <v>389</v>
      </c>
      <c r="C439" s="489"/>
      <c r="D439" s="489"/>
      <c r="E439" s="489"/>
      <c r="F439" s="489"/>
      <c r="G439" s="350"/>
      <c r="H439" s="489" t="s">
        <v>390</v>
      </c>
      <c r="I439" s="489"/>
      <c r="J439" s="489"/>
      <c r="K439" s="489"/>
      <c r="L439" s="490"/>
    </row>
    <row r="441" spans="2:12" ht="13.5" thickBot="1" x14ac:dyDescent="0.25"/>
    <row r="442" spans="2:12" ht="23.25" x14ac:dyDescent="0.2">
      <c r="B442" s="594" t="s">
        <v>341</v>
      </c>
      <c r="C442" s="595"/>
      <c r="D442" s="595"/>
      <c r="E442" s="595"/>
      <c r="F442" s="595"/>
      <c r="G442" s="595"/>
      <c r="H442" s="595"/>
      <c r="I442" s="595"/>
      <c r="J442" s="595"/>
      <c r="K442" s="595"/>
      <c r="L442" s="596"/>
    </row>
    <row r="443" spans="2:12" ht="20.25" x14ac:dyDescent="0.2">
      <c r="B443" s="20"/>
      <c r="C443" s="21"/>
      <c r="D443" s="211"/>
      <c r="E443" s="211"/>
      <c r="F443" s="211"/>
      <c r="G443" s="211"/>
      <c r="H443" s="211"/>
      <c r="I443" s="211"/>
      <c r="J443" s="211"/>
      <c r="K443" s="212" t="str">
        <f>("DATA ATUAL:"&amp;"    "&amp;UPPER(LEFT(TEXT(L443,"DDDD"),7)))</f>
        <v>DATA ATUAL:    SEGUNDA</v>
      </c>
      <c r="L443" s="254">
        <v>44676</v>
      </c>
    </row>
    <row r="444" spans="2:12" ht="20.25" x14ac:dyDescent="0.2">
      <c r="B444" s="20"/>
      <c r="C444" s="21"/>
      <c r="D444" s="213"/>
      <c r="E444" s="213"/>
      <c r="F444" s="213"/>
      <c r="G444" s="213"/>
      <c r="H444" s="213"/>
      <c r="I444" s="213"/>
      <c r="J444" s="213"/>
      <c r="K444" s="212" t="s">
        <v>342</v>
      </c>
      <c r="L444" s="365">
        <v>6</v>
      </c>
    </row>
    <row r="445" spans="2:12" ht="20.25" x14ac:dyDescent="0.2">
      <c r="B445" s="20"/>
      <c r="C445" s="21"/>
      <c r="D445" s="597" t="s">
        <v>343</v>
      </c>
      <c r="E445" s="597"/>
      <c r="F445" s="597"/>
      <c r="G445" s="597"/>
      <c r="H445" s="597"/>
      <c r="I445" s="597"/>
      <c r="J445" s="213"/>
      <c r="K445" s="212" t="s">
        <v>344</v>
      </c>
      <c r="L445" s="256">
        <f>IFERROR(IF(AND(L450&gt;0,L449&gt;0),L450-L449,0),"")</f>
        <v>31</v>
      </c>
    </row>
    <row r="446" spans="2:12" x14ac:dyDescent="0.2">
      <c r="B446" s="20"/>
      <c r="C446" s="21"/>
      <c r="D446" s="598" t="s">
        <v>345</v>
      </c>
      <c r="E446" s="598"/>
      <c r="F446" s="598"/>
      <c r="G446" s="598"/>
      <c r="H446" s="598"/>
      <c r="I446" s="598"/>
      <c r="J446" s="214"/>
      <c r="K446" s="212" t="s">
        <v>346</v>
      </c>
      <c r="L446" s="256">
        <f>IF(OR(AND(K494&lt;&gt;"",K495&lt;&gt;"",K496&lt;&gt;""),AND(D490&lt;&gt;"",F490&lt;&gt;"")),IF(L449&gt;0,NETWORKDAYS.INTL(L449,L443,11),0),IF(L449&gt;0,NETWORKDAYS.INTL(L449,L443,11),0))</f>
        <v>6</v>
      </c>
    </row>
    <row r="447" spans="2:12" x14ac:dyDescent="0.2">
      <c r="B447" s="20"/>
      <c r="C447" s="21"/>
      <c r="D447" s="599" t="s">
        <v>347</v>
      </c>
      <c r="E447" s="599"/>
      <c r="F447" s="599"/>
      <c r="G447" s="599"/>
      <c r="H447" s="599"/>
      <c r="I447" s="599"/>
      <c r="J447" s="215"/>
      <c r="K447" s="212" t="s">
        <v>348</v>
      </c>
      <c r="L447" s="256">
        <f>IFERROR(L445-L446,"")</f>
        <v>25</v>
      </c>
    </row>
    <row r="448" spans="2:12" x14ac:dyDescent="0.2">
      <c r="B448" s="492" t="s">
        <v>349</v>
      </c>
      <c r="C448" s="493"/>
      <c r="D448" s="493"/>
      <c r="E448" s="493"/>
      <c r="F448" s="493"/>
      <c r="G448" s="493"/>
      <c r="H448" s="493"/>
      <c r="I448" s="493"/>
      <c r="J448" s="493"/>
      <c r="K448" s="493"/>
      <c r="L448" s="494"/>
    </row>
    <row r="449" spans="2:12" x14ac:dyDescent="0.2">
      <c r="B449" s="588" t="s">
        <v>350</v>
      </c>
      <c r="C449" s="590"/>
      <c r="D449" s="590" t="s">
        <v>409</v>
      </c>
      <c r="E449" s="590"/>
      <c r="F449" s="590"/>
      <c r="G449" s="590"/>
      <c r="H449" s="590"/>
      <c r="I449" s="590"/>
      <c r="J449" s="590"/>
      <c r="K449" s="217" t="s">
        <v>351</v>
      </c>
      <c r="L449" s="218">
        <v>44670</v>
      </c>
    </row>
    <row r="450" spans="2:12" x14ac:dyDescent="0.2">
      <c r="B450" s="424" t="s">
        <v>352</v>
      </c>
      <c r="C450" s="590"/>
      <c r="D450" s="590"/>
      <c r="E450" s="590"/>
      <c r="F450" s="590"/>
      <c r="G450" s="590"/>
      <c r="H450" s="590"/>
      <c r="I450" s="590"/>
      <c r="J450" s="590"/>
      <c r="K450" s="217" t="s">
        <v>353</v>
      </c>
      <c r="L450" s="218">
        <v>44701</v>
      </c>
    </row>
    <row r="451" spans="2:12" x14ac:dyDescent="0.2">
      <c r="B451" s="588" t="s">
        <v>354</v>
      </c>
      <c r="C451" s="590"/>
      <c r="D451" s="590" t="s">
        <v>410</v>
      </c>
      <c r="E451" s="590"/>
      <c r="F451" s="590"/>
      <c r="G451" s="590"/>
      <c r="H451" s="590"/>
      <c r="I451" s="590"/>
      <c r="J451" s="590"/>
      <c r="K451" s="590"/>
      <c r="L451" s="591"/>
    </row>
    <row r="452" spans="2:12" x14ac:dyDescent="0.2">
      <c r="B452" s="588" t="s">
        <v>355</v>
      </c>
      <c r="C452" s="589"/>
      <c r="D452" s="589"/>
      <c r="E452" s="590" t="s">
        <v>407</v>
      </c>
      <c r="F452" s="590"/>
      <c r="G452" s="590"/>
      <c r="H452" s="590"/>
      <c r="I452" s="590"/>
      <c r="J452" s="590"/>
      <c r="K452" s="590"/>
      <c r="L452" s="591"/>
    </row>
    <row r="453" spans="2:12" x14ac:dyDescent="0.2">
      <c r="B453" s="424" t="s">
        <v>356</v>
      </c>
      <c r="C453" s="425"/>
      <c r="D453" s="592"/>
      <c r="E453" s="592"/>
      <c r="F453" s="592"/>
      <c r="G453" s="592"/>
      <c r="H453" s="592"/>
      <c r="I453" s="592"/>
      <c r="J453" s="592"/>
      <c r="K453" s="592"/>
      <c r="L453" s="593"/>
    </row>
    <row r="454" spans="2:12" x14ac:dyDescent="0.2">
      <c r="B454" s="492" t="s">
        <v>357</v>
      </c>
      <c r="C454" s="493"/>
      <c r="D454" s="493"/>
      <c r="E454" s="493"/>
      <c r="F454" s="493"/>
      <c r="G454" s="493"/>
      <c r="H454" s="493"/>
      <c r="I454" s="493"/>
      <c r="J454" s="493"/>
      <c r="K454" s="493"/>
      <c r="L454" s="494"/>
    </row>
    <row r="455" spans="2:12" x14ac:dyDescent="0.2">
      <c r="B455" s="588" t="s">
        <v>358</v>
      </c>
      <c r="C455" s="589"/>
      <c r="D455" s="589"/>
      <c r="E455" s="590"/>
      <c r="F455" s="590"/>
      <c r="G455" s="590"/>
      <c r="H455" s="590"/>
      <c r="I455" s="590"/>
      <c r="J455" s="590"/>
      <c r="K455" s="590"/>
      <c r="L455" s="591"/>
    </row>
    <row r="456" spans="2:12" x14ac:dyDescent="0.2">
      <c r="B456" s="220" t="s">
        <v>321</v>
      </c>
      <c r="C456" s="590"/>
      <c r="D456" s="590"/>
      <c r="E456" s="590"/>
      <c r="F456" s="590"/>
      <c r="G456" s="590"/>
      <c r="H456" s="590"/>
      <c r="I456" s="590"/>
      <c r="J456" s="590"/>
      <c r="K456" s="590"/>
      <c r="L456" s="591"/>
    </row>
    <row r="457" spans="2:12" x14ac:dyDescent="0.2">
      <c r="B457" s="220" t="s">
        <v>356</v>
      </c>
      <c r="C457" s="590"/>
      <c r="D457" s="590"/>
      <c r="E457" s="590"/>
      <c r="F457" s="590"/>
      <c r="G457" s="590"/>
      <c r="H457" s="590"/>
      <c r="I457" s="590"/>
      <c r="J457" s="590"/>
      <c r="K457" s="590"/>
      <c r="L457" s="591"/>
    </row>
    <row r="458" spans="2:12" x14ac:dyDescent="0.2">
      <c r="B458" s="220" t="s">
        <v>359</v>
      </c>
      <c r="C458" s="590"/>
      <c r="D458" s="590"/>
      <c r="E458" s="590"/>
      <c r="F458" s="590"/>
      <c r="G458" s="590"/>
      <c r="H458" s="590"/>
      <c r="I458" s="590"/>
      <c r="J458" s="590"/>
      <c r="K458" s="590"/>
      <c r="L458" s="591"/>
    </row>
    <row r="459" spans="2:12" x14ac:dyDescent="0.2">
      <c r="B459" s="492" t="s">
        <v>360</v>
      </c>
      <c r="C459" s="493"/>
      <c r="D459" s="493"/>
      <c r="E459" s="493"/>
      <c r="F459" s="493"/>
      <c r="G459" s="493"/>
      <c r="H459" s="493"/>
      <c r="I459" s="493"/>
      <c r="J459" s="493"/>
      <c r="K459" s="493"/>
      <c r="L459" s="494"/>
    </row>
    <row r="460" spans="2:12" x14ac:dyDescent="0.2">
      <c r="B460" s="527" t="s">
        <v>361</v>
      </c>
      <c r="C460" s="528"/>
      <c r="D460" s="528"/>
      <c r="E460" s="528"/>
      <c r="F460" s="528"/>
      <c r="G460" s="528"/>
      <c r="H460" s="528"/>
      <c r="I460" s="528"/>
      <c r="J460" s="528"/>
      <c r="K460" s="528"/>
      <c r="L460" s="529"/>
    </row>
    <row r="461" spans="2:12" x14ac:dyDescent="0.2">
      <c r="B461" s="584" t="s">
        <v>362</v>
      </c>
      <c r="C461" s="576"/>
      <c r="D461" s="577"/>
      <c r="E461" s="559" t="s">
        <v>363</v>
      </c>
      <c r="F461" s="560"/>
      <c r="G461" s="560"/>
      <c r="H461" s="560"/>
      <c r="I461" s="560"/>
      <c r="J461" s="560"/>
      <c r="K461" s="561"/>
      <c r="L461" s="585" t="s">
        <v>364</v>
      </c>
    </row>
    <row r="462" spans="2:12" x14ac:dyDescent="0.2">
      <c r="B462" s="584"/>
      <c r="C462" s="576"/>
      <c r="D462" s="577"/>
      <c r="E462" s="562"/>
      <c r="F462" s="563"/>
      <c r="G462" s="563"/>
      <c r="H462" s="563"/>
      <c r="I462" s="563"/>
      <c r="J462" s="563"/>
      <c r="K462" s="564"/>
      <c r="L462" s="586"/>
    </row>
    <row r="463" spans="2:12" x14ac:dyDescent="0.2">
      <c r="B463" s="587" t="s">
        <v>405</v>
      </c>
      <c r="C463" s="477"/>
      <c r="D463" s="579"/>
      <c r="E463" s="515" t="s">
        <v>419</v>
      </c>
      <c r="F463" s="578"/>
      <c r="G463" s="578"/>
      <c r="H463" s="578"/>
      <c r="I463" s="578"/>
      <c r="J463" s="578"/>
      <c r="K463" s="579"/>
      <c r="L463" s="221">
        <v>2</v>
      </c>
    </row>
    <row r="464" spans="2:12" x14ac:dyDescent="0.2">
      <c r="B464" s="476" t="s">
        <v>423</v>
      </c>
      <c r="C464" s="477"/>
      <c r="D464" s="579"/>
      <c r="E464" s="580" t="s">
        <v>424</v>
      </c>
      <c r="F464" s="578"/>
      <c r="G464" s="578"/>
      <c r="H464" s="578"/>
      <c r="I464" s="578"/>
      <c r="J464" s="578"/>
      <c r="K464" s="579"/>
      <c r="L464" s="221">
        <v>1</v>
      </c>
    </row>
    <row r="465" spans="2:12" x14ac:dyDescent="0.2">
      <c r="B465" s="476" t="s">
        <v>418</v>
      </c>
      <c r="C465" s="578"/>
      <c r="D465" s="579"/>
      <c r="E465" s="580" t="s">
        <v>420</v>
      </c>
      <c r="F465" s="578"/>
      <c r="G465" s="578"/>
      <c r="H465" s="578"/>
      <c r="I465" s="578"/>
      <c r="J465" s="578"/>
      <c r="K465" s="579"/>
      <c r="L465" s="222">
        <v>1</v>
      </c>
    </row>
    <row r="466" spans="2:12" x14ac:dyDescent="0.2">
      <c r="B466" s="476"/>
      <c r="C466" s="578"/>
      <c r="D466" s="579"/>
      <c r="E466" s="580"/>
      <c r="F466" s="578"/>
      <c r="G466" s="578"/>
      <c r="H466" s="578"/>
      <c r="I466" s="578"/>
      <c r="J466" s="578"/>
      <c r="K466" s="579"/>
      <c r="L466" s="222"/>
    </row>
    <row r="467" spans="2:12" x14ac:dyDescent="0.2">
      <c r="B467" s="542" t="s">
        <v>365</v>
      </c>
      <c r="C467" s="581"/>
      <c r="D467" s="581"/>
      <c r="E467" s="581"/>
      <c r="F467" s="581"/>
      <c r="G467" s="581"/>
      <c r="H467" s="581"/>
      <c r="I467" s="581"/>
      <c r="J467" s="581"/>
      <c r="K467" s="544"/>
      <c r="L467" s="225">
        <f>SUM(L463:L466)</f>
        <v>4</v>
      </c>
    </row>
    <row r="468" spans="2:12" x14ac:dyDescent="0.2">
      <c r="B468" s="527" t="s">
        <v>366</v>
      </c>
      <c r="C468" s="528"/>
      <c r="D468" s="528"/>
      <c r="E468" s="528"/>
      <c r="F468" s="528"/>
      <c r="G468" s="528"/>
      <c r="H468" s="528"/>
      <c r="I468" s="528"/>
      <c r="J468" s="528"/>
      <c r="K468" s="528"/>
      <c r="L468" s="529"/>
    </row>
    <row r="469" spans="2:12" x14ac:dyDescent="0.2">
      <c r="B469" s="553" t="s">
        <v>367</v>
      </c>
      <c r="C469" s="559" t="s">
        <v>362</v>
      </c>
      <c r="D469" s="561"/>
      <c r="E469" s="559" t="s">
        <v>363</v>
      </c>
      <c r="F469" s="560"/>
      <c r="G469" s="560"/>
      <c r="H469" s="560"/>
      <c r="I469" s="560"/>
      <c r="J469" s="560"/>
      <c r="K469" s="561"/>
      <c r="L469" s="582" t="s">
        <v>364</v>
      </c>
    </row>
    <row r="470" spans="2:12" x14ac:dyDescent="0.2">
      <c r="B470" s="554"/>
      <c r="C470" s="562"/>
      <c r="D470" s="564"/>
      <c r="E470" s="562"/>
      <c r="F470" s="563"/>
      <c r="G470" s="563"/>
      <c r="H470" s="563"/>
      <c r="I470" s="563"/>
      <c r="J470" s="563"/>
      <c r="K470" s="564"/>
      <c r="L470" s="583"/>
    </row>
    <row r="471" spans="2:12" x14ac:dyDescent="0.2">
      <c r="B471" s="422"/>
      <c r="C471" s="571"/>
      <c r="D471" s="572"/>
      <c r="E471" s="573"/>
      <c r="F471" s="574"/>
      <c r="G471" s="574"/>
      <c r="H471" s="574"/>
      <c r="I471" s="574"/>
      <c r="J471" s="574"/>
      <c r="K471" s="540"/>
      <c r="L471" s="423"/>
    </row>
    <row r="472" spans="2:12" x14ac:dyDescent="0.2">
      <c r="B472" s="422"/>
      <c r="C472" s="571"/>
      <c r="D472" s="572"/>
      <c r="E472" s="573"/>
      <c r="F472" s="574"/>
      <c r="G472" s="574"/>
      <c r="H472" s="574"/>
      <c r="I472" s="574"/>
      <c r="J472" s="574"/>
      <c r="K472" s="540"/>
      <c r="L472" s="423"/>
    </row>
    <row r="473" spans="2:12" x14ac:dyDescent="0.2">
      <c r="B473" s="422"/>
      <c r="C473" s="571"/>
      <c r="D473" s="572"/>
      <c r="E473" s="575"/>
      <c r="F473" s="576"/>
      <c r="G473" s="576"/>
      <c r="H473" s="576"/>
      <c r="I473" s="576"/>
      <c r="J473" s="576"/>
      <c r="K473" s="577"/>
      <c r="L473" s="423"/>
    </row>
    <row r="474" spans="2:12" x14ac:dyDescent="0.2">
      <c r="B474" s="422"/>
      <c r="C474" s="571"/>
      <c r="D474" s="572"/>
      <c r="E474" s="575"/>
      <c r="F474" s="576"/>
      <c r="G474" s="576"/>
      <c r="H474" s="576"/>
      <c r="I474" s="576"/>
      <c r="J474" s="576"/>
      <c r="K474" s="577"/>
      <c r="L474" s="423"/>
    </row>
    <row r="475" spans="2:12" x14ac:dyDescent="0.2">
      <c r="B475" s="422"/>
      <c r="C475" s="571"/>
      <c r="D475" s="572"/>
      <c r="E475" s="575"/>
      <c r="F475" s="576"/>
      <c r="G475" s="576"/>
      <c r="H475" s="576"/>
      <c r="I475" s="576"/>
      <c r="J475" s="576"/>
      <c r="K475" s="577"/>
      <c r="L475" s="423"/>
    </row>
    <row r="476" spans="2:12" x14ac:dyDescent="0.2">
      <c r="B476" s="547" t="s">
        <v>365</v>
      </c>
      <c r="C476" s="548"/>
      <c r="D476" s="548"/>
      <c r="E476" s="548"/>
      <c r="F476" s="548"/>
      <c r="G476" s="548"/>
      <c r="H476" s="548"/>
      <c r="I476" s="548"/>
      <c r="J476" s="548"/>
      <c r="K476" s="549"/>
      <c r="L476" s="228">
        <f>SUM(L471:L475)</f>
        <v>0</v>
      </c>
    </row>
    <row r="477" spans="2:12" x14ac:dyDescent="0.2">
      <c r="B477" s="550" t="s">
        <v>411</v>
      </c>
      <c r="C477" s="551"/>
      <c r="D477" s="551"/>
      <c r="E477" s="551"/>
      <c r="F477" s="551"/>
      <c r="G477" s="551"/>
      <c r="H477" s="551"/>
      <c r="I477" s="551"/>
      <c r="J477" s="551"/>
      <c r="K477" s="552"/>
      <c r="L477" s="229">
        <f>L476+L467</f>
        <v>4</v>
      </c>
    </row>
    <row r="478" spans="2:12" x14ac:dyDescent="0.2">
      <c r="B478" s="492" t="s">
        <v>215</v>
      </c>
      <c r="C478" s="493"/>
      <c r="D478" s="493"/>
      <c r="E478" s="493"/>
      <c r="F478" s="493"/>
      <c r="G478" s="493"/>
      <c r="H478" s="493"/>
      <c r="I478" s="493"/>
      <c r="J478" s="493"/>
      <c r="K478" s="493"/>
      <c r="L478" s="494"/>
    </row>
    <row r="479" spans="2:12" x14ac:dyDescent="0.2">
      <c r="B479" s="527" t="s">
        <v>368</v>
      </c>
      <c r="C479" s="528"/>
      <c r="D479" s="528"/>
      <c r="E479" s="528"/>
      <c r="F479" s="528"/>
      <c r="G479" s="528"/>
      <c r="H479" s="528"/>
      <c r="I479" s="528"/>
      <c r="J479" s="527" t="s">
        <v>369</v>
      </c>
      <c r="K479" s="528"/>
      <c r="L479" s="529"/>
    </row>
    <row r="480" spans="2:12" x14ac:dyDescent="0.2">
      <c r="B480" s="553" t="s">
        <v>367</v>
      </c>
      <c r="C480" s="555" t="s">
        <v>29</v>
      </c>
      <c r="D480" s="556"/>
      <c r="E480" s="559" t="s">
        <v>1</v>
      </c>
      <c r="F480" s="560"/>
      <c r="G480" s="560"/>
      <c r="H480" s="561"/>
      <c r="I480" s="565" t="s">
        <v>364</v>
      </c>
      <c r="J480" s="567" t="s">
        <v>29</v>
      </c>
      <c r="K480" s="569" t="s">
        <v>1</v>
      </c>
      <c r="L480" s="565" t="s">
        <v>370</v>
      </c>
    </row>
    <row r="481" spans="2:12" x14ac:dyDescent="0.2">
      <c r="B481" s="554"/>
      <c r="C481" s="557"/>
      <c r="D481" s="558"/>
      <c r="E481" s="562"/>
      <c r="F481" s="563"/>
      <c r="G481" s="563"/>
      <c r="H481" s="564"/>
      <c r="I481" s="566"/>
      <c r="J481" s="568"/>
      <c r="K481" s="570"/>
      <c r="L481" s="566"/>
    </row>
    <row r="482" spans="2:12" x14ac:dyDescent="0.2">
      <c r="B482" s="230"/>
      <c r="C482" s="539"/>
      <c r="D482" s="540"/>
      <c r="E482" s="539"/>
      <c r="F482" s="541"/>
      <c r="G482" s="541"/>
      <c r="H482" s="540"/>
      <c r="I482" s="232"/>
      <c r="J482" s="421" t="s">
        <v>488</v>
      </c>
      <c r="K482" s="417" t="s">
        <v>487</v>
      </c>
      <c r="L482" s="222">
        <v>1</v>
      </c>
    </row>
    <row r="483" spans="2:12" x14ac:dyDescent="0.2">
      <c r="B483" s="230"/>
      <c r="C483" s="539"/>
      <c r="D483" s="540"/>
      <c r="E483" s="539"/>
      <c r="F483" s="541"/>
      <c r="G483" s="541"/>
      <c r="H483" s="540"/>
      <c r="I483" s="235"/>
      <c r="J483" s="236" t="s">
        <v>492</v>
      </c>
      <c r="K483" s="237" t="s">
        <v>493</v>
      </c>
      <c r="L483" s="238">
        <v>1</v>
      </c>
    </row>
    <row r="484" spans="2:12" x14ac:dyDescent="0.2">
      <c r="B484" s="230"/>
      <c r="C484" s="539"/>
      <c r="D484" s="540"/>
      <c r="E484" s="539"/>
      <c r="F484" s="541"/>
      <c r="G484" s="541"/>
      <c r="H484" s="540"/>
      <c r="I484" s="240"/>
      <c r="J484" s="231"/>
      <c r="K484" s="239"/>
      <c r="L484" s="221"/>
    </row>
    <row r="485" spans="2:12" x14ac:dyDescent="0.2">
      <c r="B485" s="542" t="s">
        <v>371</v>
      </c>
      <c r="C485" s="543"/>
      <c r="D485" s="543"/>
      <c r="E485" s="543"/>
      <c r="F485" s="543"/>
      <c r="G485" s="543"/>
      <c r="H485" s="544"/>
      <c r="I485" s="253">
        <f>SUM(I482:I484)</f>
        <v>0</v>
      </c>
      <c r="J485" s="545" t="s">
        <v>371</v>
      </c>
      <c r="K485" s="546"/>
      <c r="L485" s="241">
        <f>SUM(L482:L484)</f>
        <v>2</v>
      </c>
    </row>
    <row r="486" spans="2:12" x14ac:dyDescent="0.2">
      <c r="B486" s="542" t="s">
        <v>27</v>
      </c>
      <c r="C486" s="543"/>
      <c r="D486" s="543"/>
      <c r="E486" s="543"/>
      <c r="F486" s="543"/>
      <c r="G486" s="543"/>
      <c r="H486" s="543"/>
      <c r="I486" s="543"/>
      <c r="J486" s="543"/>
      <c r="K486" s="544"/>
      <c r="L486" s="241">
        <f>L485+I485</f>
        <v>2</v>
      </c>
    </row>
    <row r="487" spans="2:12" x14ac:dyDescent="0.2">
      <c r="B487" s="492" t="s">
        <v>393</v>
      </c>
      <c r="C487" s="493"/>
      <c r="D487" s="493"/>
      <c r="E487" s="493"/>
      <c r="F487" s="493"/>
      <c r="G487" s="493"/>
      <c r="H487" s="493"/>
      <c r="I487" s="493"/>
      <c r="J487" s="493"/>
      <c r="K487" s="493"/>
      <c r="L487" s="494"/>
    </row>
    <row r="488" spans="2:12" x14ac:dyDescent="0.2">
      <c r="B488" s="527" t="s">
        <v>373</v>
      </c>
      <c r="C488" s="528"/>
      <c r="D488" s="529"/>
      <c r="E488" s="528" t="s">
        <v>399</v>
      </c>
      <c r="F488" s="528"/>
      <c r="G488" s="530" t="s">
        <v>394</v>
      </c>
      <c r="H488" s="531"/>
      <c r="I488" s="531"/>
      <c r="J488" s="531"/>
      <c r="K488" s="531"/>
      <c r="L488" s="532"/>
    </row>
    <row r="489" spans="2:12" x14ac:dyDescent="0.2">
      <c r="B489" s="533" t="s">
        <v>398</v>
      </c>
      <c r="C489" s="534"/>
      <c r="D489" s="266" t="s">
        <v>395</v>
      </c>
      <c r="E489" s="419" t="s">
        <v>396</v>
      </c>
      <c r="F489" s="265" t="s">
        <v>397</v>
      </c>
      <c r="G489" s="418"/>
      <c r="H489" s="419"/>
      <c r="I489" s="419"/>
      <c r="J489" s="419"/>
      <c r="K489" s="419"/>
      <c r="L489" s="420"/>
    </row>
    <row r="490" spans="2:12" x14ac:dyDescent="0.2">
      <c r="B490" s="329"/>
      <c r="C490" s="329"/>
      <c r="D490" s="535" t="s">
        <v>412</v>
      </c>
      <c r="E490" s="271" t="s">
        <v>472</v>
      </c>
      <c r="F490" s="537"/>
      <c r="G490" s="530"/>
      <c r="H490" s="531"/>
      <c r="I490" s="531"/>
      <c r="J490" s="531"/>
      <c r="K490" s="531"/>
      <c r="L490" s="532"/>
    </row>
    <row r="491" spans="2:12" x14ac:dyDescent="0.2">
      <c r="B491" s="329"/>
      <c r="C491" s="329"/>
      <c r="D491" s="536"/>
      <c r="E491" s="271"/>
      <c r="F491" s="538"/>
      <c r="G491" s="530"/>
      <c r="H491" s="531"/>
      <c r="I491" s="531"/>
      <c r="J491" s="531"/>
      <c r="K491" s="531"/>
      <c r="L491" s="532"/>
    </row>
    <row r="492" spans="2:12" x14ac:dyDescent="0.2">
      <c r="B492" s="521" t="s">
        <v>372</v>
      </c>
      <c r="C492" s="522"/>
      <c r="D492" s="522"/>
      <c r="E492" s="522"/>
      <c r="F492" s="522"/>
      <c r="G492" s="522"/>
      <c r="H492" s="522"/>
      <c r="I492" s="522"/>
      <c r="J492" s="522"/>
      <c r="K492" s="522"/>
      <c r="L492" s="523"/>
    </row>
    <row r="493" spans="2:12" ht="25.5" x14ac:dyDescent="0.2">
      <c r="B493" s="264" t="s">
        <v>373</v>
      </c>
      <c r="C493" s="524" t="s">
        <v>374</v>
      </c>
      <c r="D493" s="525"/>
      <c r="E493" s="526"/>
      <c r="F493" s="524" t="s">
        <v>375</v>
      </c>
      <c r="G493" s="525"/>
      <c r="H493" s="526"/>
      <c r="I493" s="524" t="s">
        <v>376</v>
      </c>
      <c r="J493" s="526"/>
      <c r="K493" s="242" t="s">
        <v>377</v>
      </c>
      <c r="L493" s="243" t="s">
        <v>378</v>
      </c>
    </row>
    <row r="494" spans="2:12" x14ac:dyDescent="0.2">
      <c r="B494" s="244" t="s">
        <v>379</v>
      </c>
      <c r="C494" s="499" t="s">
        <v>412</v>
      </c>
      <c r="D494" s="500"/>
      <c r="E494" s="501"/>
      <c r="F494" s="502"/>
      <c r="G494" s="503"/>
      <c r="H494" s="416"/>
      <c r="I494" s="502"/>
      <c r="J494" s="503"/>
      <c r="K494" s="267"/>
      <c r="L494" s="246"/>
    </row>
    <row r="495" spans="2:12" x14ac:dyDescent="0.2">
      <c r="B495" s="244" t="s">
        <v>380</v>
      </c>
      <c r="C495" s="499" t="s">
        <v>412</v>
      </c>
      <c r="D495" s="500"/>
      <c r="E495" s="501"/>
      <c r="F495" s="502"/>
      <c r="G495" s="503"/>
      <c r="H495" s="416"/>
      <c r="I495" s="502"/>
      <c r="J495" s="503"/>
      <c r="K495" s="267"/>
      <c r="L495" s="246"/>
    </row>
    <row r="496" spans="2:12" x14ac:dyDescent="0.2">
      <c r="B496" s="244" t="s">
        <v>381</v>
      </c>
      <c r="C496" s="499" t="s">
        <v>412</v>
      </c>
      <c r="D496" s="500"/>
      <c r="E496" s="501"/>
      <c r="F496" s="502"/>
      <c r="G496" s="503"/>
      <c r="H496" s="416"/>
      <c r="I496" s="502"/>
      <c r="J496" s="503"/>
      <c r="K496" s="267"/>
      <c r="L496" s="246"/>
    </row>
    <row r="497" spans="2:12" x14ac:dyDescent="0.2">
      <c r="B497" s="504" t="s">
        <v>382</v>
      </c>
      <c r="C497" s="505"/>
      <c r="D497" s="505"/>
      <c r="E497" s="505"/>
      <c r="F497" s="505"/>
      <c r="G497" s="505"/>
      <c r="H497" s="505"/>
      <c r="I497" s="505"/>
      <c r="J497" s="506"/>
      <c r="K497" s="513" t="s">
        <v>383</v>
      </c>
      <c r="L497" s="514"/>
    </row>
    <row r="498" spans="2:12" x14ac:dyDescent="0.2">
      <c r="B498" s="507"/>
      <c r="C498" s="508"/>
      <c r="D498" s="508"/>
      <c r="E498" s="508"/>
      <c r="F498" s="508"/>
      <c r="G498" s="508"/>
      <c r="H498" s="508"/>
      <c r="I498" s="508"/>
      <c r="J498" s="509"/>
      <c r="K498" s="247" t="s">
        <v>384</v>
      </c>
      <c r="L498" s="246"/>
    </row>
    <row r="499" spans="2:12" x14ac:dyDescent="0.2">
      <c r="B499" s="507"/>
      <c r="C499" s="508"/>
      <c r="D499" s="508"/>
      <c r="E499" s="508"/>
      <c r="F499" s="508"/>
      <c r="G499" s="508"/>
      <c r="H499" s="508"/>
      <c r="I499" s="508"/>
      <c r="J499" s="509"/>
      <c r="K499" s="247" t="s">
        <v>385</v>
      </c>
      <c r="L499" s="246"/>
    </row>
    <row r="500" spans="2:12" ht="13.5" thickBot="1" x14ac:dyDescent="0.25">
      <c r="B500" s="510"/>
      <c r="C500" s="511"/>
      <c r="D500" s="511"/>
      <c r="E500" s="511"/>
      <c r="F500" s="511"/>
      <c r="G500" s="511"/>
      <c r="H500" s="511"/>
      <c r="I500" s="511"/>
      <c r="J500" s="512"/>
      <c r="K500" s="248" t="s">
        <v>386</v>
      </c>
      <c r="L500" s="249"/>
    </row>
    <row r="501" spans="2:12" x14ac:dyDescent="0.2">
      <c r="B501" s="368"/>
      <c r="C501" s="366"/>
      <c r="D501" s="366"/>
      <c r="E501" s="366"/>
      <c r="F501" s="366"/>
      <c r="G501" s="366"/>
      <c r="H501" s="366"/>
      <c r="I501" s="366"/>
      <c r="J501" s="366"/>
      <c r="K501" s="367"/>
      <c r="L501" s="411"/>
    </row>
    <row r="502" spans="2:12" x14ac:dyDescent="0.2">
      <c r="B502" s="370"/>
      <c r="C502" s="371"/>
      <c r="D502" s="371"/>
      <c r="E502" s="371"/>
      <c r="F502" s="371"/>
      <c r="G502" s="371"/>
      <c r="H502" s="371"/>
      <c r="I502" s="371"/>
      <c r="J502" s="371"/>
      <c r="K502" s="371"/>
      <c r="L502" s="372"/>
    </row>
    <row r="503" spans="2:12" x14ac:dyDescent="0.2">
      <c r="B503" s="492" t="s">
        <v>387</v>
      </c>
      <c r="C503" s="493"/>
      <c r="D503" s="493"/>
      <c r="E503" s="493"/>
      <c r="F503" s="493"/>
      <c r="G503" s="493"/>
      <c r="H503" s="493"/>
      <c r="I503" s="493"/>
      <c r="J503" s="493"/>
      <c r="K503" s="493"/>
      <c r="L503" s="494"/>
    </row>
    <row r="504" spans="2:12" x14ac:dyDescent="0.2">
      <c r="B504" s="305">
        <v>1</v>
      </c>
      <c r="C504" s="495" t="s">
        <v>491</v>
      </c>
      <c r="D504" s="477"/>
      <c r="E504" s="477"/>
      <c r="F504" s="477"/>
      <c r="G504" s="477"/>
      <c r="H504" s="477"/>
      <c r="I504" s="477"/>
      <c r="J504" s="477"/>
      <c r="K504" s="477"/>
      <c r="L504" s="478"/>
    </row>
    <row r="505" spans="2:12" x14ac:dyDescent="0.2">
      <c r="B505" s="610">
        <v>2</v>
      </c>
      <c r="C505" s="607" t="s">
        <v>481</v>
      </c>
      <c r="D505" s="608"/>
      <c r="E505" s="608"/>
      <c r="F505" s="608"/>
      <c r="G505" s="608"/>
      <c r="H505" s="608"/>
      <c r="I505" s="608"/>
      <c r="J505" s="608"/>
      <c r="K505" s="608"/>
      <c r="L505" s="609"/>
    </row>
    <row r="506" spans="2:12" x14ac:dyDescent="0.2">
      <c r="B506" s="344">
        <v>3</v>
      </c>
      <c r="C506" s="495" t="s">
        <v>482</v>
      </c>
      <c r="D506" s="477"/>
      <c r="E506" s="477"/>
      <c r="F506" s="477"/>
      <c r="G506" s="477"/>
      <c r="H506" s="477"/>
      <c r="I506" s="477"/>
      <c r="J506" s="477"/>
      <c r="K506" s="477"/>
      <c r="L506" s="478"/>
    </row>
    <row r="507" spans="2:12" x14ac:dyDescent="0.2">
      <c r="B507" s="344">
        <v>4</v>
      </c>
      <c r="C507" s="515" t="s">
        <v>483</v>
      </c>
      <c r="D507" s="516"/>
      <c r="E507" s="516"/>
      <c r="F507" s="516"/>
      <c r="G507" s="516"/>
      <c r="H507" s="516"/>
      <c r="I507" s="516"/>
      <c r="J507" s="516"/>
      <c r="K507" s="516"/>
      <c r="L507" s="517"/>
    </row>
    <row r="508" spans="2:12" x14ac:dyDescent="0.2">
      <c r="B508" s="361">
        <v>5</v>
      </c>
      <c r="C508" s="518" t="s">
        <v>484</v>
      </c>
      <c r="D508" s="519"/>
      <c r="E508" s="519"/>
      <c r="F508" s="519"/>
      <c r="G508" s="519"/>
      <c r="H508" s="519"/>
      <c r="I508" s="519"/>
      <c r="J508" s="519"/>
      <c r="K508" s="519"/>
      <c r="L508" s="520"/>
    </row>
    <row r="509" spans="2:12" x14ac:dyDescent="0.2">
      <c r="B509" s="361">
        <v>6</v>
      </c>
      <c r="C509" s="515" t="s">
        <v>485</v>
      </c>
      <c r="D509" s="516"/>
      <c r="E509" s="516"/>
      <c r="F509" s="516"/>
      <c r="G509" s="516"/>
      <c r="H509" s="516"/>
      <c r="I509" s="516"/>
      <c r="J509" s="516"/>
      <c r="K509" s="516"/>
      <c r="L509" s="517"/>
    </row>
    <row r="510" spans="2:12" x14ac:dyDescent="0.2">
      <c r="B510" s="361">
        <v>7</v>
      </c>
      <c r="C510" s="515" t="s">
        <v>486</v>
      </c>
      <c r="D510" s="516"/>
      <c r="E510" s="516"/>
      <c r="F510" s="516"/>
      <c r="G510" s="516"/>
      <c r="H510" s="516"/>
      <c r="I510" s="516"/>
      <c r="J510" s="516"/>
      <c r="K510" s="516"/>
      <c r="L510" s="517"/>
    </row>
    <row r="511" spans="2:12" x14ac:dyDescent="0.2">
      <c r="B511" s="361"/>
      <c r="C511" s="515"/>
      <c r="D511" s="516"/>
      <c r="E511" s="516"/>
      <c r="F511" s="516"/>
      <c r="G511" s="516"/>
      <c r="H511" s="516"/>
      <c r="I511" s="516"/>
      <c r="J511" s="516"/>
      <c r="K511" s="516"/>
      <c r="L511" s="517"/>
    </row>
    <row r="512" spans="2:12" x14ac:dyDescent="0.2">
      <c r="B512" s="305"/>
      <c r="C512" s="515"/>
      <c r="D512" s="516"/>
      <c r="E512" s="516"/>
      <c r="F512" s="516"/>
      <c r="G512" s="516"/>
      <c r="H512" s="516"/>
      <c r="I512" s="516"/>
      <c r="J512" s="516"/>
      <c r="K512" s="516"/>
      <c r="L512" s="517"/>
    </row>
    <row r="513" spans="2:12" x14ac:dyDescent="0.2">
      <c r="B513" s="492" t="s">
        <v>391</v>
      </c>
      <c r="C513" s="493"/>
      <c r="D513" s="493"/>
      <c r="E513" s="493"/>
      <c r="F513" s="493"/>
      <c r="G513" s="493"/>
      <c r="H513" s="493"/>
      <c r="I513" s="493"/>
      <c r="J513" s="493"/>
      <c r="K513" s="493"/>
      <c r="L513" s="494"/>
    </row>
    <row r="514" spans="2:12" x14ac:dyDescent="0.2">
      <c r="B514" s="272"/>
      <c r="C514" s="491"/>
      <c r="D514" s="477"/>
      <c r="E514" s="477"/>
      <c r="F514" s="477"/>
      <c r="G514" s="477"/>
      <c r="H514" s="477"/>
      <c r="I514" s="477"/>
      <c r="J514" s="477"/>
      <c r="K514" s="477"/>
      <c r="L514" s="478"/>
    </row>
    <row r="515" spans="2:12" x14ac:dyDescent="0.2">
      <c r="B515" s="272"/>
      <c r="C515" s="491"/>
      <c r="D515" s="477"/>
      <c r="E515" s="477"/>
      <c r="F515" s="477"/>
      <c r="G515" s="477"/>
      <c r="H515" s="477"/>
      <c r="I515" s="477"/>
      <c r="J515" s="477"/>
      <c r="K515" s="477"/>
      <c r="L515" s="478"/>
    </row>
    <row r="516" spans="2:12" x14ac:dyDescent="0.2">
      <c r="B516" s="272"/>
      <c r="C516" s="491"/>
      <c r="D516" s="477"/>
      <c r="E516" s="477"/>
      <c r="F516" s="477"/>
      <c r="G516" s="477"/>
      <c r="H516" s="477"/>
      <c r="I516" s="477"/>
      <c r="J516" s="477"/>
      <c r="K516" s="477"/>
      <c r="L516" s="478"/>
    </row>
    <row r="517" spans="2:12" x14ac:dyDescent="0.2">
      <c r="B517" s="492" t="s">
        <v>392</v>
      </c>
      <c r="C517" s="493"/>
      <c r="D517" s="493"/>
      <c r="E517" s="493"/>
      <c r="F517" s="493"/>
      <c r="G517" s="493"/>
      <c r="H517" s="493"/>
      <c r="I517" s="493"/>
      <c r="J517" s="493"/>
      <c r="K517" s="493"/>
      <c r="L517" s="494"/>
    </row>
    <row r="518" spans="2:12" x14ac:dyDescent="0.2">
      <c r="B518" s="272">
        <v>1</v>
      </c>
      <c r="C518" s="495" t="s">
        <v>489</v>
      </c>
      <c r="D518" s="477"/>
      <c r="E518" s="477"/>
      <c r="F518" s="477"/>
      <c r="G518" s="477"/>
      <c r="H518" s="477"/>
      <c r="I518" s="477"/>
      <c r="J518" s="477"/>
      <c r="K518" s="477"/>
      <c r="L518" s="478"/>
    </row>
    <row r="519" spans="2:12" x14ac:dyDescent="0.2">
      <c r="B519" s="272">
        <v>2</v>
      </c>
      <c r="C519" s="495" t="s">
        <v>490</v>
      </c>
      <c r="D519" s="477"/>
      <c r="E519" s="477"/>
      <c r="F519" s="477"/>
      <c r="G519" s="477"/>
      <c r="H519" s="477"/>
      <c r="I519" s="477"/>
      <c r="J519" s="477"/>
      <c r="K519" s="477"/>
      <c r="L519" s="478"/>
    </row>
    <row r="520" spans="2:12" x14ac:dyDescent="0.2">
      <c r="B520" s="374">
        <v>3</v>
      </c>
      <c r="C520" s="495" t="s">
        <v>494</v>
      </c>
      <c r="D520" s="477"/>
      <c r="E520" s="477"/>
      <c r="F520" s="477"/>
      <c r="G520" s="477"/>
      <c r="H520" s="477"/>
      <c r="I520" s="477"/>
      <c r="J520" s="477"/>
      <c r="K520" s="477"/>
      <c r="L520" s="478"/>
    </row>
    <row r="521" spans="2:12" x14ac:dyDescent="0.2">
      <c r="B521" s="496" t="s">
        <v>388</v>
      </c>
      <c r="C521" s="497"/>
      <c r="D521" s="497"/>
      <c r="E521" s="497"/>
      <c r="F521" s="497"/>
      <c r="G521" s="497"/>
      <c r="H521" s="497"/>
      <c r="I521" s="497"/>
      <c r="J521" s="497"/>
      <c r="K521" s="497"/>
      <c r="L521" s="498"/>
    </row>
    <row r="522" spans="2:12" x14ac:dyDescent="0.2">
      <c r="B522" s="476" t="s">
        <v>455</v>
      </c>
      <c r="C522" s="477"/>
      <c r="D522" s="477"/>
      <c r="E522" s="477"/>
      <c r="F522" s="477"/>
      <c r="G522" s="477"/>
      <c r="H522" s="477"/>
      <c r="I522" s="477"/>
      <c r="J522" s="477"/>
      <c r="K522" s="477"/>
      <c r="L522" s="478"/>
    </row>
    <row r="523" spans="2:12" x14ac:dyDescent="0.2">
      <c r="B523" s="476"/>
      <c r="C523" s="477"/>
      <c r="D523" s="477"/>
      <c r="E523" s="477"/>
      <c r="F523" s="477"/>
      <c r="G523" s="477"/>
      <c r="H523" s="477"/>
      <c r="I523" s="477"/>
      <c r="J523" s="477"/>
      <c r="K523" s="477"/>
      <c r="L523" s="478"/>
    </row>
    <row r="524" spans="2:12" x14ac:dyDescent="0.2">
      <c r="B524" s="476"/>
      <c r="C524" s="477"/>
      <c r="D524" s="477"/>
      <c r="E524" s="477"/>
      <c r="F524" s="477"/>
      <c r="G524" s="477"/>
      <c r="H524" s="477"/>
      <c r="I524" s="477"/>
      <c r="J524" s="477"/>
      <c r="K524" s="477"/>
      <c r="L524" s="478"/>
    </row>
    <row r="525" spans="2:12" x14ac:dyDescent="0.2">
      <c r="B525" s="476"/>
      <c r="C525" s="477"/>
      <c r="D525" s="477"/>
      <c r="E525" s="477"/>
      <c r="F525" s="477"/>
      <c r="G525" s="477"/>
      <c r="H525" s="477"/>
      <c r="I525" s="477"/>
      <c r="J525" s="477"/>
      <c r="K525" s="477"/>
      <c r="L525" s="478"/>
    </row>
    <row r="526" spans="2:12" x14ac:dyDescent="0.2">
      <c r="B526" s="479"/>
      <c r="C526" s="480"/>
      <c r="D526" s="480"/>
      <c r="E526" s="480"/>
      <c r="F526" s="480"/>
      <c r="G526" s="412"/>
      <c r="H526" s="480"/>
      <c r="I526" s="480"/>
      <c r="J526" s="480"/>
      <c r="K526" s="480"/>
      <c r="L526" s="485"/>
    </row>
    <row r="527" spans="2:12" x14ac:dyDescent="0.2">
      <c r="B527" s="481"/>
      <c r="C527" s="482"/>
      <c r="D527" s="482"/>
      <c r="E527" s="482"/>
      <c r="F527" s="482"/>
      <c r="G527" s="413"/>
      <c r="H527" s="482"/>
      <c r="I527" s="482"/>
      <c r="J527" s="482"/>
      <c r="K527" s="482"/>
      <c r="L527" s="486"/>
    </row>
    <row r="528" spans="2:12" x14ac:dyDescent="0.2">
      <c r="B528" s="481"/>
      <c r="C528" s="482"/>
      <c r="D528" s="482"/>
      <c r="E528" s="482"/>
      <c r="F528" s="482"/>
      <c r="G528" s="413"/>
      <c r="H528" s="482"/>
      <c r="I528" s="482"/>
      <c r="J528" s="482"/>
      <c r="K528" s="482"/>
      <c r="L528" s="486"/>
    </row>
    <row r="529" spans="2:12" x14ac:dyDescent="0.2">
      <c r="B529" s="483"/>
      <c r="C529" s="484"/>
      <c r="D529" s="484"/>
      <c r="E529" s="484"/>
      <c r="F529" s="484"/>
      <c r="G529" s="414"/>
      <c r="H529" s="484"/>
      <c r="I529" s="484"/>
      <c r="J529" s="484"/>
      <c r="K529" s="484"/>
      <c r="L529" s="487"/>
    </row>
    <row r="530" spans="2:12" ht="13.5" thickBot="1" x14ac:dyDescent="0.25">
      <c r="B530" s="488" t="s">
        <v>389</v>
      </c>
      <c r="C530" s="489"/>
      <c r="D530" s="489"/>
      <c r="E530" s="489"/>
      <c r="F530" s="489"/>
      <c r="G530" s="415"/>
      <c r="H530" s="489" t="s">
        <v>390</v>
      </c>
      <c r="I530" s="489"/>
      <c r="J530" s="489"/>
      <c r="K530" s="489"/>
      <c r="L530" s="490"/>
    </row>
  </sheetData>
  <mergeCells count="702">
    <mergeCell ref="B525:L525"/>
    <mergeCell ref="B526:F529"/>
    <mergeCell ref="H526:L529"/>
    <mergeCell ref="B530:F530"/>
    <mergeCell ref="H530:L530"/>
    <mergeCell ref="C505:L505"/>
    <mergeCell ref="C516:L516"/>
    <mergeCell ref="B517:L517"/>
    <mergeCell ref="C518:L518"/>
    <mergeCell ref="C519:L519"/>
    <mergeCell ref="C520:L520"/>
    <mergeCell ref="B521:L521"/>
    <mergeCell ref="B522:L522"/>
    <mergeCell ref="B523:L523"/>
    <mergeCell ref="B524:L524"/>
    <mergeCell ref="C508:L508"/>
    <mergeCell ref="C509:L509"/>
    <mergeCell ref="C510:L510"/>
    <mergeCell ref="C511:L511"/>
    <mergeCell ref="C512:L512"/>
    <mergeCell ref="B513:L513"/>
    <mergeCell ref="C514:L514"/>
    <mergeCell ref="C515:L515"/>
    <mergeCell ref="C496:E496"/>
    <mergeCell ref="F496:G496"/>
    <mergeCell ref="I496:J496"/>
    <mergeCell ref="B497:J500"/>
    <mergeCell ref="K497:L497"/>
    <mergeCell ref="B503:L503"/>
    <mergeCell ref="C504:L504"/>
    <mergeCell ref="C506:L506"/>
    <mergeCell ref="C507:L507"/>
    <mergeCell ref="B492:L492"/>
    <mergeCell ref="C493:E493"/>
    <mergeCell ref="F493:H493"/>
    <mergeCell ref="I493:J493"/>
    <mergeCell ref="C494:E494"/>
    <mergeCell ref="F494:G494"/>
    <mergeCell ref="I494:J494"/>
    <mergeCell ref="C495:E495"/>
    <mergeCell ref="F495:G495"/>
    <mergeCell ref="I495:J495"/>
    <mergeCell ref="B487:L487"/>
    <mergeCell ref="B488:D488"/>
    <mergeCell ref="E488:F488"/>
    <mergeCell ref="G488:L488"/>
    <mergeCell ref="B489:C489"/>
    <mergeCell ref="D490:D491"/>
    <mergeCell ref="F490:F491"/>
    <mergeCell ref="G490:L490"/>
    <mergeCell ref="G491:L491"/>
    <mergeCell ref="C482:D482"/>
    <mergeCell ref="E482:H482"/>
    <mergeCell ref="C483:D483"/>
    <mergeCell ref="E483:H483"/>
    <mergeCell ref="C484:D484"/>
    <mergeCell ref="E484:H484"/>
    <mergeCell ref="B485:H485"/>
    <mergeCell ref="J485:K485"/>
    <mergeCell ref="B486:K486"/>
    <mergeCell ref="B476:K476"/>
    <mergeCell ref="B477:K477"/>
    <mergeCell ref="B478:L478"/>
    <mergeCell ref="B479:I479"/>
    <mergeCell ref="J479:L479"/>
    <mergeCell ref="B480:B481"/>
    <mergeCell ref="C480:D481"/>
    <mergeCell ref="E480:H481"/>
    <mergeCell ref="I480:I481"/>
    <mergeCell ref="J480:J481"/>
    <mergeCell ref="K480:K481"/>
    <mergeCell ref="L480:L481"/>
    <mergeCell ref="C471:D471"/>
    <mergeCell ref="E471:K471"/>
    <mergeCell ref="C472:D472"/>
    <mergeCell ref="E472:K472"/>
    <mergeCell ref="C473:D473"/>
    <mergeCell ref="E473:K473"/>
    <mergeCell ref="C474:D474"/>
    <mergeCell ref="E474:K474"/>
    <mergeCell ref="C475:D475"/>
    <mergeCell ref="E475:K475"/>
    <mergeCell ref="B465:D465"/>
    <mergeCell ref="E465:K465"/>
    <mergeCell ref="B466:D466"/>
    <mergeCell ref="E466:K466"/>
    <mergeCell ref="B467:K467"/>
    <mergeCell ref="B468:L468"/>
    <mergeCell ref="B469:B470"/>
    <mergeCell ref="C469:D470"/>
    <mergeCell ref="E469:K470"/>
    <mergeCell ref="L469:L470"/>
    <mergeCell ref="B459:L459"/>
    <mergeCell ref="B460:L460"/>
    <mergeCell ref="B461:D462"/>
    <mergeCell ref="E461:K462"/>
    <mergeCell ref="L461:L462"/>
    <mergeCell ref="B463:D463"/>
    <mergeCell ref="E463:K463"/>
    <mergeCell ref="B464:D464"/>
    <mergeCell ref="E464:K464"/>
    <mergeCell ref="B452:D452"/>
    <mergeCell ref="E452:L452"/>
    <mergeCell ref="D453:L453"/>
    <mergeCell ref="B454:L454"/>
    <mergeCell ref="B455:D455"/>
    <mergeCell ref="E455:L455"/>
    <mergeCell ref="C456:L456"/>
    <mergeCell ref="C457:L457"/>
    <mergeCell ref="C458:L458"/>
    <mergeCell ref="B442:L442"/>
    <mergeCell ref="D445:I445"/>
    <mergeCell ref="D446:I446"/>
    <mergeCell ref="D447:I447"/>
    <mergeCell ref="B448:L448"/>
    <mergeCell ref="B449:C449"/>
    <mergeCell ref="D449:J449"/>
    <mergeCell ref="C450:J450"/>
    <mergeCell ref="B451:C451"/>
    <mergeCell ref="D451:L451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280:L280"/>
    <mergeCell ref="B281:L281"/>
    <mergeCell ref="B282:D283"/>
    <mergeCell ref="E282:K283"/>
    <mergeCell ref="L282:L283"/>
    <mergeCell ref="B284:D284"/>
    <mergeCell ref="E284:K284"/>
    <mergeCell ref="B285:D285"/>
    <mergeCell ref="E285:K285"/>
    <mergeCell ref="B273:D273"/>
    <mergeCell ref="E273:L273"/>
    <mergeCell ref="D274:L274"/>
    <mergeCell ref="B275:L275"/>
    <mergeCell ref="B276:D276"/>
    <mergeCell ref="E276:L276"/>
    <mergeCell ref="C277:L277"/>
    <mergeCell ref="C278:L278"/>
    <mergeCell ref="C279:L279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K146:L146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E111:K111"/>
    <mergeCell ref="E112:K112"/>
    <mergeCell ref="B113:K113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D104:L104"/>
    <mergeCell ref="D105:L10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B31:L31"/>
    <mergeCell ref="E28:K28"/>
    <mergeCell ref="E29:K29"/>
    <mergeCell ref="B30:K30"/>
    <mergeCell ref="B41:L41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B55:L55"/>
    <mergeCell ref="G51:L51"/>
    <mergeCell ref="G53:L53"/>
    <mergeCell ref="G54:L54"/>
    <mergeCell ref="C75:L75"/>
    <mergeCell ref="C76:L76"/>
    <mergeCell ref="B82:F85"/>
    <mergeCell ref="B86:F86"/>
    <mergeCell ref="H86:L86"/>
    <mergeCell ref="H82:L85"/>
    <mergeCell ref="C68:L68"/>
    <mergeCell ref="C70:L70"/>
    <mergeCell ref="C71:L71"/>
    <mergeCell ref="C72:L72"/>
    <mergeCell ref="B73:L73"/>
    <mergeCell ref="B79:L79"/>
    <mergeCell ref="B80:L80"/>
    <mergeCell ref="B81:L81"/>
    <mergeCell ref="B69:L69"/>
    <mergeCell ref="B77:L77"/>
    <mergeCell ref="B78:L78"/>
    <mergeCell ref="D53:D54"/>
    <mergeCell ref="F53:F54"/>
    <mergeCell ref="B52:C52"/>
    <mergeCell ref="B51:D51"/>
    <mergeCell ref="E51:F51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B192:L192"/>
    <mergeCell ref="B193:L193"/>
    <mergeCell ref="B194:D195"/>
    <mergeCell ref="E194:K195"/>
    <mergeCell ref="L194:L195"/>
    <mergeCell ref="B196:D196"/>
    <mergeCell ref="E196:K196"/>
    <mergeCell ref="B197:D197"/>
    <mergeCell ref="E197:K197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K230:L230"/>
    <mergeCell ref="B236:L236"/>
    <mergeCell ref="C237:L237"/>
    <mergeCell ref="C242:L242"/>
    <mergeCell ref="B243:L243"/>
    <mergeCell ref="B225:L225"/>
    <mergeCell ref="C226:E226"/>
    <mergeCell ref="F226:H226"/>
    <mergeCell ref="I226:J226"/>
    <mergeCell ref="C227:E227"/>
    <mergeCell ref="F227:G227"/>
    <mergeCell ref="I227:J227"/>
    <mergeCell ref="C228:E228"/>
    <mergeCell ref="F228:G228"/>
    <mergeCell ref="I228:J228"/>
    <mergeCell ref="C239:L239"/>
    <mergeCell ref="C240:L240"/>
    <mergeCell ref="B253:L253"/>
    <mergeCell ref="B254:L254"/>
    <mergeCell ref="B255:L255"/>
    <mergeCell ref="B256:F259"/>
    <mergeCell ref="H256:L259"/>
    <mergeCell ref="B260:F260"/>
    <mergeCell ref="H260:L260"/>
    <mergeCell ref="B198:D198"/>
    <mergeCell ref="B199:D199"/>
    <mergeCell ref="C238:L238"/>
    <mergeCell ref="C241:L241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C424:L424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C420:L420"/>
    <mergeCell ref="C421:L421"/>
    <mergeCell ref="B422:L422"/>
    <mergeCell ref="C423:L423"/>
    <mergeCell ref="B434:L434"/>
    <mergeCell ref="B435:F438"/>
    <mergeCell ref="H435:L438"/>
    <mergeCell ref="B439:F439"/>
    <mergeCell ref="H439:L439"/>
    <mergeCell ref="C425:L425"/>
    <mergeCell ref="B426:L426"/>
    <mergeCell ref="C427:L427"/>
    <mergeCell ref="C428:L428"/>
    <mergeCell ref="C429:L429"/>
    <mergeCell ref="B430:L430"/>
    <mergeCell ref="B431:L431"/>
    <mergeCell ref="B432:L432"/>
    <mergeCell ref="B433:L433"/>
  </mergeCells>
  <hyperlinks>
    <hyperlink ref="D10" r:id="rId1"/>
    <hyperlink ref="D94" r:id="rId2"/>
    <hyperlink ref="D180" r:id="rId3"/>
    <hyperlink ref="D268" r:id="rId4"/>
    <hyperlink ref="D356" r:id="rId5"/>
    <hyperlink ref="D447" r:id="rId6"/>
  </hyperlinks>
  <pageMargins left="0.39370078740157483" right="0.11811023622047245" top="0.78740157480314965" bottom="0.78740157480314965" header="0.31496062992125984" footer="0.31496062992125984"/>
  <pageSetup paperSize="9" scale="81" orientation="portrait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5" t="s">
        <v>435</v>
      </c>
    </row>
    <row r="4" spans="2:4" x14ac:dyDescent="0.2">
      <c r="B4" s="345" t="s">
        <v>434</v>
      </c>
      <c r="C4" s="345" t="s">
        <v>436</v>
      </c>
      <c r="D4" s="345" t="s">
        <v>438</v>
      </c>
    </row>
    <row r="5" spans="2:4" x14ac:dyDescent="0.2">
      <c r="B5" s="362">
        <v>44669</v>
      </c>
      <c r="C5" s="345" t="s">
        <v>454</v>
      </c>
      <c r="D5" s="345"/>
    </row>
    <row r="6" spans="2:4" x14ac:dyDescent="0.2">
      <c r="B6" s="362">
        <v>44669</v>
      </c>
      <c r="C6" s="345" t="s">
        <v>453</v>
      </c>
      <c r="D6" s="345"/>
    </row>
    <row r="7" spans="2:4" x14ac:dyDescent="0.2">
      <c r="B7" s="144">
        <v>44670</v>
      </c>
      <c r="C7" s="345" t="s">
        <v>437</v>
      </c>
      <c r="D7" s="346">
        <v>200</v>
      </c>
    </row>
    <row r="8" spans="2:4" x14ac:dyDescent="0.2">
      <c r="B8" s="144">
        <v>44670</v>
      </c>
      <c r="C8" s="345" t="s">
        <v>439</v>
      </c>
      <c r="D8" s="346">
        <v>20.5</v>
      </c>
    </row>
    <row r="9" spans="2:4" x14ac:dyDescent="0.2">
      <c r="B9" s="144">
        <v>44670</v>
      </c>
      <c r="C9" s="345" t="s">
        <v>440</v>
      </c>
      <c r="D9" s="346">
        <v>23</v>
      </c>
    </row>
    <row r="10" spans="2:4" x14ac:dyDescent="0.2">
      <c r="B10" s="144">
        <v>44671</v>
      </c>
      <c r="C10" s="345" t="s">
        <v>437</v>
      </c>
      <c r="D10" s="346">
        <v>100</v>
      </c>
    </row>
    <row r="11" spans="2:4" x14ac:dyDescent="0.2">
      <c r="B11" s="144">
        <v>44671</v>
      </c>
      <c r="C11" s="345" t="s">
        <v>439</v>
      </c>
      <c r="D11" s="346">
        <v>19.100000000000001</v>
      </c>
    </row>
    <row r="12" spans="2:4" x14ac:dyDescent="0.2">
      <c r="B12" s="144">
        <v>44671</v>
      </c>
      <c r="C12" s="345" t="s">
        <v>445</v>
      </c>
      <c r="D12" s="346">
        <v>350</v>
      </c>
    </row>
    <row r="13" spans="2:4" x14ac:dyDescent="0.2">
      <c r="B13" s="144">
        <v>44672</v>
      </c>
      <c r="C13" s="345" t="s">
        <v>437</v>
      </c>
      <c r="D13" s="346">
        <v>100</v>
      </c>
    </row>
    <row r="14" spans="2:4" x14ac:dyDescent="0.2">
      <c r="B14" s="144">
        <v>44672</v>
      </c>
      <c r="C14" s="345" t="s">
        <v>437</v>
      </c>
      <c r="D14" s="346">
        <v>50</v>
      </c>
    </row>
    <row r="15" spans="2:4" x14ac:dyDescent="0.2">
      <c r="B15" s="144">
        <v>44672</v>
      </c>
      <c r="C15" s="345" t="s">
        <v>439</v>
      </c>
      <c r="D15" s="346">
        <v>20.5</v>
      </c>
    </row>
    <row r="16" spans="2:4" x14ac:dyDescent="0.2">
      <c r="B16" s="144">
        <v>44673</v>
      </c>
      <c r="C16" s="345" t="s">
        <v>439</v>
      </c>
      <c r="D16" s="346">
        <v>12.6</v>
      </c>
    </row>
    <row r="17" spans="2:4" x14ac:dyDescent="0.2">
      <c r="B17" s="144">
        <v>44673</v>
      </c>
      <c r="C17" s="345" t="s">
        <v>444</v>
      </c>
      <c r="D17" s="346">
        <v>34.26</v>
      </c>
    </row>
    <row r="18" spans="2:4" x14ac:dyDescent="0.2">
      <c r="C18" t="s">
        <v>446</v>
      </c>
      <c r="D18" s="346"/>
    </row>
    <row r="19" spans="2:4" x14ac:dyDescent="0.2">
      <c r="C19" t="s">
        <v>447</v>
      </c>
      <c r="D19" s="346"/>
    </row>
    <row r="20" spans="2:4" x14ac:dyDescent="0.2">
      <c r="C20" t="s">
        <v>448</v>
      </c>
      <c r="D20" s="346"/>
    </row>
    <row r="21" spans="2:4" x14ac:dyDescent="0.2">
      <c r="C21" t="s">
        <v>449</v>
      </c>
      <c r="D21" s="346"/>
    </row>
    <row r="22" spans="2:4" x14ac:dyDescent="0.2">
      <c r="C22" t="s">
        <v>450</v>
      </c>
      <c r="D22" s="346"/>
    </row>
    <row r="23" spans="2:4" x14ac:dyDescent="0.2">
      <c r="C23" t="s">
        <v>451</v>
      </c>
      <c r="D23" s="346"/>
    </row>
    <row r="24" spans="2:4" x14ac:dyDescent="0.2">
      <c r="C24" t="s">
        <v>452</v>
      </c>
      <c r="D24" s="346"/>
    </row>
    <row r="26" spans="2:4" x14ac:dyDescent="0.2">
      <c r="D26" s="346"/>
    </row>
    <row r="27" spans="2:4" x14ac:dyDescent="0.2">
      <c r="D27" s="346"/>
    </row>
    <row r="30" spans="2:4" x14ac:dyDescent="0.2">
      <c r="D30" s="346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1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4" customWidth="1"/>
    <col min="5" max="5" width="7.140625" style="3" bestFit="1" customWidth="1"/>
    <col min="6" max="6" width="15.5703125" style="183" customWidth="1"/>
    <col min="7" max="7" width="22.140625" style="183" bestFit="1" customWidth="1"/>
    <col min="8" max="16384" width="9.140625" style="3"/>
  </cols>
  <sheetData>
    <row r="1" spans="1:7" ht="24" customHeight="1" x14ac:dyDescent="0.2">
      <c r="A1" s="28" t="s">
        <v>299</v>
      </c>
      <c r="B1" s="426" t="s">
        <v>290</v>
      </c>
      <c r="C1" s="426"/>
      <c r="D1" s="426"/>
      <c r="E1" s="426"/>
      <c r="F1" s="426"/>
      <c r="G1" s="426"/>
    </row>
    <row r="2" spans="1:7" ht="10.5" customHeight="1" x14ac:dyDescent="0.2">
      <c r="A2" s="28"/>
      <c r="B2" s="31"/>
      <c r="C2" s="76"/>
      <c r="D2" s="164"/>
      <c r="E2" s="76"/>
      <c r="F2" s="175"/>
      <c r="G2" s="175"/>
    </row>
    <row r="3" spans="1:7" ht="14.25" customHeight="1" thickBot="1" x14ac:dyDescent="0.25">
      <c r="A3" s="28"/>
      <c r="B3" s="33"/>
      <c r="C3" s="75"/>
      <c r="D3" s="165"/>
      <c r="E3" s="29"/>
      <c r="F3" s="175"/>
      <c r="G3" s="175"/>
    </row>
    <row r="4" spans="1:7" ht="17.25" customHeight="1" thickBot="1" x14ac:dyDescent="0.3">
      <c r="A4" s="28"/>
      <c r="B4" s="33" t="s">
        <v>303</v>
      </c>
      <c r="C4" s="30"/>
      <c r="D4" s="165"/>
      <c r="E4" s="429" t="s">
        <v>276</v>
      </c>
      <c r="F4" s="430"/>
      <c r="G4" s="176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6"/>
      <c r="E5" s="28"/>
      <c r="F5" s="175"/>
      <c r="G5" s="175"/>
    </row>
    <row r="6" spans="1:7" s="96" customFormat="1" ht="21.75" customHeight="1" thickBot="1" x14ac:dyDescent="0.3">
      <c r="B6" s="97" t="s">
        <v>0</v>
      </c>
      <c r="C6" s="98" t="s">
        <v>271</v>
      </c>
      <c r="D6" s="167" t="s">
        <v>272</v>
      </c>
      <c r="E6" s="99" t="s">
        <v>100</v>
      </c>
      <c r="F6" s="177" t="s">
        <v>228</v>
      </c>
      <c r="G6" s="178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8"/>
      <c r="E7" s="77"/>
      <c r="F7" s="179"/>
      <c r="G7" s="179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9">
        <v>1</v>
      </c>
      <c r="E8" s="83" t="s">
        <v>145</v>
      </c>
      <c r="F8" s="180">
        <v>1000</v>
      </c>
      <c r="G8" s="306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70">
        <v>1</v>
      </c>
      <c r="E9" s="86" t="s">
        <v>145</v>
      </c>
      <c r="F9" s="180">
        <v>4000</v>
      </c>
      <c r="G9" s="306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70">
        <v>1</v>
      </c>
      <c r="E10" s="86" t="s">
        <v>145</v>
      </c>
      <c r="F10" s="180">
        <v>30000</v>
      </c>
      <c r="G10" s="306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70">
        <v>1</v>
      </c>
      <c r="E11" s="86" t="s">
        <v>145</v>
      </c>
      <c r="F11" s="180">
        <v>30000</v>
      </c>
      <c r="G11" s="306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70">
        <v>1</v>
      </c>
      <c r="E12" s="86" t="s">
        <v>145</v>
      </c>
      <c r="F12" s="180">
        <v>40000</v>
      </c>
      <c r="G12" s="306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1">
        <v>50</v>
      </c>
      <c r="E13" s="89" t="s">
        <v>273</v>
      </c>
      <c r="F13" s="180">
        <v>40</v>
      </c>
      <c r="G13" s="306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2"/>
      <c r="E14" s="78"/>
      <c r="F14" s="181"/>
      <c r="G14" s="182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70">
        <v>125</v>
      </c>
      <c r="E15" s="86" t="s">
        <v>144</v>
      </c>
      <c r="F15" s="180">
        <v>15.59</v>
      </c>
      <c r="G15" s="306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70">
        <v>45</v>
      </c>
      <c r="E16" s="86" t="s">
        <v>144</v>
      </c>
      <c r="F16" s="180">
        <v>79.989999999999995</v>
      </c>
      <c r="G16" s="306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70">
        <v>4.5</v>
      </c>
      <c r="E17" s="86" t="s">
        <v>144</v>
      </c>
      <c r="F17" s="180">
        <v>318</v>
      </c>
      <c r="G17" s="306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70">
        <v>1</v>
      </c>
      <c r="E18" s="86" t="s">
        <v>145</v>
      </c>
      <c r="F18" s="180">
        <v>1900</v>
      </c>
      <c r="G18" s="306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70">
        <v>300</v>
      </c>
      <c r="E19" s="86" t="s">
        <v>144</v>
      </c>
      <c r="F19" s="180">
        <v>2.41</v>
      </c>
      <c r="G19" s="306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2"/>
      <c r="E20" s="78"/>
      <c r="F20" s="181"/>
      <c r="G20" s="182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70">
        <v>44</v>
      </c>
      <c r="E21" s="86" t="s">
        <v>148</v>
      </c>
      <c r="F21" s="180">
        <v>40</v>
      </c>
      <c r="G21" s="306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70">
        <v>4.4000000000000004</v>
      </c>
      <c r="E22" s="86" t="s">
        <v>148</v>
      </c>
      <c r="F22" s="180">
        <v>40</v>
      </c>
      <c r="G22" s="306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70">
        <v>1</v>
      </c>
      <c r="E23" s="86" t="s">
        <v>145</v>
      </c>
      <c r="F23" s="180">
        <v>1000</v>
      </c>
      <c r="G23" s="306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70">
        <v>1</v>
      </c>
      <c r="E24" s="86" t="s">
        <v>146</v>
      </c>
      <c r="F24" s="180">
        <v>10000</v>
      </c>
      <c r="G24" s="306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2"/>
      <c r="E25" s="78"/>
      <c r="F25" s="181"/>
      <c r="G25" s="182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70">
        <v>12</v>
      </c>
      <c r="E26" s="86" t="s">
        <v>149</v>
      </c>
      <c r="F26" s="180">
        <v>7000</v>
      </c>
      <c r="G26" s="306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70">
        <v>12</v>
      </c>
      <c r="E27" s="86" t="s">
        <v>149</v>
      </c>
      <c r="F27" s="180">
        <v>5000</v>
      </c>
      <c r="G27" s="306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70">
        <v>12</v>
      </c>
      <c r="E28" s="86" t="s">
        <v>149</v>
      </c>
      <c r="F28" s="180">
        <v>800</v>
      </c>
      <c r="G28" s="306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70">
        <v>12</v>
      </c>
      <c r="E29" s="86" t="s">
        <v>149</v>
      </c>
      <c r="F29" s="180">
        <v>2200</v>
      </c>
      <c r="G29" s="306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70">
        <v>12</v>
      </c>
      <c r="E30" s="86" t="s">
        <v>149</v>
      </c>
      <c r="F30" s="180">
        <v>400</v>
      </c>
      <c r="G30" s="306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70">
        <v>12</v>
      </c>
      <c r="E31" s="86" t="s">
        <v>149</v>
      </c>
      <c r="F31" s="180">
        <v>200</v>
      </c>
      <c r="G31" s="306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70">
        <v>12</v>
      </c>
      <c r="E32" s="86" t="s">
        <v>149</v>
      </c>
      <c r="F32" s="180">
        <v>40</v>
      </c>
      <c r="G32" s="306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70">
        <v>1</v>
      </c>
      <c r="E33" s="86" t="s">
        <v>145</v>
      </c>
      <c r="F33" s="180">
        <v>1900</v>
      </c>
      <c r="G33" s="306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70">
        <v>1</v>
      </c>
      <c r="E34" s="86" t="s">
        <v>145</v>
      </c>
      <c r="F34" s="180">
        <v>400</v>
      </c>
      <c r="G34" s="306">
        <f t="shared" si="1"/>
        <v>400</v>
      </c>
    </row>
    <row r="35" spans="1:7" ht="13.5" customHeight="1" x14ac:dyDescent="0.2">
      <c r="A35" s="6"/>
      <c r="B35" s="90"/>
      <c r="C35" s="91" t="s">
        <v>417</v>
      </c>
      <c r="D35" s="172"/>
      <c r="E35" s="78"/>
      <c r="F35" s="181"/>
      <c r="G35" s="182"/>
    </row>
    <row r="36" spans="1:7" ht="13.5" customHeight="1" x14ac:dyDescent="0.2">
      <c r="A36" s="6"/>
      <c r="B36" s="309"/>
      <c r="C36" s="310"/>
      <c r="D36" s="311"/>
      <c r="E36" s="312"/>
      <c r="F36" s="313"/>
      <c r="G36" s="314"/>
    </row>
    <row r="37" spans="1:7" ht="13.5" customHeight="1" x14ac:dyDescent="0.2">
      <c r="A37" s="6"/>
      <c r="B37" s="309"/>
      <c r="C37" s="310"/>
      <c r="D37" s="311"/>
      <c r="E37" s="312"/>
      <c r="F37" s="313"/>
      <c r="G37" s="314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2"/>
      <c r="E38" s="78"/>
      <c r="F38" s="181"/>
      <c r="G38" s="182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70">
        <v>210</v>
      </c>
      <c r="E39" s="86" t="s">
        <v>150</v>
      </c>
      <c r="F39" s="180">
        <v>40</v>
      </c>
      <c r="G39" s="306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2"/>
      <c r="E40" s="78"/>
      <c r="F40" s="181"/>
      <c r="G40" s="182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70">
        <v>16</v>
      </c>
      <c r="E41" s="86" t="s">
        <v>145</v>
      </c>
      <c r="F41" s="180">
        <v>160</v>
      </c>
      <c r="G41" s="306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2"/>
      <c r="E42" s="78"/>
      <c r="F42" s="181"/>
      <c r="G42" s="182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70">
        <v>350</v>
      </c>
      <c r="E43" s="86" t="s">
        <v>144</v>
      </c>
      <c r="F43" s="180">
        <v>2.41</v>
      </c>
      <c r="G43" s="306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70">
        <v>25</v>
      </c>
      <c r="E44" s="86" t="s">
        <v>150</v>
      </c>
      <c r="F44" s="180">
        <v>25</v>
      </c>
      <c r="G44" s="306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70">
        <v>90</v>
      </c>
      <c r="E45" s="86" t="s">
        <v>144</v>
      </c>
      <c r="F45" s="180">
        <v>15</v>
      </c>
      <c r="G45" s="306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2"/>
      <c r="E46" s="78"/>
      <c r="F46" s="181"/>
      <c r="G46" s="182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70">
        <v>25</v>
      </c>
      <c r="E47" s="86" t="s">
        <v>150</v>
      </c>
      <c r="F47" s="180">
        <v>350</v>
      </c>
      <c r="G47" s="306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70">
        <v>45</v>
      </c>
      <c r="E48" s="86" t="s">
        <v>144</v>
      </c>
      <c r="F48" s="180">
        <v>40</v>
      </c>
      <c r="G48" s="306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70">
        <v>3000</v>
      </c>
      <c r="E49" s="86" t="s">
        <v>151</v>
      </c>
      <c r="F49" s="180">
        <v>6</v>
      </c>
      <c r="G49" s="306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2"/>
      <c r="E50" s="78"/>
      <c r="F50" s="181"/>
      <c r="G50" s="182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70">
        <v>750</v>
      </c>
      <c r="E51" s="86" t="s">
        <v>150</v>
      </c>
      <c r="F51" s="180">
        <v>350</v>
      </c>
      <c r="G51" s="306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70">
        <v>2000</v>
      </c>
      <c r="E52" s="86" t="s">
        <v>144</v>
      </c>
      <c r="F52" s="180">
        <v>40</v>
      </c>
      <c r="G52" s="306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70">
        <v>75000</v>
      </c>
      <c r="E53" s="86" t="s">
        <v>151</v>
      </c>
      <c r="F53" s="180">
        <v>6</v>
      </c>
      <c r="G53" s="306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2"/>
      <c r="E54" s="78"/>
      <c r="F54" s="181"/>
      <c r="G54" s="182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70">
        <v>2500</v>
      </c>
      <c r="E55" s="86" t="s">
        <v>144</v>
      </c>
      <c r="F55" s="180">
        <v>37</v>
      </c>
      <c r="G55" s="306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2"/>
      <c r="E56" s="78"/>
      <c r="F56" s="181"/>
      <c r="G56" s="182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70">
        <v>200</v>
      </c>
      <c r="E57" s="86" t="s">
        <v>144</v>
      </c>
      <c r="F57" s="180">
        <v>310</v>
      </c>
      <c r="G57" s="306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2"/>
      <c r="E58" s="78"/>
      <c r="F58" s="181"/>
      <c r="G58" s="182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70">
        <v>800</v>
      </c>
      <c r="E59" s="86" t="s">
        <v>144</v>
      </c>
      <c r="F59" s="180">
        <v>21.49</v>
      </c>
      <c r="G59" s="306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2"/>
      <c r="E60" s="78"/>
      <c r="F60" s="181"/>
      <c r="G60" s="182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70">
        <v>1200</v>
      </c>
      <c r="E61" s="86" t="s">
        <v>144</v>
      </c>
      <c r="F61" s="180">
        <v>15.69</v>
      </c>
      <c r="G61" s="306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2"/>
      <c r="E62" s="78"/>
      <c r="F62" s="181"/>
      <c r="G62" s="182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70">
        <v>3100</v>
      </c>
      <c r="E63" s="86" t="s">
        <v>144</v>
      </c>
      <c r="F63" s="180">
        <v>12</v>
      </c>
      <c r="G63" s="306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70">
        <v>1000</v>
      </c>
      <c r="E64" s="86" t="s">
        <v>147</v>
      </c>
      <c r="F64" s="180">
        <v>4.3099999999999996</v>
      </c>
      <c r="G64" s="306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2"/>
      <c r="E65" s="78"/>
      <c r="F65" s="181"/>
      <c r="G65" s="182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70">
        <v>1</v>
      </c>
      <c r="E66" s="86" t="s">
        <v>145</v>
      </c>
      <c r="F66" s="180">
        <v>280000</v>
      </c>
      <c r="G66" s="306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70">
        <v>1</v>
      </c>
      <c r="E67" s="86" t="s">
        <v>145</v>
      </c>
      <c r="F67" s="180">
        <v>35000</v>
      </c>
      <c r="G67" s="306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70">
        <v>1</v>
      </c>
      <c r="E68" s="86" t="s">
        <v>145</v>
      </c>
      <c r="F68" s="180">
        <v>15000</v>
      </c>
      <c r="G68" s="306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70">
        <v>1</v>
      </c>
      <c r="E69" s="86" t="s">
        <v>145</v>
      </c>
      <c r="F69" s="180">
        <v>350000</v>
      </c>
      <c r="G69" s="306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70">
        <v>1</v>
      </c>
      <c r="E70" s="86" t="s">
        <v>145</v>
      </c>
      <c r="F70" s="180">
        <v>50000</v>
      </c>
      <c r="G70" s="306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70">
        <v>1</v>
      </c>
      <c r="E71" s="86" t="s">
        <v>145</v>
      </c>
      <c r="F71" s="180">
        <v>150000</v>
      </c>
      <c r="G71" s="306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2"/>
      <c r="E72" s="78"/>
      <c r="F72" s="181"/>
      <c r="G72" s="182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70">
        <v>2</v>
      </c>
      <c r="E73" s="86" t="s">
        <v>146</v>
      </c>
      <c r="F73" s="180">
        <v>20000</v>
      </c>
      <c r="G73" s="306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2"/>
      <c r="E74" s="78"/>
      <c r="F74" s="181"/>
      <c r="G74" s="182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70">
        <v>1</v>
      </c>
      <c r="E75" s="86" t="s">
        <v>145</v>
      </c>
      <c r="F75" s="180">
        <v>1000</v>
      </c>
      <c r="G75" s="306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70">
        <v>1</v>
      </c>
      <c r="E76" s="86" t="s">
        <v>145</v>
      </c>
      <c r="F76" s="180">
        <v>20000</v>
      </c>
      <c r="G76" s="306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70">
        <v>1</v>
      </c>
      <c r="E77" s="86" t="s">
        <v>145</v>
      </c>
      <c r="F77" s="180">
        <v>4900</v>
      </c>
      <c r="G77" s="306">
        <f t="shared" si="2"/>
        <v>4900</v>
      </c>
    </row>
    <row r="78" spans="1:7" x14ac:dyDescent="0.2">
      <c r="D78" s="173"/>
    </row>
    <row r="79" spans="1:7" ht="14.25" x14ac:dyDescent="0.2">
      <c r="D79" s="173"/>
      <c r="E79" s="12" t="s">
        <v>2</v>
      </c>
      <c r="F79" s="184"/>
      <c r="G79" s="184"/>
    </row>
    <row r="80" spans="1:7" x14ac:dyDescent="0.2">
      <c r="D80" s="173"/>
    </row>
    <row r="81" spans="2:4" x14ac:dyDescent="0.2">
      <c r="D81" s="173"/>
    </row>
    <row r="82" spans="2:4" x14ac:dyDescent="0.2">
      <c r="B82" s="27"/>
      <c r="C82" s="26"/>
      <c r="D82" s="173"/>
    </row>
    <row r="83" spans="2:4" x14ac:dyDescent="0.2">
      <c r="D83" s="173"/>
    </row>
    <row r="84" spans="2:4" x14ac:dyDescent="0.2">
      <c r="D84" s="173"/>
    </row>
    <row r="85" spans="2:4" x14ac:dyDescent="0.2">
      <c r="D85" s="173"/>
    </row>
    <row r="86" spans="2:4" x14ac:dyDescent="0.2">
      <c r="D86" s="173"/>
    </row>
    <row r="87" spans="2:4" x14ac:dyDescent="0.2">
      <c r="D87" s="173"/>
    </row>
    <row r="88" spans="2:4" x14ac:dyDescent="0.2">
      <c r="D88" s="173"/>
    </row>
    <row r="89" spans="2:4" x14ac:dyDescent="0.2">
      <c r="D89" s="173"/>
    </row>
    <row r="90" spans="2:4" x14ac:dyDescent="0.2">
      <c r="D90" s="173"/>
    </row>
    <row r="91" spans="2:4" x14ac:dyDescent="0.2">
      <c r="D91" s="173"/>
    </row>
    <row r="92" spans="2:4" x14ac:dyDescent="0.2">
      <c r="D92" s="173"/>
    </row>
    <row r="93" spans="2:4" x14ac:dyDescent="0.2">
      <c r="D93" s="173"/>
    </row>
    <row r="94" spans="2:4" x14ac:dyDescent="0.2">
      <c r="D94" s="173"/>
    </row>
    <row r="95" spans="2:4" x14ac:dyDescent="0.2">
      <c r="D95" s="173"/>
    </row>
    <row r="96" spans="2:4" x14ac:dyDescent="0.2">
      <c r="D96" s="173"/>
    </row>
    <row r="97" spans="4:4" x14ac:dyDescent="0.2">
      <c r="D97" s="173"/>
    </row>
    <row r="98" spans="4:4" x14ac:dyDescent="0.2">
      <c r="D98" s="173"/>
    </row>
    <row r="99" spans="4:4" x14ac:dyDescent="0.2">
      <c r="D99" s="173"/>
    </row>
    <row r="100" spans="4:4" x14ac:dyDescent="0.2">
      <c r="D100" s="173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I10" sqref="I10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436" t="s">
        <v>230</v>
      </c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  <c r="R1" s="436"/>
      <c r="S1" s="436"/>
      <c r="T1" s="436"/>
      <c r="U1" s="436"/>
      <c r="V1" s="436"/>
      <c r="W1" s="436"/>
      <c r="X1" s="436"/>
      <c r="Y1" s="436"/>
      <c r="Z1" s="436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10">
        <f>'FÍSICO SEMANAL'!B7</f>
        <v>44670</v>
      </c>
      <c r="I6" s="433">
        <f>I7</f>
        <v>44670</v>
      </c>
      <c r="J6" s="434"/>
      <c r="K6" s="434"/>
      <c r="L6" s="434"/>
      <c r="M6" s="434"/>
      <c r="N6" s="434"/>
      <c r="O6" s="435"/>
      <c r="P6" s="433">
        <f ca="1">P7</f>
        <v>44676</v>
      </c>
      <c r="Q6" s="434"/>
      <c r="R6" s="434"/>
      <c r="S6" s="434"/>
      <c r="T6" s="434"/>
      <c r="U6" s="434"/>
      <c r="V6" s="435"/>
      <c r="W6" s="433">
        <f ca="1">W7</f>
        <v>44676</v>
      </c>
      <c r="X6" s="434"/>
      <c r="Y6" s="434"/>
      <c r="Z6" s="434"/>
      <c r="AA6" s="434"/>
      <c r="AB6" s="434"/>
      <c r="AC6" s="435"/>
      <c r="AD6" s="433">
        <f ca="1">AD7</f>
        <v>44676</v>
      </c>
      <c r="AE6" s="434"/>
      <c r="AF6" s="434"/>
      <c r="AG6" s="434"/>
      <c r="AH6" s="434"/>
      <c r="AI6" s="434"/>
      <c r="AJ6" s="435"/>
      <c r="AK6" s="433">
        <f ca="1">AK7</f>
        <v>44676</v>
      </c>
      <c r="AL6" s="434"/>
      <c r="AM6" s="434"/>
      <c r="AN6" s="434"/>
      <c r="AO6" s="434"/>
      <c r="AP6" s="434"/>
      <c r="AQ6" s="435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9">
        <f>C6+I4</f>
        <v>44670</v>
      </c>
      <c r="J7" s="209">
        <f>I7+1</f>
        <v>44671</v>
      </c>
      <c r="K7" s="209">
        <f t="shared" ref="K7:O7" si="0">J7+1</f>
        <v>44672</v>
      </c>
      <c r="L7" s="209">
        <f t="shared" si="0"/>
        <v>44673</v>
      </c>
      <c r="M7" s="209">
        <f t="shared" si="0"/>
        <v>44674</v>
      </c>
      <c r="N7" s="209">
        <f t="shared" si="0"/>
        <v>44675</v>
      </c>
      <c r="O7" s="209">
        <f t="shared" si="0"/>
        <v>44676</v>
      </c>
      <c r="P7" s="209">
        <f ca="1">TODAY()</f>
        <v>44676</v>
      </c>
      <c r="Q7" s="209">
        <f ca="1">P7+1</f>
        <v>44677</v>
      </c>
      <c r="R7" s="209">
        <f t="shared" ref="R7:V7" ca="1" si="1">Q7+1</f>
        <v>44678</v>
      </c>
      <c r="S7" s="209">
        <f t="shared" ca="1" si="1"/>
        <v>44679</v>
      </c>
      <c r="T7" s="209">
        <f t="shared" ca="1" si="1"/>
        <v>44680</v>
      </c>
      <c r="U7" s="209">
        <f t="shared" ca="1" si="1"/>
        <v>44681</v>
      </c>
      <c r="V7" s="209">
        <f t="shared" ca="1" si="1"/>
        <v>44682</v>
      </c>
      <c r="W7" s="209">
        <f ca="1">TODAY()</f>
        <v>44676</v>
      </c>
      <c r="X7" s="209">
        <f ca="1">W7+1</f>
        <v>44677</v>
      </c>
      <c r="Y7" s="209">
        <f t="shared" ref="Y7:AC7" ca="1" si="2">X7+1</f>
        <v>44678</v>
      </c>
      <c r="Z7" s="209">
        <f t="shared" ca="1" si="2"/>
        <v>44679</v>
      </c>
      <c r="AA7" s="209">
        <f t="shared" ca="1" si="2"/>
        <v>44680</v>
      </c>
      <c r="AB7" s="209">
        <f t="shared" ca="1" si="2"/>
        <v>44681</v>
      </c>
      <c r="AC7" s="209">
        <f t="shared" ca="1" si="2"/>
        <v>44682</v>
      </c>
      <c r="AD7" s="209">
        <f ca="1">TODAY()</f>
        <v>44676</v>
      </c>
      <c r="AE7" s="209">
        <f ca="1">AD7+1</f>
        <v>44677</v>
      </c>
      <c r="AF7" s="209">
        <f t="shared" ref="AF7:AJ7" ca="1" si="3">AE7+1</f>
        <v>44678</v>
      </c>
      <c r="AG7" s="209">
        <f t="shared" ca="1" si="3"/>
        <v>44679</v>
      </c>
      <c r="AH7" s="209">
        <f t="shared" ca="1" si="3"/>
        <v>44680</v>
      </c>
      <c r="AI7" s="209">
        <f t="shared" ca="1" si="3"/>
        <v>44681</v>
      </c>
      <c r="AJ7" s="209">
        <f t="shared" ca="1" si="3"/>
        <v>44682</v>
      </c>
      <c r="AK7" s="209">
        <f ca="1">TODAY()</f>
        <v>44676</v>
      </c>
      <c r="AL7" s="209">
        <f ca="1">AK7+1</f>
        <v>44677</v>
      </c>
      <c r="AM7" s="209">
        <f t="shared" ref="AM7:AQ7" ca="1" si="4">AL7+1</f>
        <v>44678</v>
      </c>
      <c r="AN7" s="209">
        <f t="shared" ca="1" si="4"/>
        <v>44679</v>
      </c>
      <c r="AO7" s="209">
        <f t="shared" ca="1" si="4"/>
        <v>44680</v>
      </c>
      <c r="AP7" s="209">
        <f t="shared" ca="1" si="4"/>
        <v>44681</v>
      </c>
      <c r="AQ7" s="209">
        <f t="shared" ca="1" si="4"/>
        <v>44682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431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432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431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432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431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432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431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432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431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432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431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432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431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432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431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432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431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432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431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432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431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432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431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432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431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432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431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432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431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432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431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432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431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432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29" priority="21" operator="greaterThan">
      <formula>0</formula>
    </cfRule>
  </conditionalFormatting>
  <conditionalFormatting sqref="I12:AQ12">
    <cfRule type="cellIs" dxfId="28" priority="20" operator="greaterThan">
      <formula>0</formula>
    </cfRule>
  </conditionalFormatting>
  <conditionalFormatting sqref="I14:AQ14">
    <cfRule type="cellIs" dxfId="27" priority="19" operator="greaterThan">
      <formula>0</formula>
    </cfRule>
  </conditionalFormatting>
  <conditionalFormatting sqref="I16:AQ16">
    <cfRule type="cellIs" dxfId="26" priority="18" operator="greaterThan">
      <formula>0</formula>
    </cfRule>
  </conditionalFormatting>
  <conditionalFormatting sqref="I18:AQ18">
    <cfRule type="cellIs" dxfId="25" priority="17" operator="greaterThan">
      <formula>0</formula>
    </cfRule>
  </conditionalFormatting>
  <conditionalFormatting sqref="I20:AQ20">
    <cfRule type="cellIs" dxfId="24" priority="16" operator="greaterThan">
      <formula>0</formula>
    </cfRule>
  </conditionalFormatting>
  <conditionalFormatting sqref="I22:AQ22">
    <cfRule type="cellIs" dxfId="23" priority="15" operator="greaterThan">
      <formula>0</formula>
    </cfRule>
  </conditionalFormatting>
  <conditionalFormatting sqref="I24:AQ24">
    <cfRule type="cellIs" dxfId="22" priority="14" operator="greaterThan">
      <formula>0</formula>
    </cfRule>
  </conditionalFormatting>
  <conditionalFormatting sqref="I26:AQ26">
    <cfRule type="cellIs" dxfId="21" priority="13" operator="greaterThan">
      <formula>0</formula>
    </cfRule>
  </conditionalFormatting>
  <conditionalFormatting sqref="I28:AQ28">
    <cfRule type="cellIs" dxfId="20" priority="12" operator="greaterThan">
      <formula>0</formula>
    </cfRule>
  </conditionalFormatting>
  <conditionalFormatting sqref="I30:AQ30">
    <cfRule type="cellIs" dxfId="19" priority="11" operator="greaterThan">
      <formula>0</formula>
    </cfRule>
  </conditionalFormatting>
  <conditionalFormatting sqref="I32:AQ32">
    <cfRule type="cellIs" dxfId="18" priority="10" operator="greaterThan">
      <formula>0</formula>
    </cfRule>
  </conditionalFormatting>
  <conditionalFormatting sqref="I34:AQ34">
    <cfRule type="cellIs" dxfId="17" priority="9" operator="greaterThan">
      <formula>0</formula>
    </cfRule>
  </conditionalFormatting>
  <conditionalFormatting sqref="I36:AQ36">
    <cfRule type="cellIs" dxfId="16" priority="8" operator="greaterThan">
      <formula>0</formula>
    </cfRule>
  </conditionalFormatting>
  <conditionalFormatting sqref="I38:AQ38">
    <cfRule type="cellIs" dxfId="15" priority="7" operator="greaterThan">
      <formula>0</formula>
    </cfRule>
  </conditionalFormatting>
  <conditionalFormatting sqref="I40:AQ40">
    <cfRule type="cellIs" dxfId="14" priority="6" operator="greaterThan">
      <formula>0</formula>
    </cfRule>
  </conditionalFormatting>
  <conditionalFormatting sqref="I42:AQ42">
    <cfRule type="cellIs" dxfId="13" priority="5" operator="greaterThan">
      <formula>0</formula>
    </cfRule>
  </conditionalFormatting>
  <conditionalFormatting sqref="E9:E42">
    <cfRule type="cellIs" dxfId="12" priority="1" operator="equal">
      <formula>"Interrompido"</formula>
    </cfRule>
    <cfRule type="cellIs" dxfId="11" priority="2" operator="equal">
      <formula>"Cancelado"</formula>
    </cfRule>
    <cfRule type="cellIs" dxfId="10" priority="3" operator="equal">
      <formula>"Em execução"</formula>
    </cfRule>
    <cfRule type="cellIs" dxfId="9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44676</v>
      </c>
      <c r="M2" s="127">
        <f ca="1">'FÍSICO x FINANCEIRO'!Q7</f>
        <v>44677</v>
      </c>
      <c r="N2" s="127">
        <f ca="1">'FÍSICO x FINANCEIRO'!R7</f>
        <v>44678</v>
      </c>
      <c r="O2" s="127">
        <f ca="1">'FÍSICO x FINANCEIRO'!S7</f>
        <v>44679</v>
      </c>
      <c r="P2" s="127">
        <f ca="1">'FÍSICO x FINANCEIRO'!T7</f>
        <v>44680</v>
      </c>
      <c r="Q2" s="127">
        <f ca="1">'FÍSICO x FINANCEIRO'!U7</f>
        <v>44681</v>
      </c>
      <c r="R2" s="127">
        <f ca="1">'FÍSICO x FINANCEIRO'!V7</f>
        <v>44682</v>
      </c>
      <c r="S2" s="131">
        <f ca="1">'FÍSICO x FINANCEIRO'!W7</f>
        <v>44676</v>
      </c>
      <c r="T2" s="131">
        <f ca="1">'FÍSICO x FINANCEIRO'!X7</f>
        <v>44677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44676</v>
      </c>
      <c r="L2" s="127">
        <f ca="1">'FÍSICO x FINANCEIRO'!Q7</f>
        <v>44677</v>
      </c>
      <c r="M2" s="127">
        <f ca="1">'FÍSICO x FINANCEIRO'!R7</f>
        <v>44678</v>
      </c>
      <c r="N2" s="127">
        <f ca="1">'FÍSICO x FINANCEIRO'!S7</f>
        <v>44679</v>
      </c>
      <c r="O2" s="127">
        <f ca="1">'FÍSICO x FINANCEIRO'!T7</f>
        <v>44680</v>
      </c>
      <c r="P2" s="127">
        <f ca="1">'FÍSICO x FINANCEIRO'!U7</f>
        <v>44681</v>
      </c>
      <c r="Q2" s="127">
        <f ca="1">'FÍSICO x FINANCEIRO'!V7</f>
        <v>44682</v>
      </c>
      <c r="R2" s="131">
        <f ca="1">'FÍSICO x FINANCEIRO'!W7</f>
        <v>44676</v>
      </c>
      <c r="S2" s="131">
        <f ca="1">'FÍSICO x FINANCEIRO'!X7</f>
        <v>44677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tabSelected="1" workbookViewId="0">
      <selection activeCell="E10" sqref="E10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3" t="s">
        <v>332</v>
      </c>
      <c r="D6" s="437" t="str">
        <f>CUST_Geral_M_OBRA!D6</f>
        <v>Reforma de imóvel em Jacarepaguá</v>
      </c>
      <c r="E6" s="438"/>
      <c r="F6" s="438"/>
      <c r="G6" s="438"/>
      <c r="H6" s="438"/>
      <c r="I6" s="439"/>
      <c r="J6" s="192">
        <v>0</v>
      </c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3"/>
    </row>
    <row r="7" spans="2:44" x14ac:dyDescent="0.2">
      <c r="B7" s="153">
        <v>44670</v>
      </c>
      <c r="C7" s="162" t="s">
        <v>321</v>
      </c>
      <c r="D7" s="440" t="str">
        <f>CUST_Geral_M_OBRA!D7</f>
        <v>Rua Cassiopeia, n° 86, Taquara - RJ</v>
      </c>
      <c r="E7" s="441"/>
      <c r="F7" s="441"/>
      <c r="G7" s="441"/>
      <c r="H7" s="441"/>
      <c r="I7" s="442"/>
      <c r="J7" s="443">
        <f>J8</f>
        <v>44670</v>
      </c>
      <c r="K7" s="443"/>
      <c r="L7" s="443"/>
      <c r="M7" s="443"/>
      <c r="N7" s="443"/>
      <c r="O7" s="443"/>
      <c r="P7" s="444"/>
      <c r="Q7" s="445">
        <f>Q8</f>
        <v>44677</v>
      </c>
      <c r="R7" s="443"/>
      <c r="S7" s="443"/>
      <c r="T7" s="443"/>
      <c r="U7" s="443"/>
      <c r="V7" s="443"/>
      <c r="W7" s="444"/>
      <c r="X7" s="445">
        <f t="shared" ref="X7" si="0">X8</f>
        <v>44684</v>
      </c>
      <c r="Y7" s="443"/>
      <c r="Z7" s="443"/>
      <c r="AA7" s="443"/>
      <c r="AB7" s="443"/>
      <c r="AC7" s="443"/>
      <c r="AD7" s="444"/>
      <c r="AE7" s="445">
        <f t="shared" ref="AE7" si="1">AE8</f>
        <v>44691</v>
      </c>
      <c r="AF7" s="443"/>
      <c r="AG7" s="443"/>
      <c r="AH7" s="443"/>
      <c r="AI7" s="443"/>
      <c r="AJ7" s="443"/>
      <c r="AK7" s="444"/>
      <c r="AL7" s="445">
        <f t="shared" ref="AL7" si="2">AL8</f>
        <v>44698</v>
      </c>
      <c r="AM7" s="443"/>
      <c r="AN7" s="443"/>
      <c r="AO7" s="443"/>
      <c r="AP7" s="443"/>
      <c r="AQ7" s="443"/>
      <c r="AR7" s="444"/>
    </row>
    <row r="8" spans="2:44" x14ac:dyDescent="0.2">
      <c r="B8" s="448" t="s">
        <v>309</v>
      </c>
      <c r="C8" s="449" t="s">
        <v>307</v>
      </c>
      <c r="D8" s="449" t="s">
        <v>308</v>
      </c>
      <c r="E8" s="449" t="s">
        <v>310</v>
      </c>
      <c r="F8" s="446" t="s">
        <v>311</v>
      </c>
      <c r="G8" s="446" t="s">
        <v>312</v>
      </c>
      <c r="H8" s="446" t="s">
        <v>314</v>
      </c>
      <c r="I8" s="447" t="s">
        <v>315</v>
      </c>
      <c r="J8" s="194">
        <f>B7+J6</f>
        <v>44670</v>
      </c>
      <c r="K8" s="195">
        <f>J8+1</f>
        <v>44671</v>
      </c>
      <c r="L8" s="196">
        <f t="shared" ref="L8:W8" si="3">K8+1</f>
        <v>44672</v>
      </c>
      <c r="M8" s="195">
        <f t="shared" si="3"/>
        <v>44673</v>
      </c>
      <c r="N8" s="196">
        <f t="shared" si="3"/>
        <v>44674</v>
      </c>
      <c r="O8" s="195">
        <f t="shared" si="3"/>
        <v>44675</v>
      </c>
      <c r="P8" s="197">
        <f t="shared" si="3"/>
        <v>44676</v>
      </c>
      <c r="Q8" s="198">
        <f t="shared" si="3"/>
        <v>44677</v>
      </c>
      <c r="R8" s="196">
        <f t="shared" si="3"/>
        <v>44678</v>
      </c>
      <c r="S8" s="195">
        <f t="shared" si="3"/>
        <v>44679</v>
      </c>
      <c r="T8" s="196">
        <f t="shared" si="3"/>
        <v>44680</v>
      </c>
      <c r="U8" s="195">
        <f t="shared" si="3"/>
        <v>44681</v>
      </c>
      <c r="V8" s="196">
        <f t="shared" si="3"/>
        <v>44682</v>
      </c>
      <c r="W8" s="199">
        <f t="shared" si="3"/>
        <v>44683</v>
      </c>
      <c r="X8" s="200">
        <f t="shared" ref="X8:AR8" si="4">W8+1</f>
        <v>44684</v>
      </c>
      <c r="Y8" s="195">
        <f t="shared" si="4"/>
        <v>44685</v>
      </c>
      <c r="Z8" s="196">
        <f t="shared" si="4"/>
        <v>44686</v>
      </c>
      <c r="AA8" s="195">
        <f t="shared" si="4"/>
        <v>44687</v>
      </c>
      <c r="AB8" s="196">
        <f t="shared" si="4"/>
        <v>44688</v>
      </c>
      <c r="AC8" s="195">
        <f t="shared" si="4"/>
        <v>44689</v>
      </c>
      <c r="AD8" s="197">
        <f t="shared" si="4"/>
        <v>44690</v>
      </c>
      <c r="AE8" s="198">
        <f t="shared" si="4"/>
        <v>44691</v>
      </c>
      <c r="AF8" s="196">
        <f t="shared" si="4"/>
        <v>44692</v>
      </c>
      <c r="AG8" s="195">
        <f t="shared" si="4"/>
        <v>44693</v>
      </c>
      <c r="AH8" s="196">
        <f t="shared" si="4"/>
        <v>44694</v>
      </c>
      <c r="AI8" s="195">
        <f t="shared" si="4"/>
        <v>44695</v>
      </c>
      <c r="AJ8" s="196">
        <f t="shared" si="4"/>
        <v>44696</v>
      </c>
      <c r="AK8" s="199">
        <f t="shared" si="4"/>
        <v>44697</v>
      </c>
      <c r="AL8" s="200">
        <f t="shared" si="4"/>
        <v>44698</v>
      </c>
      <c r="AM8" s="195">
        <f t="shared" si="4"/>
        <v>44699</v>
      </c>
      <c r="AN8" s="196">
        <f t="shared" si="4"/>
        <v>44700</v>
      </c>
      <c r="AO8" s="195">
        <f t="shared" si="4"/>
        <v>44701</v>
      </c>
      <c r="AP8" s="196">
        <f t="shared" si="4"/>
        <v>44702</v>
      </c>
      <c r="AQ8" s="195">
        <f t="shared" si="4"/>
        <v>44703</v>
      </c>
      <c r="AR8" s="197">
        <f t="shared" si="4"/>
        <v>44704</v>
      </c>
    </row>
    <row r="9" spans="2:44" ht="13.5" thickBot="1" x14ac:dyDescent="0.25">
      <c r="B9" s="448"/>
      <c r="C9" s="449"/>
      <c r="D9" s="449"/>
      <c r="E9" s="449"/>
      <c r="F9" s="446"/>
      <c r="G9" s="446"/>
      <c r="H9" s="446"/>
      <c r="I9" s="447"/>
      <c r="J9" s="201" t="str">
        <f>UPPER(LEFT(TEXT(J8,"DDD"),1))</f>
        <v>T</v>
      </c>
      <c r="K9" s="202" t="str">
        <f t="shared" ref="K9:AR9" si="5">UPPER(LEFT(TEXT(K8,"DDD"),1))</f>
        <v>Q</v>
      </c>
      <c r="L9" s="203" t="str">
        <f t="shared" si="5"/>
        <v>Q</v>
      </c>
      <c r="M9" s="202" t="str">
        <f t="shared" si="5"/>
        <v>S</v>
      </c>
      <c r="N9" s="203" t="str">
        <f t="shared" si="5"/>
        <v>S</v>
      </c>
      <c r="O9" s="202" t="str">
        <f t="shared" si="5"/>
        <v>D</v>
      </c>
      <c r="P9" s="204" t="str">
        <f t="shared" si="5"/>
        <v>S</v>
      </c>
      <c r="Q9" s="205" t="str">
        <f t="shared" si="5"/>
        <v>T</v>
      </c>
      <c r="R9" s="203" t="str">
        <f t="shared" si="5"/>
        <v>Q</v>
      </c>
      <c r="S9" s="202" t="str">
        <f t="shared" si="5"/>
        <v>Q</v>
      </c>
      <c r="T9" s="203" t="str">
        <f t="shared" si="5"/>
        <v>S</v>
      </c>
      <c r="U9" s="202" t="str">
        <f t="shared" si="5"/>
        <v>S</v>
      </c>
      <c r="V9" s="203" t="str">
        <f t="shared" si="5"/>
        <v>D</v>
      </c>
      <c r="W9" s="206" t="str">
        <f t="shared" si="5"/>
        <v>S</v>
      </c>
      <c r="X9" s="207" t="str">
        <f t="shared" si="5"/>
        <v>T</v>
      </c>
      <c r="Y9" s="202" t="str">
        <f t="shared" si="5"/>
        <v>Q</v>
      </c>
      <c r="Z9" s="203" t="str">
        <f t="shared" si="5"/>
        <v>Q</v>
      </c>
      <c r="AA9" s="202" t="str">
        <f t="shared" si="5"/>
        <v>S</v>
      </c>
      <c r="AB9" s="203" t="str">
        <f t="shared" si="5"/>
        <v>S</v>
      </c>
      <c r="AC9" s="202" t="str">
        <f t="shared" si="5"/>
        <v>D</v>
      </c>
      <c r="AD9" s="204" t="str">
        <f t="shared" si="5"/>
        <v>S</v>
      </c>
      <c r="AE9" s="205" t="str">
        <f t="shared" si="5"/>
        <v>T</v>
      </c>
      <c r="AF9" s="203" t="str">
        <f t="shared" si="5"/>
        <v>Q</v>
      </c>
      <c r="AG9" s="202" t="str">
        <f t="shared" si="5"/>
        <v>Q</v>
      </c>
      <c r="AH9" s="203" t="str">
        <f t="shared" si="5"/>
        <v>S</v>
      </c>
      <c r="AI9" s="202" t="str">
        <f t="shared" si="5"/>
        <v>S</v>
      </c>
      <c r="AJ9" s="203" t="str">
        <f t="shared" si="5"/>
        <v>D</v>
      </c>
      <c r="AK9" s="206" t="str">
        <f t="shared" si="5"/>
        <v>S</v>
      </c>
      <c r="AL9" s="207" t="str">
        <f t="shared" si="5"/>
        <v>T</v>
      </c>
      <c r="AM9" s="202" t="str">
        <f t="shared" si="5"/>
        <v>Q</v>
      </c>
      <c r="AN9" s="203" t="str">
        <f t="shared" si="5"/>
        <v>Q</v>
      </c>
      <c r="AO9" s="202" t="str">
        <f t="shared" si="5"/>
        <v>S</v>
      </c>
      <c r="AP9" s="203" t="str">
        <f t="shared" si="5"/>
        <v>S</v>
      </c>
      <c r="AQ9" s="202" t="str">
        <f t="shared" si="5"/>
        <v>D</v>
      </c>
      <c r="AR9" s="204" t="str">
        <f t="shared" si="5"/>
        <v>S</v>
      </c>
    </row>
    <row r="10" spans="2:44" x14ac:dyDescent="0.2">
      <c r="B10" s="308" t="s">
        <v>416</v>
      </c>
      <c r="C10" s="154">
        <v>44670</v>
      </c>
      <c r="D10" s="186">
        <f>IF(C10="","",C10+E10)</f>
        <v>44677</v>
      </c>
      <c r="E10" s="146">
        <v>7</v>
      </c>
      <c r="F10" s="156">
        <v>44670</v>
      </c>
      <c r="G10" s="156"/>
      <c r="H10" s="188" t="str">
        <f t="shared" ref="H10:H21" si="6">IF(G10&gt;D10,G10-D10,"")</f>
        <v/>
      </c>
      <c r="I10" s="189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6"/>
      <c r="E11" s="146"/>
      <c r="F11" s="156"/>
      <c r="G11" s="156"/>
      <c r="H11" s="188" t="str">
        <f t="shared" si="6"/>
        <v/>
      </c>
      <c r="I11" s="189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6"/>
      <c r="E12" s="146"/>
      <c r="F12" s="156"/>
      <c r="G12" s="156"/>
      <c r="H12" s="188" t="str">
        <f t="shared" si="6"/>
        <v/>
      </c>
      <c r="I12" s="189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6" t="str">
        <f t="shared" ref="D13:D24" si="8">IF(C13="","",C13+E13)</f>
        <v/>
      </c>
      <c r="E13" s="146"/>
      <c r="F13" s="156"/>
      <c r="G13" s="156"/>
      <c r="H13" s="188" t="str">
        <f t="shared" si="6"/>
        <v/>
      </c>
      <c r="I13" s="189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6" t="str">
        <f t="shared" si="8"/>
        <v/>
      </c>
      <c r="E14" s="146"/>
      <c r="F14" s="156"/>
      <c r="G14" s="156"/>
      <c r="H14" s="188" t="str">
        <f t="shared" si="6"/>
        <v/>
      </c>
      <c r="I14" s="189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6" t="str">
        <f t="shared" si="8"/>
        <v/>
      </c>
      <c r="E15" s="146"/>
      <c r="F15" s="156"/>
      <c r="G15" s="156"/>
      <c r="H15" s="188" t="str">
        <f t="shared" si="6"/>
        <v/>
      </c>
      <c r="I15" s="189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6" t="str">
        <f t="shared" si="8"/>
        <v/>
      </c>
      <c r="E16" s="146"/>
      <c r="F16" s="156"/>
      <c r="G16" s="156"/>
      <c r="H16" s="188" t="str">
        <f t="shared" si="6"/>
        <v/>
      </c>
      <c r="I16" s="189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6" t="str">
        <f t="shared" si="8"/>
        <v/>
      </c>
      <c r="E17" s="146"/>
      <c r="F17" s="156"/>
      <c r="G17" s="156"/>
      <c r="H17" s="188" t="str">
        <f t="shared" si="6"/>
        <v/>
      </c>
      <c r="I17" s="189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6" t="str">
        <f t="shared" si="8"/>
        <v/>
      </c>
      <c r="E18" s="146"/>
      <c r="F18" s="156"/>
      <c r="G18" s="156"/>
      <c r="H18" s="188" t="str">
        <f t="shared" si="6"/>
        <v/>
      </c>
      <c r="I18" s="189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6" t="str">
        <f t="shared" si="8"/>
        <v/>
      </c>
      <c r="E19" s="146"/>
      <c r="F19" s="156"/>
      <c r="G19" s="156"/>
      <c r="H19" s="188" t="str">
        <f t="shared" si="6"/>
        <v/>
      </c>
      <c r="I19" s="189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6" t="str">
        <f t="shared" si="8"/>
        <v/>
      </c>
      <c r="E20" s="146"/>
      <c r="F20" s="156"/>
      <c r="G20" s="156"/>
      <c r="H20" s="188" t="str">
        <f t="shared" si="6"/>
        <v/>
      </c>
      <c r="I20" s="189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7" t="str">
        <f t="shared" si="8"/>
        <v/>
      </c>
      <c r="E21" s="150"/>
      <c r="F21" s="157"/>
      <c r="G21" s="157"/>
      <c r="H21" s="190" t="str">
        <f t="shared" si="6"/>
        <v/>
      </c>
      <c r="I21" s="191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8" priority="2">
      <formula>IF($I10="","",AND(J$8&gt;=$G10,J$8&lt;=$G10))</formula>
    </cfRule>
    <cfRule type="expression" dxfId="7" priority="6">
      <formula>IF($H10="","",AND(J$8&gt;=$G10-($H10-1),J$8&lt;=$G10))</formula>
    </cfRule>
    <cfRule type="expression" dxfId="6" priority="37">
      <formula>IF($F10="","",AND(J$8&gt;=$F10,J$8&lt;=$G10))</formula>
    </cfRule>
    <cfRule type="expression" dxfId="5" priority="38">
      <formula>J$8=TODAY()</formula>
    </cfRule>
    <cfRule type="expression" dxfId="4" priority="39">
      <formula>IF($C10="","",AND(J$8&gt;=$C10,J$8&lt;=$D10))</formula>
    </cfRule>
  </conditionalFormatting>
  <conditionalFormatting sqref="I10:I21">
    <cfRule type="cellIs" dxfId="3" priority="5" operator="notEqual">
      <formula>""</formula>
    </cfRule>
  </conditionalFormatting>
  <conditionalFormatting sqref="H10:H21">
    <cfRule type="cellIs" dxfId="2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8"/>
  <sheetViews>
    <sheetView workbookViewId="0">
      <selection activeCell="A2" sqref="A2"/>
    </sheetView>
  </sheetViews>
  <sheetFormatPr defaultRowHeight="12.75" x14ac:dyDescent="0.2"/>
  <cols>
    <col min="1" max="1" width="12.28515625" bestFit="1" customWidth="1"/>
  </cols>
  <sheetData>
    <row r="1" spans="1:1" x14ac:dyDescent="0.2">
      <c r="A1" s="145" t="str">
        <f>'FÍSICO SEMANAL'!B6</f>
        <v>Data de Início</v>
      </c>
    </row>
    <row r="2" spans="1:1" x14ac:dyDescent="0.2">
      <c r="A2" s="144">
        <v>44661</v>
      </c>
    </row>
    <row r="3" spans="1:1" x14ac:dyDescent="0.2">
      <c r="A3" s="144">
        <f>A2+1</f>
        <v>44662</v>
      </c>
    </row>
    <row r="4" spans="1:1" x14ac:dyDescent="0.2">
      <c r="A4" s="144">
        <f t="shared" ref="A4:A67" si="0">A3+1</f>
        <v>44663</v>
      </c>
    </row>
    <row r="5" spans="1:1" x14ac:dyDescent="0.2">
      <c r="A5" s="144">
        <f t="shared" si="0"/>
        <v>44664</v>
      </c>
    </row>
    <row r="6" spans="1:1" x14ac:dyDescent="0.2">
      <c r="A6" s="144">
        <f t="shared" si="0"/>
        <v>44665</v>
      </c>
    </row>
    <row r="7" spans="1:1" x14ac:dyDescent="0.2">
      <c r="A7" s="144">
        <f t="shared" si="0"/>
        <v>44666</v>
      </c>
    </row>
    <row r="8" spans="1:1" x14ac:dyDescent="0.2">
      <c r="A8" s="144">
        <f t="shared" si="0"/>
        <v>44667</v>
      </c>
    </row>
    <row r="9" spans="1:1" x14ac:dyDescent="0.2">
      <c r="A9" s="144">
        <f t="shared" si="0"/>
        <v>44668</v>
      </c>
    </row>
    <row r="10" spans="1:1" x14ac:dyDescent="0.2">
      <c r="A10" s="144">
        <f t="shared" si="0"/>
        <v>44669</v>
      </c>
    </row>
    <row r="11" spans="1:1" x14ac:dyDescent="0.2">
      <c r="A11" s="144">
        <f t="shared" si="0"/>
        <v>44670</v>
      </c>
    </row>
    <row r="12" spans="1:1" x14ac:dyDescent="0.2">
      <c r="A12" s="144">
        <f t="shared" si="0"/>
        <v>44671</v>
      </c>
    </row>
    <row r="13" spans="1:1" x14ac:dyDescent="0.2">
      <c r="A13" s="144">
        <f t="shared" si="0"/>
        <v>44672</v>
      </c>
    </row>
    <row r="14" spans="1:1" x14ac:dyDescent="0.2">
      <c r="A14" s="144">
        <f t="shared" si="0"/>
        <v>44673</v>
      </c>
    </row>
    <row r="15" spans="1:1" x14ac:dyDescent="0.2">
      <c r="A15" s="144">
        <f t="shared" si="0"/>
        <v>44674</v>
      </c>
    </row>
    <row r="16" spans="1:1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0"/>
  <sheetViews>
    <sheetView topLeftCell="B1" workbookViewId="0">
      <selection activeCell="L15" sqref="L15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10" max="10" width="5" customWidth="1"/>
    <col min="12" max="12" width="28.140625" customWidth="1"/>
    <col min="15" max="15" width="11.42578125" bestFit="1" customWidth="1"/>
  </cols>
  <sheetData>
    <row r="4" spans="2:16" x14ac:dyDescent="0.2">
      <c r="B4" s="451" t="s">
        <v>322</v>
      </c>
      <c r="C4" s="452"/>
      <c r="D4" s="452"/>
      <c r="E4" s="452"/>
      <c r="F4" s="452"/>
      <c r="G4" s="452"/>
      <c r="H4" s="453"/>
      <c r="J4" s="451" t="s">
        <v>322</v>
      </c>
      <c r="K4" s="452"/>
      <c r="L4" s="452"/>
      <c r="M4" s="452"/>
      <c r="N4" s="452"/>
      <c r="O4" s="452"/>
      <c r="P4" s="453"/>
    </row>
    <row r="5" spans="2:16" x14ac:dyDescent="0.2">
      <c r="B5" s="454" t="s">
        <v>326</v>
      </c>
      <c r="C5" s="454"/>
      <c r="D5" s="454"/>
      <c r="E5" s="454"/>
      <c r="F5" s="454"/>
      <c r="G5" s="454"/>
      <c r="H5" s="454"/>
      <c r="J5" s="455" t="s">
        <v>329</v>
      </c>
      <c r="K5" s="456"/>
      <c r="L5" s="456"/>
      <c r="M5" s="456"/>
      <c r="N5" s="456"/>
      <c r="O5" s="456"/>
      <c r="P5" s="457"/>
    </row>
    <row r="6" spans="2:16" x14ac:dyDescent="0.2">
      <c r="B6" s="460"/>
      <c r="C6" s="460"/>
      <c r="D6" s="460"/>
      <c r="E6" s="460"/>
      <c r="F6" s="460"/>
      <c r="G6" s="460"/>
      <c r="H6" s="460"/>
      <c r="J6" s="460"/>
      <c r="K6" s="460"/>
      <c r="L6" s="460"/>
      <c r="M6" s="460"/>
      <c r="N6" s="460"/>
      <c r="O6" s="460"/>
      <c r="P6" s="460"/>
    </row>
    <row r="7" spans="2:16" x14ac:dyDescent="0.2">
      <c r="B7" s="461"/>
      <c r="C7" s="159" t="s">
        <v>320</v>
      </c>
      <c r="D7" s="459" t="str">
        <f>CUST_Geral_M_OBRA!D6</f>
        <v>Reforma de imóvel em Jacarepaguá</v>
      </c>
      <c r="E7" s="459"/>
      <c r="F7" s="459"/>
      <c r="G7" s="459"/>
      <c r="H7" s="459"/>
      <c r="J7" s="461"/>
      <c r="K7" s="159" t="s">
        <v>320</v>
      </c>
      <c r="L7" s="440" t="str">
        <f>CUST_Geral_M_OBRA!D6</f>
        <v>Reforma de imóvel em Jacarepaguá</v>
      </c>
      <c r="M7" s="441"/>
      <c r="N7" s="441"/>
      <c r="O7" s="441"/>
      <c r="P7" s="458"/>
    </row>
    <row r="8" spans="2:16" x14ac:dyDescent="0.2">
      <c r="B8" s="462"/>
      <c r="C8" s="159" t="s">
        <v>321</v>
      </c>
      <c r="D8" s="459" t="str">
        <f>CUST_Geral_M_OBRA!D7</f>
        <v>Rua Cassiopeia, n° 86, Taquara - RJ</v>
      </c>
      <c r="E8" s="459"/>
      <c r="F8" s="459"/>
      <c r="G8" s="459"/>
      <c r="H8" s="459"/>
      <c r="J8" s="462"/>
      <c r="K8" s="159" t="s">
        <v>321</v>
      </c>
      <c r="L8" s="440" t="str">
        <f>CUST_Geral_M_OBRA!D7</f>
        <v>Rua Cassiopeia, n° 86, Taquara - RJ</v>
      </c>
      <c r="M8" s="441"/>
      <c r="N8" s="441"/>
      <c r="O8" s="441"/>
      <c r="P8" s="458"/>
    </row>
    <row r="9" spans="2:16" x14ac:dyDescent="0.2">
      <c r="B9" s="462"/>
      <c r="C9" s="159" t="s">
        <v>319</v>
      </c>
      <c r="D9" s="270">
        <v>44670</v>
      </c>
      <c r="E9" s="158"/>
      <c r="F9" s="158"/>
      <c r="G9" s="158"/>
      <c r="H9" s="159" t="s">
        <v>327</v>
      </c>
      <c r="J9" s="462"/>
      <c r="K9" s="159" t="s">
        <v>319</v>
      </c>
      <c r="L9" s="270"/>
      <c r="M9" s="158"/>
      <c r="N9" s="158"/>
      <c r="O9" s="158"/>
      <c r="P9" s="159" t="s">
        <v>327</v>
      </c>
    </row>
    <row r="10" spans="2:16" x14ac:dyDescent="0.2">
      <c r="B10" s="463"/>
      <c r="C10" s="158" t="s">
        <v>316</v>
      </c>
      <c r="D10" s="158" t="s">
        <v>1</v>
      </c>
      <c r="E10" s="158" t="s">
        <v>270</v>
      </c>
      <c r="F10" s="158" t="s">
        <v>317</v>
      </c>
      <c r="G10" s="158" t="s">
        <v>318</v>
      </c>
      <c r="H10" s="159" t="s">
        <v>270</v>
      </c>
      <c r="J10" s="463"/>
      <c r="K10" s="158" t="s">
        <v>316</v>
      </c>
      <c r="L10" s="158" t="s">
        <v>1</v>
      </c>
      <c r="M10" s="158" t="s">
        <v>270</v>
      </c>
      <c r="N10" s="158" t="s">
        <v>317</v>
      </c>
      <c r="O10" s="158" t="s">
        <v>318</v>
      </c>
      <c r="P10" s="159" t="s">
        <v>270</v>
      </c>
    </row>
    <row r="11" spans="2:16" ht="12.75" customHeight="1" x14ac:dyDescent="0.2">
      <c r="B11" s="450" t="s">
        <v>328</v>
      </c>
      <c r="C11" s="160" t="s">
        <v>2</v>
      </c>
      <c r="D11" s="158"/>
      <c r="E11" s="158"/>
      <c r="F11" s="161"/>
      <c r="G11" s="158"/>
      <c r="H11" s="158"/>
      <c r="J11" s="450" t="s">
        <v>328</v>
      </c>
      <c r="K11" s="160" t="s">
        <v>2</v>
      </c>
      <c r="L11" s="158"/>
      <c r="M11" s="158"/>
      <c r="N11" s="161"/>
      <c r="O11" s="158"/>
      <c r="P11" s="158"/>
    </row>
    <row r="12" spans="2:16" x14ac:dyDescent="0.2">
      <c r="B12" s="450"/>
      <c r="C12" s="160" t="s">
        <v>3</v>
      </c>
      <c r="D12" s="158"/>
      <c r="E12" s="158"/>
      <c r="F12" s="161"/>
      <c r="G12" s="158"/>
      <c r="H12" s="158"/>
      <c r="J12" s="450"/>
      <c r="K12" s="160" t="s">
        <v>3</v>
      </c>
      <c r="L12" s="158"/>
      <c r="M12" s="158"/>
      <c r="N12" s="161"/>
      <c r="O12" s="158"/>
      <c r="P12" s="158"/>
    </row>
    <row r="13" spans="2:16" x14ac:dyDescent="0.2">
      <c r="B13" s="450"/>
      <c r="C13" s="160" t="s">
        <v>4</v>
      </c>
      <c r="D13" s="158"/>
      <c r="E13" s="158"/>
      <c r="F13" s="161"/>
      <c r="G13" s="158"/>
      <c r="H13" s="158"/>
      <c r="J13" s="450"/>
      <c r="K13" s="160" t="s">
        <v>4</v>
      </c>
      <c r="L13" s="158"/>
      <c r="M13" s="158"/>
      <c r="N13" s="161"/>
      <c r="O13" s="158"/>
      <c r="P13" s="158"/>
    </row>
    <row r="14" spans="2:16" x14ac:dyDescent="0.2">
      <c r="B14" s="450"/>
      <c r="C14" s="160" t="s">
        <v>5</v>
      </c>
      <c r="D14" s="158"/>
      <c r="E14" s="158"/>
      <c r="F14" s="161"/>
      <c r="G14" s="158"/>
      <c r="H14" s="158"/>
      <c r="J14" s="450"/>
      <c r="K14" s="160" t="s">
        <v>5</v>
      </c>
      <c r="L14" s="158"/>
      <c r="M14" s="158"/>
      <c r="N14" s="161"/>
      <c r="O14" s="158"/>
      <c r="P14" s="158"/>
    </row>
    <row r="15" spans="2:16" x14ac:dyDescent="0.2">
      <c r="B15" s="450"/>
      <c r="C15" s="160" t="s">
        <v>6</v>
      </c>
      <c r="D15" s="158"/>
      <c r="E15" s="158"/>
      <c r="F15" s="161"/>
      <c r="G15" s="158"/>
      <c r="H15" s="158"/>
      <c r="J15" s="450"/>
      <c r="K15" s="160" t="s">
        <v>6</v>
      </c>
      <c r="L15" s="158"/>
      <c r="M15" s="158"/>
      <c r="N15" s="161"/>
      <c r="O15" s="158"/>
      <c r="P15" s="158"/>
    </row>
    <row r="16" spans="2:16" x14ac:dyDescent="0.2">
      <c r="B16" s="450"/>
      <c r="C16" s="160" t="s">
        <v>7</v>
      </c>
      <c r="D16" s="158"/>
      <c r="E16" s="158"/>
      <c r="F16" s="161"/>
      <c r="G16" s="158"/>
      <c r="H16" s="158"/>
      <c r="J16" s="450"/>
      <c r="K16" s="160" t="s">
        <v>7</v>
      </c>
      <c r="L16" s="158"/>
      <c r="M16" s="158"/>
      <c r="N16" s="161"/>
      <c r="O16" s="158"/>
      <c r="P16" s="158"/>
    </row>
    <row r="17" spans="2:16" x14ac:dyDescent="0.2">
      <c r="B17" s="450"/>
      <c r="C17" s="160" t="s">
        <v>8</v>
      </c>
      <c r="D17" s="158"/>
      <c r="E17" s="158"/>
      <c r="F17" s="161"/>
      <c r="G17" s="158"/>
      <c r="H17" s="158"/>
      <c r="J17" s="450"/>
      <c r="K17" s="160" t="s">
        <v>8</v>
      </c>
      <c r="L17" s="158"/>
      <c r="M17" s="158"/>
      <c r="N17" s="161"/>
      <c r="O17" s="158"/>
      <c r="P17" s="158"/>
    </row>
    <row r="18" spans="2:16" x14ac:dyDescent="0.2">
      <c r="B18" s="450"/>
      <c r="C18" s="160" t="s">
        <v>323</v>
      </c>
      <c r="D18" s="158"/>
      <c r="E18" s="158"/>
      <c r="F18" s="161"/>
      <c r="G18" s="158"/>
      <c r="H18" s="158"/>
      <c r="J18" s="450"/>
      <c r="K18" s="160" t="s">
        <v>323</v>
      </c>
      <c r="L18" s="158"/>
      <c r="M18" s="158"/>
      <c r="N18" s="161"/>
      <c r="O18" s="158"/>
      <c r="P18" s="158"/>
    </row>
    <row r="19" spans="2:16" x14ac:dyDescent="0.2">
      <c r="B19" s="450"/>
      <c r="C19" s="160" t="s">
        <v>324</v>
      </c>
      <c r="D19" s="158"/>
      <c r="E19" s="158"/>
      <c r="F19" s="161"/>
      <c r="G19" s="158"/>
      <c r="H19" s="158"/>
      <c r="J19" s="450"/>
      <c r="K19" s="160" t="s">
        <v>324</v>
      </c>
      <c r="L19" s="158"/>
      <c r="M19" s="158"/>
      <c r="N19" s="161"/>
      <c r="O19" s="158"/>
      <c r="P19" s="158"/>
    </row>
    <row r="20" spans="2:16" x14ac:dyDescent="0.2">
      <c r="B20" s="450"/>
      <c r="C20" s="160" t="s">
        <v>325</v>
      </c>
      <c r="D20" s="158"/>
      <c r="E20" s="158"/>
      <c r="F20" s="161"/>
      <c r="G20" s="158"/>
      <c r="H20" s="158"/>
      <c r="J20" s="450"/>
      <c r="K20" s="160" t="s">
        <v>325</v>
      </c>
      <c r="L20" s="158"/>
      <c r="M20" s="158"/>
      <c r="N20" s="161"/>
      <c r="O20" s="158"/>
      <c r="P20" s="158"/>
    </row>
  </sheetData>
  <mergeCells count="14">
    <mergeCell ref="B11:B20"/>
    <mergeCell ref="B4:H4"/>
    <mergeCell ref="B5:H5"/>
    <mergeCell ref="J4:P4"/>
    <mergeCell ref="J5:P5"/>
    <mergeCell ref="J11:J20"/>
    <mergeCell ref="L8:P8"/>
    <mergeCell ref="L7:P7"/>
    <mergeCell ref="D7:H7"/>
    <mergeCell ref="D8:H8"/>
    <mergeCell ref="B6:H6"/>
    <mergeCell ref="J6:P6"/>
    <mergeCell ref="J7:J10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D13" sqref="D13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9" max="9" width="11.42578125" bestFit="1" customWidth="1"/>
  </cols>
  <sheetData>
    <row r="4" spans="2:9" x14ac:dyDescent="0.2">
      <c r="B4" s="451" t="s">
        <v>330</v>
      </c>
      <c r="C4" s="452"/>
      <c r="D4" s="452"/>
      <c r="E4" s="452"/>
      <c r="F4" s="452"/>
      <c r="G4" s="452"/>
      <c r="H4" s="452"/>
      <c r="I4" s="453"/>
    </row>
    <row r="5" spans="2:9" x14ac:dyDescent="0.2">
      <c r="B5" s="454" t="s">
        <v>340</v>
      </c>
      <c r="C5" s="454"/>
      <c r="D5" s="454"/>
      <c r="E5" s="454"/>
      <c r="F5" s="454"/>
      <c r="G5" s="454"/>
      <c r="H5" s="454"/>
      <c r="I5" s="454"/>
    </row>
    <row r="6" spans="2:9" x14ac:dyDescent="0.2">
      <c r="B6" s="460"/>
      <c r="C6" s="460"/>
      <c r="D6" s="460"/>
      <c r="E6" s="460"/>
      <c r="F6" s="460"/>
      <c r="G6" s="460"/>
      <c r="H6" s="460"/>
      <c r="I6" s="460"/>
    </row>
    <row r="7" spans="2:9" x14ac:dyDescent="0.2">
      <c r="B7" s="461"/>
      <c r="C7" s="159" t="s">
        <v>320</v>
      </c>
      <c r="D7" s="464" t="str">
        <f>CUST_Geral_M_OBRA!D6</f>
        <v>Reforma de imóvel em Jacarepaguá</v>
      </c>
      <c r="E7" s="459"/>
      <c r="F7" s="459"/>
      <c r="G7" s="459"/>
      <c r="H7" s="459"/>
      <c r="I7" s="459"/>
    </row>
    <row r="8" spans="2:9" x14ac:dyDescent="0.2">
      <c r="B8" s="462"/>
      <c r="C8" s="159" t="s">
        <v>321</v>
      </c>
      <c r="D8" s="464" t="str">
        <f>CUST_Geral_M_OBRA!D7</f>
        <v>Rua Cassiopeia, n° 86, Taquara - RJ</v>
      </c>
      <c r="E8" s="459"/>
      <c r="F8" s="459"/>
      <c r="G8" s="459"/>
      <c r="H8" s="459"/>
      <c r="I8" s="459"/>
    </row>
    <row r="9" spans="2:9" x14ac:dyDescent="0.2">
      <c r="B9" s="462"/>
      <c r="C9" s="159" t="s">
        <v>319</v>
      </c>
      <c r="D9" s="269">
        <v>44670</v>
      </c>
      <c r="E9" s="158"/>
      <c r="F9" s="158"/>
      <c r="G9" s="158"/>
      <c r="H9" s="159" t="s">
        <v>331</v>
      </c>
      <c r="I9" s="159"/>
    </row>
    <row r="10" spans="2:9" x14ac:dyDescent="0.2">
      <c r="B10" s="463"/>
      <c r="C10" s="158" t="s">
        <v>316</v>
      </c>
      <c r="D10" s="158" t="s">
        <v>1</v>
      </c>
      <c r="E10" s="158" t="s">
        <v>270</v>
      </c>
      <c r="F10" s="158" t="s">
        <v>317</v>
      </c>
      <c r="G10" s="208" t="s">
        <v>27</v>
      </c>
      <c r="H10" s="159" t="s">
        <v>270</v>
      </c>
      <c r="I10" s="158" t="s">
        <v>318</v>
      </c>
    </row>
    <row r="11" spans="2:9" x14ac:dyDescent="0.2">
      <c r="B11" s="450" t="s">
        <v>328</v>
      </c>
      <c r="C11" s="160" t="s">
        <v>2</v>
      </c>
      <c r="D11" s="307" t="s">
        <v>414</v>
      </c>
      <c r="E11" s="158">
        <v>2</v>
      </c>
      <c r="F11" s="161"/>
      <c r="G11" s="268" t="str">
        <f>IF(F11="","",E11*F11)</f>
        <v/>
      </c>
      <c r="H11" s="158"/>
      <c r="I11" s="158"/>
    </row>
    <row r="12" spans="2:9" x14ac:dyDescent="0.2">
      <c r="B12" s="450"/>
      <c r="C12" s="160" t="s">
        <v>3</v>
      </c>
      <c r="D12" s="307" t="s">
        <v>415</v>
      </c>
      <c r="E12" s="158">
        <v>1</v>
      </c>
      <c r="F12" s="161"/>
      <c r="G12" s="268" t="str">
        <f t="shared" ref="G12:G20" si="0">IF(F12="","",E12*F12)</f>
        <v/>
      </c>
      <c r="H12" s="158"/>
      <c r="I12" s="158"/>
    </row>
    <row r="13" spans="2:9" x14ac:dyDescent="0.2">
      <c r="B13" s="450"/>
      <c r="C13" s="160" t="s">
        <v>4</v>
      </c>
      <c r="D13" s="158"/>
      <c r="E13" s="158"/>
      <c r="F13" s="161"/>
      <c r="G13" s="268" t="str">
        <f t="shared" si="0"/>
        <v/>
      </c>
      <c r="H13" s="158"/>
      <c r="I13" s="158"/>
    </row>
    <row r="14" spans="2:9" x14ac:dyDescent="0.2">
      <c r="B14" s="450"/>
      <c r="C14" s="160" t="s">
        <v>5</v>
      </c>
      <c r="D14" s="158"/>
      <c r="E14" s="158"/>
      <c r="F14" s="161"/>
      <c r="G14" s="268" t="str">
        <f t="shared" si="0"/>
        <v/>
      </c>
      <c r="H14" s="158"/>
      <c r="I14" s="158"/>
    </row>
    <row r="15" spans="2:9" x14ac:dyDescent="0.2">
      <c r="B15" s="450"/>
      <c r="C15" s="160" t="s">
        <v>6</v>
      </c>
      <c r="D15" s="158"/>
      <c r="E15" s="158"/>
      <c r="F15" s="161"/>
      <c r="G15" s="268" t="str">
        <f t="shared" si="0"/>
        <v/>
      </c>
      <c r="H15" s="158"/>
      <c r="I15" s="158"/>
    </row>
    <row r="16" spans="2:9" x14ac:dyDescent="0.2">
      <c r="B16" s="450"/>
      <c r="C16" s="160" t="s">
        <v>7</v>
      </c>
      <c r="D16" s="158"/>
      <c r="E16" s="158"/>
      <c r="F16" s="161"/>
      <c r="G16" s="268" t="str">
        <f t="shared" si="0"/>
        <v/>
      </c>
      <c r="H16" s="158"/>
      <c r="I16" s="158"/>
    </row>
    <row r="17" spans="2:9" x14ac:dyDescent="0.2">
      <c r="B17" s="450"/>
      <c r="C17" s="160" t="s">
        <v>8</v>
      </c>
      <c r="D17" s="158"/>
      <c r="E17" s="158"/>
      <c r="F17" s="161"/>
      <c r="G17" s="268" t="str">
        <f t="shared" si="0"/>
        <v/>
      </c>
      <c r="H17" s="158"/>
      <c r="I17" s="158"/>
    </row>
    <row r="18" spans="2:9" x14ac:dyDescent="0.2">
      <c r="B18" s="450"/>
      <c r="C18" s="160" t="s">
        <v>323</v>
      </c>
      <c r="D18" s="158"/>
      <c r="E18" s="158"/>
      <c r="F18" s="161"/>
      <c r="G18" s="268" t="str">
        <f t="shared" si="0"/>
        <v/>
      </c>
      <c r="H18" s="158"/>
      <c r="I18" s="158"/>
    </row>
    <row r="19" spans="2:9" x14ac:dyDescent="0.2">
      <c r="B19" s="450"/>
      <c r="C19" s="160" t="s">
        <v>324</v>
      </c>
      <c r="D19" s="158"/>
      <c r="E19" s="158"/>
      <c r="F19" s="161"/>
      <c r="G19" s="268" t="str">
        <f t="shared" si="0"/>
        <v/>
      </c>
      <c r="H19" s="158"/>
      <c r="I19" s="158"/>
    </row>
    <row r="20" spans="2:9" x14ac:dyDescent="0.2">
      <c r="B20" s="450"/>
      <c r="C20" s="160" t="s">
        <v>325</v>
      </c>
      <c r="D20" s="158"/>
      <c r="E20" s="158"/>
      <c r="F20" s="161"/>
      <c r="G20" s="268" t="str">
        <f t="shared" si="0"/>
        <v/>
      </c>
      <c r="H20" s="158"/>
      <c r="I20" s="158"/>
    </row>
  </sheetData>
  <mergeCells count="7">
    <mergeCell ref="B11:B20"/>
    <mergeCell ref="B7:B10"/>
    <mergeCell ref="B4:I4"/>
    <mergeCell ref="B5:I5"/>
    <mergeCell ref="B6:I6"/>
    <mergeCell ref="D7:I7"/>
    <mergeCell ref="D8:I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10</vt:i4>
      </vt:variant>
    </vt:vector>
  </HeadingPairs>
  <TitlesOfParts>
    <vt:vector size="2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Diario1</vt:lpstr>
      <vt:lpstr>Diario2</vt:lpstr>
      <vt:lpstr>Diario3</vt:lpstr>
      <vt:lpstr>Diario4</vt:lpstr>
      <vt:lpstr>Diario5</vt:lpstr>
      <vt:lpstr>Diario6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2022-04-26T01:36:18Z</dcterms:modified>
</cp:coreProperties>
</file>