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025" windowHeight="7905"/>
  </bookViews>
  <sheets>
    <sheet name="Plan1" sheetId="1" r:id="rId1"/>
    <sheet name="Plan2" sheetId="2" r:id="rId2"/>
    <sheet name="Plan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C148" i="1" l="1"/>
  <c r="C147" i="1"/>
  <c r="C146" i="1"/>
  <c r="C145" i="1"/>
  <c r="C144" i="1"/>
  <c r="C142" i="1"/>
  <c r="C140" i="1"/>
  <c r="C139" i="1"/>
  <c r="C138" i="1"/>
  <c r="C137" i="1"/>
  <c r="C136" i="1"/>
  <c r="C135" i="1"/>
  <c r="C134" i="1"/>
  <c r="C130" i="1"/>
  <c r="C129" i="1"/>
  <c r="C128" i="1"/>
  <c r="C127" i="1"/>
  <c r="C126" i="1"/>
  <c r="C125" i="1"/>
  <c r="C124" i="1"/>
  <c r="C120" i="1"/>
  <c r="C119" i="1"/>
  <c r="C118" i="1"/>
  <c r="C117" i="1"/>
  <c r="C116" i="1"/>
  <c r="C115" i="1"/>
  <c r="C114" i="1"/>
  <c r="C110" i="1"/>
  <c r="C109" i="1"/>
  <c r="C108" i="1"/>
  <c r="C107" i="1"/>
  <c r="C90" i="1"/>
  <c r="C89" i="1"/>
  <c r="C88" i="1"/>
  <c r="C84" i="1"/>
  <c r="C83" i="1"/>
  <c r="C82" i="1"/>
  <c r="C81" i="1"/>
  <c r="C80" i="1"/>
  <c r="C79" i="1"/>
  <c r="C74" i="1"/>
  <c r="C73" i="1"/>
  <c r="C72" i="1"/>
  <c r="C71" i="1"/>
  <c r="C70" i="1"/>
  <c r="C69" i="1"/>
  <c r="C64" i="1"/>
  <c r="C63" i="1"/>
  <c r="C62" i="1"/>
  <c r="C61" i="1"/>
  <c r="C60" i="1"/>
  <c r="C59" i="1"/>
  <c r="C54" i="1"/>
  <c r="C53" i="1"/>
  <c r="C52" i="1"/>
  <c r="C51" i="1"/>
  <c r="C50" i="1"/>
  <c r="C49" i="1"/>
  <c r="R33" i="1"/>
  <c r="R35" i="1" s="1"/>
  <c r="N33" i="1"/>
  <c r="N35" i="1" s="1"/>
  <c r="J33" i="1"/>
  <c r="J35" i="1" s="1"/>
  <c r="F33" i="1"/>
  <c r="F35" i="1" s="1"/>
  <c r="R32" i="1"/>
  <c r="R14" i="1" s="1"/>
  <c r="N32" i="1"/>
  <c r="N14" i="1" s="1"/>
  <c r="J32" i="1"/>
  <c r="J14" i="1" s="1"/>
  <c r="F32" i="1"/>
  <c r="F56" i="1" s="1"/>
  <c r="C31" i="1"/>
  <c r="C30" i="1"/>
  <c r="C29" i="1"/>
  <c r="C28" i="1"/>
  <c r="C27" i="1"/>
  <c r="C26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Q33" i="1" s="1"/>
  <c r="P22" i="1"/>
  <c r="P33" i="1" s="1"/>
  <c r="O22" i="1"/>
  <c r="O33" i="1" s="1"/>
  <c r="N22" i="1"/>
  <c r="M22" i="1"/>
  <c r="M33" i="1" s="1"/>
  <c r="L22" i="1"/>
  <c r="L33" i="1" s="1"/>
  <c r="K22" i="1"/>
  <c r="K33" i="1" s="1"/>
  <c r="J22" i="1"/>
  <c r="I22" i="1"/>
  <c r="I33" i="1" s="1"/>
  <c r="H22" i="1"/>
  <c r="H33" i="1" s="1"/>
  <c r="G22" i="1"/>
  <c r="G33" i="1" s="1"/>
  <c r="F22" i="1"/>
  <c r="E22" i="1"/>
  <c r="E33" i="1" s="1"/>
  <c r="D22" i="1"/>
  <c r="D33" i="1" s="1"/>
  <c r="C33" i="1" s="1"/>
  <c r="C21" i="1"/>
  <c r="C20" i="1"/>
  <c r="C19" i="1"/>
  <c r="C18" i="1"/>
  <c r="C17" i="1"/>
  <c r="C16" i="1"/>
  <c r="R15" i="1"/>
  <c r="Q15" i="1"/>
  <c r="P15" i="1"/>
  <c r="N15" i="1"/>
  <c r="M15" i="1"/>
  <c r="L15" i="1"/>
  <c r="J15" i="1"/>
  <c r="I15" i="1"/>
  <c r="H15" i="1"/>
  <c r="F15" i="1"/>
  <c r="E15" i="1"/>
  <c r="D15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E35" i="1" l="1"/>
  <c r="M35" i="1"/>
  <c r="G35" i="1"/>
  <c r="K35" i="1"/>
  <c r="O35" i="1"/>
  <c r="D35" i="1"/>
  <c r="H35" i="1"/>
  <c r="L35" i="1"/>
  <c r="P35" i="1"/>
  <c r="I35" i="1"/>
  <c r="Q35" i="1"/>
  <c r="F14" i="1"/>
  <c r="G15" i="1"/>
  <c r="K15" i="1"/>
  <c r="O15" i="1"/>
  <c r="E32" i="1"/>
  <c r="I32" i="1"/>
  <c r="M32" i="1"/>
  <c r="Q32" i="1"/>
  <c r="J56" i="1"/>
  <c r="J55" i="1"/>
  <c r="N56" i="1"/>
  <c r="N55" i="1"/>
  <c r="R56" i="1"/>
  <c r="R55" i="1"/>
  <c r="F55" i="1"/>
  <c r="G32" i="1"/>
  <c r="K32" i="1"/>
  <c r="O32" i="1"/>
  <c r="D32" i="1"/>
  <c r="H32" i="1"/>
  <c r="L32" i="1"/>
  <c r="P32" i="1"/>
  <c r="R66" i="1" l="1"/>
  <c r="R65" i="1"/>
  <c r="L56" i="1"/>
  <c r="L14" i="1"/>
  <c r="L55" i="1"/>
  <c r="H56" i="1"/>
  <c r="H55" i="1"/>
  <c r="H14" i="1"/>
  <c r="N66" i="1"/>
  <c r="N65" i="1"/>
  <c r="D56" i="1"/>
  <c r="D14" i="1"/>
  <c r="D55" i="1"/>
  <c r="F66" i="1"/>
  <c r="F65" i="1"/>
  <c r="Q56" i="1"/>
  <c r="Q55" i="1"/>
  <c r="Q14" i="1"/>
  <c r="O56" i="1"/>
  <c r="O55" i="1"/>
  <c r="O14" i="1"/>
  <c r="M56" i="1"/>
  <c r="M55" i="1"/>
  <c r="M14" i="1"/>
  <c r="P56" i="1"/>
  <c r="P55" i="1"/>
  <c r="P14" i="1"/>
  <c r="K56" i="1"/>
  <c r="K14" i="1"/>
  <c r="K55" i="1"/>
  <c r="I56" i="1"/>
  <c r="I55" i="1"/>
  <c r="I14" i="1"/>
  <c r="C35" i="1"/>
  <c r="J66" i="1"/>
  <c r="J65" i="1"/>
  <c r="G56" i="1"/>
  <c r="G55" i="1"/>
  <c r="G14" i="1"/>
  <c r="E56" i="1"/>
  <c r="E55" i="1"/>
  <c r="E14" i="1"/>
  <c r="G66" i="1" l="1"/>
  <c r="G65" i="1"/>
  <c r="P66" i="1"/>
  <c r="P65" i="1"/>
  <c r="E66" i="1"/>
  <c r="E65" i="1"/>
  <c r="I66" i="1"/>
  <c r="I65" i="1"/>
  <c r="K66" i="1"/>
  <c r="K65" i="1"/>
  <c r="F76" i="1"/>
  <c r="F75" i="1"/>
  <c r="O66" i="1"/>
  <c r="O65" i="1"/>
  <c r="C56" i="1"/>
  <c r="L66" i="1"/>
  <c r="L65" i="1"/>
  <c r="J76" i="1"/>
  <c r="J75" i="1"/>
  <c r="M66" i="1"/>
  <c r="M65" i="1"/>
  <c r="Q66" i="1"/>
  <c r="Q65" i="1"/>
  <c r="D66" i="1"/>
  <c r="C66" i="1" s="1"/>
  <c r="D65" i="1"/>
  <c r="N76" i="1"/>
  <c r="N75" i="1"/>
  <c r="H66" i="1"/>
  <c r="H65" i="1"/>
  <c r="R76" i="1"/>
  <c r="R75" i="1"/>
  <c r="H76" i="1" l="1"/>
  <c r="H75" i="1"/>
  <c r="O76" i="1"/>
  <c r="O75" i="1"/>
  <c r="R86" i="1"/>
  <c r="R91" i="1" s="1"/>
  <c r="R85" i="1"/>
  <c r="D76" i="1"/>
  <c r="D75" i="1"/>
  <c r="Q76" i="1"/>
  <c r="Q75" i="1"/>
  <c r="K76" i="1"/>
  <c r="K75" i="1"/>
  <c r="I76" i="1"/>
  <c r="I75" i="1"/>
  <c r="E76" i="1"/>
  <c r="E75" i="1"/>
  <c r="P76" i="1"/>
  <c r="P75" i="1"/>
  <c r="G76" i="1"/>
  <c r="G75" i="1"/>
  <c r="M76" i="1"/>
  <c r="M75" i="1"/>
  <c r="J86" i="1"/>
  <c r="J91" i="1" s="1"/>
  <c r="J85" i="1"/>
  <c r="L76" i="1"/>
  <c r="L75" i="1"/>
  <c r="F86" i="1"/>
  <c r="F91" i="1" s="1"/>
  <c r="F85" i="1"/>
  <c r="F46" i="1"/>
  <c r="N86" i="1"/>
  <c r="N91" i="1" s="1"/>
  <c r="N85" i="1"/>
  <c r="F47" i="1"/>
  <c r="I86" i="1" l="1"/>
  <c r="I91" i="1" s="1"/>
  <c r="I85" i="1"/>
  <c r="N47" i="1"/>
  <c r="G86" i="1"/>
  <c r="G85" i="1"/>
  <c r="I46" i="1"/>
  <c r="D46" i="1"/>
  <c r="G46" i="1"/>
  <c r="N112" i="1"/>
  <c r="N111" i="1"/>
  <c r="F112" i="1"/>
  <c r="F111" i="1"/>
  <c r="J47" i="1"/>
  <c r="M86" i="1"/>
  <c r="M91" i="1" s="1"/>
  <c r="M85" i="1"/>
  <c r="M47" i="1" s="1"/>
  <c r="G91" i="1"/>
  <c r="K86" i="1"/>
  <c r="K91" i="1" s="1"/>
  <c r="K85" i="1"/>
  <c r="J46" i="1"/>
  <c r="K47" i="1"/>
  <c r="H86" i="1"/>
  <c r="H85" i="1"/>
  <c r="H47" i="1"/>
  <c r="H46" i="1"/>
  <c r="D86" i="1"/>
  <c r="D85" i="1"/>
  <c r="R112" i="1"/>
  <c r="R111" i="1"/>
  <c r="R46" i="1"/>
  <c r="O86" i="1"/>
  <c r="O85" i="1"/>
  <c r="H91" i="1"/>
  <c r="G47" i="1"/>
  <c r="J112" i="1"/>
  <c r="J111" i="1"/>
  <c r="L86" i="1"/>
  <c r="L91" i="1" s="1"/>
  <c r="L85" i="1"/>
  <c r="L46" i="1" s="1"/>
  <c r="C76" i="1"/>
  <c r="O91" i="1"/>
  <c r="P86" i="1"/>
  <c r="P91" i="1" s="1"/>
  <c r="P85" i="1"/>
  <c r="R47" i="1"/>
  <c r="E86" i="1"/>
  <c r="E91" i="1" s="1"/>
  <c r="E85" i="1"/>
  <c r="Q86" i="1"/>
  <c r="Q91" i="1" s="1"/>
  <c r="Q85" i="1"/>
  <c r="I47" i="1"/>
  <c r="N46" i="1"/>
  <c r="L47" i="1" l="1"/>
  <c r="Q112" i="1"/>
  <c r="Q111" i="1"/>
  <c r="Q47" i="1"/>
  <c r="J122" i="1"/>
  <c r="J106" i="1" s="1"/>
  <c r="J8" i="1" s="1"/>
  <c r="J121" i="1"/>
  <c r="O46" i="1"/>
  <c r="O47" i="1"/>
  <c r="D112" i="1"/>
  <c r="D111" i="1"/>
  <c r="H112" i="1"/>
  <c r="H111" i="1"/>
  <c r="E112" i="1"/>
  <c r="E111" i="1"/>
  <c r="E47" i="1"/>
  <c r="L112" i="1"/>
  <c r="L111" i="1"/>
  <c r="C86" i="1"/>
  <c r="D91" i="1"/>
  <c r="C91" i="1" s="1"/>
  <c r="F122" i="1"/>
  <c r="F121" i="1"/>
  <c r="F106" i="1"/>
  <c r="F8" i="1" s="1"/>
  <c r="I112" i="1"/>
  <c r="I111" i="1"/>
  <c r="D47" i="1"/>
  <c r="P112" i="1"/>
  <c r="P111" i="1"/>
  <c r="P47" i="1"/>
  <c r="O112" i="1"/>
  <c r="O111" i="1"/>
  <c r="R122" i="1"/>
  <c r="R121" i="1"/>
  <c r="K112" i="1"/>
  <c r="K111" i="1"/>
  <c r="K46" i="1"/>
  <c r="M112" i="1"/>
  <c r="M111" i="1"/>
  <c r="M46" i="1"/>
  <c r="G112" i="1"/>
  <c r="G111" i="1"/>
  <c r="E46" i="1"/>
  <c r="Q46" i="1"/>
  <c r="N122" i="1"/>
  <c r="N121" i="1"/>
  <c r="P46" i="1"/>
  <c r="R106" i="1" l="1"/>
  <c r="R8" i="1" s="1"/>
  <c r="O122" i="1"/>
  <c r="O106" i="1" s="1"/>
  <c r="O8" i="1" s="1"/>
  <c r="O121" i="1"/>
  <c r="I122" i="1"/>
  <c r="I121" i="1"/>
  <c r="I106" i="1"/>
  <c r="I8" i="1" s="1"/>
  <c r="D122" i="1"/>
  <c r="D121" i="1"/>
  <c r="G122" i="1"/>
  <c r="G121" i="1"/>
  <c r="G106" i="1"/>
  <c r="G8" i="1" s="1"/>
  <c r="K122" i="1"/>
  <c r="K121" i="1"/>
  <c r="K106" i="1"/>
  <c r="K8" i="1" s="1"/>
  <c r="N106" i="1"/>
  <c r="N8" i="1" s="1"/>
  <c r="M122" i="1"/>
  <c r="M121" i="1"/>
  <c r="F132" i="1"/>
  <c r="F131" i="1"/>
  <c r="C112" i="1"/>
  <c r="Q122" i="1"/>
  <c r="Q121" i="1"/>
  <c r="Q106" i="1"/>
  <c r="Q8" i="1" s="1"/>
  <c r="R132" i="1"/>
  <c r="R131" i="1"/>
  <c r="P8" i="1"/>
  <c r="H122" i="1"/>
  <c r="H121" i="1"/>
  <c r="J132" i="1"/>
  <c r="J131" i="1"/>
  <c r="N132" i="1"/>
  <c r="N131" i="1"/>
  <c r="P106" i="1"/>
  <c r="P122" i="1"/>
  <c r="P121" i="1"/>
  <c r="L106" i="1"/>
  <c r="L8" i="1" s="1"/>
  <c r="L122" i="1"/>
  <c r="L121" i="1"/>
  <c r="E122" i="1"/>
  <c r="E121" i="1"/>
  <c r="E106" i="1"/>
  <c r="E8" i="1" s="1"/>
  <c r="M132" i="1" l="1"/>
  <c r="M131" i="1"/>
  <c r="C122" i="1"/>
  <c r="L132" i="1"/>
  <c r="L131" i="1"/>
  <c r="P132" i="1"/>
  <c r="P131" i="1"/>
  <c r="H106" i="1"/>
  <c r="H8" i="1" s="1"/>
  <c r="R142" i="1"/>
  <c r="R149" i="1" s="1"/>
  <c r="R141" i="1"/>
  <c r="Q132" i="1"/>
  <c r="Q131" i="1"/>
  <c r="F142" i="1"/>
  <c r="F141" i="1"/>
  <c r="F105" i="1"/>
  <c r="D106" i="1"/>
  <c r="D8" i="1" s="1"/>
  <c r="N142" i="1"/>
  <c r="N149" i="1" s="1"/>
  <c r="N141" i="1"/>
  <c r="E132" i="1"/>
  <c r="E131" i="1"/>
  <c r="F149" i="1"/>
  <c r="M106" i="1"/>
  <c r="M8" i="1" s="1"/>
  <c r="K132" i="1"/>
  <c r="K131" i="1"/>
  <c r="G132" i="1"/>
  <c r="G131" i="1"/>
  <c r="I132" i="1"/>
  <c r="I131" i="1"/>
  <c r="R105" i="1"/>
  <c r="J142" i="1"/>
  <c r="J149" i="1" s="1"/>
  <c r="J141" i="1"/>
  <c r="H132" i="1"/>
  <c r="H131" i="1"/>
  <c r="D132" i="1"/>
  <c r="D131" i="1"/>
  <c r="O132" i="1"/>
  <c r="O131" i="1"/>
  <c r="J105" i="1"/>
  <c r="N105" i="1"/>
  <c r="F7" i="1" l="1"/>
  <c r="F9" i="1"/>
  <c r="F10" i="1" s="1"/>
  <c r="J7" i="1"/>
  <c r="J9" i="1"/>
  <c r="J10" i="1" s="1"/>
  <c r="C132" i="1"/>
  <c r="I142" i="1"/>
  <c r="I141" i="1"/>
  <c r="I105" i="1" s="1"/>
  <c r="K142" i="1"/>
  <c r="K149" i="1" s="1"/>
  <c r="K9" i="1" s="1"/>
  <c r="K10" i="1" s="1"/>
  <c r="K141" i="1"/>
  <c r="K105" i="1"/>
  <c r="K7" i="1" s="1"/>
  <c r="E142" i="1"/>
  <c r="E149" i="1" s="1"/>
  <c r="E141" i="1"/>
  <c r="Q142" i="1"/>
  <c r="Q141" i="1"/>
  <c r="Q105" i="1" s="1"/>
  <c r="I149" i="1"/>
  <c r="Q149" i="1"/>
  <c r="H142" i="1"/>
  <c r="H149" i="1" s="1"/>
  <c r="H9" i="1" s="1"/>
  <c r="H10" i="1" s="1"/>
  <c r="H141" i="1"/>
  <c r="H105" i="1" s="1"/>
  <c r="H7" i="1" s="1"/>
  <c r="G142" i="1"/>
  <c r="G149" i="1" s="1"/>
  <c r="G9" i="1" s="1"/>
  <c r="G10" i="1" s="1"/>
  <c r="G141" i="1"/>
  <c r="G105" i="1"/>
  <c r="G7" i="1" s="1"/>
  <c r="M142" i="1"/>
  <c r="M141" i="1"/>
  <c r="M105" i="1" s="1"/>
  <c r="E105" i="1"/>
  <c r="O142" i="1"/>
  <c r="O149" i="1" s="1"/>
  <c r="O9" i="1" s="1"/>
  <c r="O10" i="1" s="1"/>
  <c r="O141" i="1"/>
  <c r="P142" i="1"/>
  <c r="P149" i="1" s="1"/>
  <c r="P9" i="1" s="1"/>
  <c r="P10" i="1" s="1"/>
  <c r="P141" i="1"/>
  <c r="P105" i="1"/>
  <c r="P7" i="1" s="1"/>
  <c r="O105" i="1"/>
  <c r="O7" i="1" s="1"/>
  <c r="N7" i="1"/>
  <c r="N9" i="1"/>
  <c r="N10" i="1" s="1"/>
  <c r="D142" i="1"/>
  <c r="D149" i="1" s="1"/>
  <c r="D141" i="1"/>
  <c r="D105" i="1" s="1"/>
  <c r="D7" i="1" s="1"/>
  <c r="R7" i="1"/>
  <c r="R9" i="1"/>
  <c r="R10" i="1" s="1"/>
  <c r="L142" i="1"/>
  <c r="L149" i="1" s="1"/>
  <c r="L141" i="1"/>
  <c r="L105" i="1" s="1"/>
  <c r="L7" i="1" s="1"/>
  <c r="M149" i="1"/>
  <c r="C149" i="1" l="1"/>
  <c r="D9" i="1"/>
  <c r="I7" i="1"/>
  <c r="I9" i="1"/>
  <c r="I10" i="1" s="1"/>
  <c r="Q7" i="1"/>
  <c r="Q9" i="1"/>
  <c r="Q10" i="1" s="1"/>
  <c r="L9" i="1"/>
  <c r="L10" i="1" s="1"/>
  <c r="E7" i="1"/>
  <c r="E9" i="1"/>
  <c r="E10" i="1" s="1"/>
  <c r="M7" i="1"/>
  <c r="M9" i="1"/>
  <c r="M10" i="1" s="1"/>
  <c r="D10" i="1" l="1"/>
  <c r="C9" i="1"/>
</calcChain>
</file>

<file path=xl/comments1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<sst xmlns="http://schemas.openxmlformats.org/spreadsheetml/2006/main" count="389" uniqueCount="38">
  <si>
    <t>Início</t>
  </si>
  <si>
    <t>PROFISSIONAL</t>
  </si>
  <si>
    <t>AJUDANTE</t>
  </si>
  <si>
    <t>x</t>
  </si>
  <si>
    <t>Presentes</t>
  </si>
  <si>
    <t>Edgard</t>
  </si>
  <si>
    <t>Marcelus</t>
  </si>
  <si>
    <t>Samuel</t>
  </si>
  <si>
    <t>Ademir</t>
  </si>
  <si>
    <t>Cosme</t>
  </si>
  <si>
    <t>Agricio</t>
  </si>
  <si>
    <t>Ricardo</t>
  </si>
  <si>
    <t>Silvio</t>
  </si>
  <si>
    <t>Luiz Fernando</t>
  </si>
  <si>
    <t>Richard</t>
  </si>
  <si>
    <t>Luis Fernando (Batata)</t>
  </si>
  <si>
    <t>Alex</t>
  </si>
  <si>
    <t>Marcos</t>
  </si>
  <si>
    <t>Emerson</t>
  </si>
  <si>
    <t>Valor da diária</t>
  </si>
  <si>
    <t xml:space="preserve">Na semana </t>
  </si>
  <si>
    <t>Valor de acrecimo</t>
  </si>
  <si>
    <t>Total dias Mês</t>
  </si>
  <si>
    <t>Total de Faltas</t>
  </si>
  <si>
    <t>Custo total das diárias</t>
  </si>
  <si>
    <t>ABRIL</t>
  </si>
  <si>
    <t>Pediu p/sair</t>
  </si>
  <si>
    <t>Dias trab. semana</t>
  </si>
  <si>
    <t>Total da semana</t>
  </si>
  <si>
    <t>Total do Mês</t>
  </si>
  <si>
    <t>MAIO</t>
  </si>
  <si>
    <t>Faltou</t>
  </si>
  <si>
    <t>Dispensado</t>
  </si>
  <si>
    <t>P/outra obra</t>
  </si>
  <si>
    <t>S/Expediente</t>
  </si>
  <si>
    <t>JUNHO</t>
  </si>
  <si>
    <t>Folga</t>
  </si>
  <si>
    <t>Aguardar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</si>
</sst>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/>
      <right/>
      <top/>
      <bottom style="thin">
        <color rgb="FFFF3300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1" xfId="0" applyFont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1" fillId="0" borderId="7" xfId="0" applyFont="1" applyBorder="1" applyAlignment="1" applyProtection="1">
      <alignment horizontal="center"/>
      <protection hidden="1"/>
    </xf>
    <xf numFmtId="0" fontId="1" fillId="0" borderId="8" xfId="0" applyFont="1" applyBorder="1" applyAlignment="1" applyProtection="1">
      <alignment horizontal="center"/>
      <protection hidden="1"/>
    </xf>
    <xf numFmtId="0" fontId="1" fillId="0" borderId="9" xfId="0" applyFont="1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1" fillId="0" borderId="11" xfId="0" applyFont="1" applyBorder="1" applyProtection="1">
      <protection hidden="1"/>
    </xf>
    <xf numFmtId="0" fontId="1" fillId="0" borderId="12" xfId="0" applyFont="1" applyBorder="1" applyProtection="1"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1" fillId="0" borderId="0" xfId="0" applyFont="1" applyBorder="1" applyProtection="1">
      <protection hidden="1"/>
    </xf>
    <xf numFmtId="164" fontId="1" fillId="0" borderId="9" xfId="0" applyNumberFormat="1" applyFont="1" applyBorder="1" applyAlignment="1" applyProtection="1">
      <alignment horizontal="left"/>
      <protection hidden="1"/>
    </xf>
    <xf numFmtId="164" fontId="0" fillId="0" borderId="9" xfId="0" applyNumberFormat="1" applyBorder="1" applyAlignment="1" applyProtection="1">
      <alignment horizontal="left"/>
      <protection hidden="1"/>
    </xf>
    <xf numFmtId="164" fontId="0" fillId="0" borderId="10" xfId="0" applyNumberFormat="1" applyBorder="1" applyAlignment="1" applyProtection="1">
      <alignment horizontal="left"/>
      <protection hidden="1"/>
    </xf>
    <xf numFmtId="164" fontId="1" fillId="0" borderId="11" xfId="0" applyNumberFormat="1" applyFont="1" applyBorder="1" applyAlignment="1" applyProtection="1">
      <alignment horizontal="left"/>
      <protection hidden="1"/>
    </xf>
    <xf numFmtId="164" fontId="0" fillId="0" borderId="12" xfId="0" applyNumberFormat="1" applyBorder="1" applyAlignment="1" applyProtection="1">
      <alignment horizontal="left"/>
      <protection hidden="1"/>
    </xf>
    <xf numFmtId="0" fontId="1" fillId="0" borderId="7" xfId="0" applyFont="1" applyBorder="1" applyProtection="1">
      <protection hidden="1"/>
    </xf>
    <xf numFmtId="164" fontId="0" fillId="0" borderId="0" xfId="0" applyNumberFormat="1" applyBorder="1" applyAlignment="1" applyProtection="1">
      <alignment horizontal="left"/>
      <protection hidden="1"/>
    </xf>
    <xf numFmtId="164" fontId="1" fillId="2" borderId="9" xfId="0" applyNumberFormat="1" applyFont="1" applyFill="1" applyBorder="1" applyAlignment="1" applyProtection="1">
      <alignment horizontal="left"/>
      <protection hidden="1"/>
    </xf>
    <xf numFmtId="0" fontId="1" fillId="0" borderId="9" xfId="0" applyNumberFormat="1" applyFont="1" applyBorder="1" applyAlignment="1" applyProtection="1">
      <alignment horizontal="center"/>
      <protection hidden="1"/>
    </xf>
    <xf numFmtId="0" fontId="1" fillId="0" borderId="13" xfId="0" applyFont="1" applyBorder="1" applyProtection="1">
      <protection hidden="1"/>
    </xf>
    <xf numFmtId="0" fontId="1" fillId="0" borderId="14" xfId="0" applyNumberFormat="1" applyFont="1" applyBorder="1" applyAlignment="1" applyProtection="1">
      <alignment horizontal="center"/>
      <protection hidden="1"/>
    </xf>
    <xf numFmtId="0" fontId="0" fillId="0" borderId="13" xfId="0" applyBorder="1" applyProtection="1">
      <protection hidden="1"/>
    </xf>
    <xf numFmtId="164" fontId="0" fillId="2" borderId="15" xfId="0" applyNumberFormat="1" applyFill="1" applyBorder="1" applyProtection="1">
      <protection hidden="1"/>
    </xf>
    <xf numFmtId="164" fontId="1" fillId="2" borderId="10" xfId="0" applyNumberFormat="1" applyFont="1" applyFill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64" fontId="1" fillId="0" borderId="0" xfId="0" applyNumberFormat="1" applyFont="1" applyFill="1" applyBorder="1" applyAlignment="1" applyProtection="1">
      <alignment horizontal="left"/>
      <protection hidden="1"/>
    </xf>
    <xf numFmtId="164" fontId="1" fillId="2" borderId="0" xfId="0" applyNumberFormat="1" applyFont="1" applyFill="1" applyBorder="1" applyAlignment="1" applyProtection="1">
      <alignment horizontal="left"/>
      <protection hidden="1"/>
    </xf>
    <xf numFmtId="0" fontId="1" fillId="0" borderId="10" xfId="0" applyNumberFormat="1" applyFont="1" applyBorder="1" applyAlignment="1" applyProtection="1">
      <alignment horizontal="center"/>
      <protection hidden="1"/>
    </xf>
    <xf numFmtId="0" fontId="1" fillId="0" borderId="20" xfId="0" applyNumberFormat="1" applyFont="1" applyBorder="1" applyAlignment="1" applyProtection="1">
      <alignment horizontal="center"/>
      <protection hidden="1"/>
    </xf>
    <xf numFmtId="14" fontId="0" fillId="0" borderId="7" xfId="0" applyNumberFormat="1" applyBorder="1" applyAlignment="1" applyProtection="1">
      <alignment horizontal="center"/>
      <protection hidden="1"/>
    </xf>
    <xf numFmtId="0" fontId="1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164" fontId="0" fillId="2" borderId="0" xfId="0" applyNumberFormat="1" applyFill="1" applyBorder="1" applyProtection="1">
      <protection hidden="1"/>
    </xf>
    <xf numFmtId="164" fontId="0" fillId="2" borderId="9" xfId="0" applyNumberFormat="1" applyFill="1" applyBorder="1" applyAlignment="1" applyProtection="1">
      <alignment horizontal="center"/>
      <protection hidden="1"/>
    </xf>
    <xf numFmtId="164" fontId="0" fillId="2" borderId="10" xfId="0" applyNumberFormat="1" applyFill="1" applyBorder="1" applyAlignment="1" applyProtection="1">
      <alignment horizontal="center"/>
      <protection hidden="1"/>
    </xf>
    <xf numFmtId="0" fontId="1" fillId="0" borderId="16" xfId="0" applyFont="1" applyBorder="1" applyProtection="1">
      <protection hidden="1"/>
    </xf>
    <xf numFmtId="0" fontId="0" fillId="0" borderId="0" xfId="0" applyBorder="1" applyProtection="1">
      <protection hidden="1"/>
    </xf>
    <xf numFmtId="164" fontId="0" fillId="2" borderId="21" xfId="0" applyNumberFormat="1" applyFill="1" applyBorder="1" applyAlignment="1" applyProtection="1">
      <alignment horizontal="center"/>
      <protection hidden="1"/>
    </xf>
    <xf numFmtId="164" fontId="0" fillId="2" borderId="22" xfId="0" applyNumberFormat="1" applyFill="1" applyBorder="1" applyAlignment="1" applyProtection="1">
      <alignment horizontal="center"/>
      <protection hidden="1"/>
    </xf>
    <xf numFmtId="14" fontId="0" fillId="0" borderId="23" xfId="0" applyNumberFormat="1" applyBorder="1" applyAlignment="1" applyProtection="1">
      <alignment horizontal="center"/>
      <protection hidden="1"/>
    </xf>
    <xf numFmtId="0" fontId="0" fillId="0" borderId="24" xfId="0" applyBorder="1" applyProtection="1">
      <protection hidden="1"/>
    </xf>
    <xf numFmtId="164" fontId="0" fillId="0" borderId="24" xfId="0" applyNumberFormat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/>
      <protection hidden="1"/>
    </xf>
    <xf numFmtId="14" fontId="0" fillId="0" borderId="26" xfId="0" applyNumberFormat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" fillId="0" borderId="27" xfId="0" applyFont="1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14" xfId="0" applyBorder="1" applyProtection="1">
      <protection hidden="1"/>
    </xf>
    <xf numFmtId="0" fontId="1" fillId="0" borderId="29" xfId="0" applyFont="1" applyBorder="1" applyProtection="1">
      <protection hidden="1"/>
    </xf>
    <xf numFmtId="164" fontId="0" fillId="2" borderId="30" xfId="0" applyNumberFormat="1" applyFill="1" applyBorder="1" applyProtection="1">
      <protection hidden="1"/>
    </xf>
    <xf numFmtId="164" fontId="0" fillId="3" borderId="31" xfId="0" applyNumberFormat="1" applyFill="1" applyBorder="1" applyAlignment="1" applyProtection="1">
      <alignment horizontal="center"/>
      <protection hidden="1"/>
    </xf>
    <xf numFmtId="164" fontId="0" fillId="3" borderId="32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33" xfId="0" applyNumberFormat="1" applyBorder="1" applyAlignment="1" applyProtection="1">
      <alignment horizontal="center"/>
      <protection hidden="1"/>
    </xf>
    <xf numFmtId="0" fontId="0" fillId="0" borderId="34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1" fillId="0" borderId="12" xfId="0" applyFont="1" applyBorder="1" applyAlignment="1" applyProtection="1">
      <alignment horizontal="center"/>
      <protection hidden="1"/>
    </xf>
    <xf numFmtId="14" fontId="0" fillId="0" borderId="13" xfId="0" applyNumberFormat="1" applyBorder="1" applyAlignment="1" applyProtection="1">
      <alignment horizontal="center"/>
      <protection hidden="1"/>
    </xf>
    <xf numFmtId="0" fontId="1" fillId="0" borderId="14" xfId="0" applyFont="1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1" fillId="0" borderId="37" xfId="0" applyFont="1" applyBorder="1" applyAlignment="1" applyProtection="1">
      <alignment horizontal="center"/>
      <protection hidden="1"/>
    </xf>
    <xf numFmtId="0" fontId="1" fillId="0" borderId="20" xfId="0" applyFont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1" fillId="0" borderId="38" xfId="0" applyFont="1" applyBorder="1" applyProtection="1">
      <protection hidden="1"/>
    </xf>
    <xf numFmtId="0" fontId="1" fillId="0" borderId="39" xfId="0" applyFont="1" applyBorder="1" applyProtection="1">
      <protection hidden="1"/>
    </xf>
    <xf numFmtId="0" fontId="1" fillId="0" borderId="28" xfId="0" applyFont="1" applyBorder="1" applyAlignment="1" applyProtection="1">
      <alignment horizontal="center"/>
      <protection hidden="1"/>
    </xf>
    <xf numFmtId="0" fontId="0" fillId="0" borderId="37" xfId="0" applyBorder="1" applyAlignment="1" applyProtection="1">
      <alignment horizontal="center"/>
      <protection hidden="1"/>
    </xf>
    <xf numFmtId="0" fontId="0" fillId="0" borderId="40" xfId="0" applyBorder="1" applyProtection="1">
      <protection hidden="1"/>
    </xf>
    <xf numFmtId="0" fontId="1" fillId="0" borderId="35" xfId="0" applyFont="1" applyBorder="1" applyAlignment="1" applyProtection="1">
      <alignment horizontal="center"/>
      <protection hidden="1"/>
    </xf>
    <xf numFmtId="164" fontId="0" fillId="2" borderId="14" xfId="0" applyNumberFormat="1" applyFill="1" applyBorder="1" applyAlignment="1" applyProtection="1">
      <alignment horizontal="center"/>
      <protection hidden="1"/>
    </xf>
    <xf numFmtId="164" fontId="0" fillId="2" borderId="37" xfId="0" applyNumberFormat="1" applyFill="1" applyBorder="1" applyAlignment="1" applyProtection="1">
      <alignment horizontal="center"/>
      <protection hidden="1"/>
    </xf>
    <xf numFmtId="164" fontId="0" fillId="2" borderId="0" xfId="0" applyNumberFormat="1" applyFill="1" applyBorder="1" applyAlignment="1" applyProtection="1">
      <alignment horizontal="center"/>
      <protection hidden="1"/>
    </xf>
    <xf numFmtId="0" fontId="0" fillId="0" borderId="41" xfId="0" applyBorder="1" applyAlignment="1" applyProtection="1">
      <alignment horizontal="center"/>
      <protection hidden="1"/>
    </xf>
    <xf numFmtId="0" fontId="0" fillId="0" borderId="42" xfId="0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164" fontId="0" fillId="2" borderId="31" xfId="0" applyNumberFormat="1" applyFill="1" applyBorder="1" applyProtection="1">
      <protection hidden="1"/>
    </xf>
    <xf numFmtId="164" fontId="0" fillId="0" borderId="0" xfId="0" applyNumberFormat="1" applyProtection="1">
      <protection hidden="1"/>
    </xf>
    <xf numFmtId="14" fontId="0" fillId="0" borderId="16" xfId="0" applyNumberForma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4" fontId="0" fillId="0" borderId="45" xfId="0" applyNumberFormat="1" applyBorder="1" applyAlignment="1" applyProtection="1">
      <alignment horizontal="center"/>
      <protection hidden="1"/>
    </xf>
    <xf numFmtId="0" fontId="0" fillId="0" borderId="46" xfId="0" applyBorder="1" applyProtection="1">
      <protection hidden="1"/>
    </xf>
    <xf numFmtId="164" fontId="0" fillId="0" borderId="47" xfId="0" applyNumberFormat="1" applyBorder="1" applyAlignment="1" applyProtection="1">
      <alignment horizontal="center"/>
      <protection hidden="1"/>
    </xf>
    <xf numFmtId="164" fontId="0" fillId="0" borderId="48" xfId="0" applyNumberFormat="1" applyBorder="1" applyAlignment="1" applyProtection="1">
      <alignment horizontal="center"/>
      <protection hidden="1"/>
    </xf>
    <xf numFmtId="14" fontId="0" fillId="0" borderId="49" xfId="0" applyNumberForma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50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1" fillId="0" borderId="52" xfId="0" applyFont="1" applyBorder="1" applyAlignment="1" applyProtection="1">
      <alignment horizontal="center"/>
      <protection hidden="1"/>
    </xf>
    <xf numFmtId="164" fontId="0" fillId="0" borderId="9" xfId="0" applyNumberFormat="1" applyBorder="1" applyAlignment="1" applyProtection="1">
      <alignment horizontal="center"/>
      <protection hidden="1"/>
    </xf>
    <xf numFmtId="164" fontId="0" fillId="0" borderId="10" xfId="0" applyNumberFormat="1" applyBorder="1" applyAlignment="1" applyProtection="1">
      <alignment horizontal="center"/>
      <protection hidden="1"/>
    </xf>
    <xf numFmtId="164" fontId="0" fillId="0" borderId="53" xfId="0" applyNumberFormat="1" applyBorder="1" applyAlignment="1" applyProtection="1">
      <alignment horizontal="center"/>
      <protection hidden="1"/>
    </xf>
    <xf numFmtId="0" fontId="1" fillId="0" borderId="51" xfId="0" applyFont="1" applyBorder="1" applyAlignment="1" applyProtection="1">
      <alignment horizontal="center"/>
      <protection hidden="1"/>
    </xf>
    <xf numFmtId="0" fontId="0" fillId="0" borderId="54" xfId="0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41" xfId="0" applyBorder="1" applyProtection="1">
      <protection hidden="1"/>
    </xf>
    <xf numFmtId="14" fontId="0" fillId="0" borderId="56" xfId="0" applyNumberFormat="1" applyBorder="1" applyAlignment="1" applyProtection="1">
      <alignment horizontal="center"/>
      <protection hidden="1"/>
    </xf>
    <xf numFmtId="0" fontId="0" fillId="0" borderId="57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59" xfId="0" applyBorder="1" applyAlignment="1" applyProtection="1">
      <alignment horizontal="center"/>
      <protection hidden="1"/>
    </xf>
    <xf numFmtId="0" fontId="1" fillId="0" borderId="57" xfId="0" applyFon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1" fillId="0" borderId="60" xfId="0" applyFont="1" applyBorder="1" applyProtection="1">
      <protection hidden="1"/>
    </xf>
    <xf numFmtId="0" fontId="1" fillId="0" borderId="61" xfId="0" applyFont="1" applyBorder="1" applyProtection="1">
      <protection hidden="1"/>
    </xf>
    <xf numFmtId="0" fontId="0" fillId="0" borderId="62" xfId="0" applyBorder="1" applyProtection="1">
      <protection hidden="1"/>
    </xf>
    <xf numFmtId="0" fontId="0" fillId="0" borderId="47" xfId="0" applyBorder="1" applyProtection="1">
      <protection hidden="1"/>
    </xf>
    <xf numFmtId="0" fontId="0" fillId="0" borderId="47" xfId="0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2" fillId="0" borderId="17" xfId="0" applyFont="1" applyBorder="1" applyAlignment="1" applyProtection="1">
      <alignment horizontal="center"/>
      <protection hidden="1"/>
    </xf>
    <xf numFmtId="0" fontId="2" fillId="0" borderId="18" xfId="0" applyFont="1" applyBorder="1" applyAlignment="1" applyProtection="1">
      <alignment horizontal="center"/>
      <protection hidden="1"/>
    </xf>
    <xf numFmtId="0" fontId="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</cellXfs>
  <cellStyles count="1">
    <cellStyle name="Normal" xfId="0" builtinId="0"/>
  </cellStyles>
  <dxfs count="3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_Fis&#237;co_Finan_&amp;_Curva_S_V_(2)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Faltou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149"/>
  <sheetViews>
    <sheetView tabSelected="1" topLeftCell="A31" zoomScale="80" zoomScaleNormal="80" workbookViewId="0">
      <selection activeCell="M49" sqref="M49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</cols>
  <sheetData>
    <row r="2" spans="2:18" ht="15.75" thickBot="1" x14ac:dyDescent="0.3"/>
    <row r="3" spans="2:18" x14ac:dyDescent="0.25">
      <c r="B3" s="1" t="s">
        <v>0</v>
      </c>
      <c r="C3" s="2"/>
      <c r="D3" s="119" t="s">
        <v>1</v>
      </c>
      <c r="E3" s="120"/>
      <c r="F3" s="120"/>
      <c r="G3" s="120"/>
      <c r="H3" s="120"/>
      <c r="I3" s="121"/>
      <c r="J3" s="122" t="s">
        <v>2</v>
      </c>
      <c r="K3" s="120"/>
      <c r="L3" s="120"/>
      <c r="M3" s="120"/>
      <c r="N3" s="120"/>
      <c r="O3" s="123"/>
      <c r="P3" s="123"/>
      <c r="Q3" s="123"/>
      <c r="R3" s="121"/>
    </row>
    <row r="4" spans="2:18" x14ac:dyDescent="0.25">
      <c r="B4" s="3" t="s">
        <v>3</v>
      </c>
      <c r="C4" s="4" t="s">
        <v>4</v>
      </c>
      <c r="D4" s="5" t="s">
        <v>5</v>
      </c>
      <c r="E4" s="6" t="s">
        <v>6</v>
      </c>
      <c r="F4" s="5" t="s">
        <v>7</v>
      </c>
      <c r="G4" s="5" t="s">
        <v>8</v>
      </c>
      <c r="H4" s="6" t="s">
        <v>9</v>
      </c>
      <c r="I4" s="7" t="s">
        <v>10</v>
      </c>
      <c r="J4" s="8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9" t="s">
        <v>16</v>
      </c>
      <c r="P4" s="9" t="s">
        <v>17</v>
      </c>
      <c r="Q4" s="9" t="s">
        <v>18</v>
      </c>
      <c r="R4" s="10"/>
    </row>
    <row r="5" spans="2:18" x14ac:dyDescent="0.25">
      <c r="B5" s="11" t="s">
        <v>19</v>
      </c>
      <c r="C5" s="12" t="s">
        <v>20</v>
      </c>
      <c r="D5" s="13">
        <v>135</v>
      </c>
      <c r="E5" s="14">
        <v>165</v>
      </c>
      <c r="F5" s="13">
        <v>165</v>
      </c>
      <c r="G5" s="13">
        <v>165</v>
      </c>
      <c r="H5" s="14">
        <v>165</v>
      </c>
      <c r="I5" s="15">
        <v>165</v>
      </c>
      <c r="J5" s="16">
        <v>90</v>
      </c>
      <c r="K5" s="13">
        <v>90</v>
      </c>
      <c r="L5" s="13">
        <v>90</v>
      </c>
      <c r="M5" s="13">
        <v>90</v>
      </c>
      <c r="N5" s="14">
        <v>90</v>
      </c>
      <c r="O5" s="17">
        <v>90</v>
      </c>
      <c r="P5" s="17">
        <v>90</v>
      </c>
      <c r="Q5" s="17">
        <v>90</v>
      </c>
      <c r="R5" s="15"/>
    </row>
    <row r="6" spans="2:18" x14ac:dyDescent="0.25">
      <c r="B6" s="18" t="s">
        <v>21</v>
      </c>
      <c r="C6" s="19"/>
      <c r="D6" s="20" t="str">
        <f t="shared" ref="D6:R6" si="0">IF(SUM(D13,D45,D104)&gt;0,SUM(D13,D45,D104),"")</f>
        <v/>
      </c>
      <c r="E6" s="20" t="str">
        <f t="shared" si="0"/>
        <v/>
      </c>
      <c r="F6" s="20" t="str">
        <f t="shared" si="0"/>
        <v/>
      </c>
      <c r="G6" s="20" t="str">
        <f t="shared" si="0"/>
        <v/>
      </c>
      <c r="H6" s="20" t="str">
        <f t="shared" si="0"/>
        <v/>
      </c>
      <c r="I6" s="20" t="str">
        <f t="shared" si="0"/>
        <v/>
      </c>
      <c r="J6" s="20" t="str">
        <f t="shared" si="0"/>
        <v/>
      </c>
      <c r="K6" s="20" t="str">
        <f t="shared" si="0"/>
        <v/>
      </c>
      <c r="L6" s="20" t="str">
        <f t="shared" si="0"/>
        <v/>
      </c>
      <c r="M6" s="20" t="str">
        <f t="shared" si="0"/>
        <v/>
      </c>
      <c r="N6" s="20">
        <f t="shared" si="0"/>
        <v>10</v>
      </c>
      <c r="O6" s="20">
        <f t="shared" si="0"/>
        <v>10</v>
      </c>
      <c r="P6" s="20" t="str">
        <f t="shared" si="0"/>
        <v/>
      </c>
      <c r="Q6" s="20" t="str">
        <f t="shared" si="0"/>
        <v/>
      </c>
      <c r="R6" s="20" t="str">
        <f t="shared" si="0"/>
        <v/>
      </c>
    </row>
    <row r="7" spans="2:18" x14ac:dyDescent="0.25">
      <c r="B7" s="18" t="s">
        <v>22</v>
      </c>
      <c r="C7" s="19"/>
      <c r="D7" s="21">
        <f t="shared" ref="D7:R7" si="1">IF(SUM(D22,D32,D55,D65,D75,D85,D105)&gt;0,SUM(D22,D32,D55,D65,D75,D85,D105),"")</f>
        <v>53</v>
      </c>
      <c r="E7" s="21">
        <f t="shared" si="1"/>
        <v>26</v>
      </c>
      <c r="F7" s="21">
        <f t="shared" si="1"/>
        <v>34</v>
      </c>
      <c r="G7" s="21">
        <f t="shared" si="1"/>
        <v>28</v>
      </c>
      <c r="H7" s="21">
        <f t="shared" si="1"/>
        <v>3</v>
      </c>
      <c r="I7" s="21">
        <f t="shared" si="1"/>
        <v>4</v>
      </c>
      <c r="J7" s="21">
        <f t="shared" si="1"/>
        <v>1</v>
      </c>
      <c r="K7" s="21">
        <f t="shared" si="1"/>
        <v>1</v>
      </c>
      <c r="L7" s="21">
        <f t="shared" si="1"/>
        <v>37</v>
      </c>
      <c r="M7" s="21">
        <f t="shared" si="1"/>
        <v>42</v>
      </c>
      <c r="N7" s="21">
        <f t="shared" si="1"/>
        <v>22</v>
      </c>
      <c r="O7" s="21">
        <f t="shared" si="1"/>
        <v>22</v>
      </c>
      <c r="P7" s="21">
        <f t="shared" si="1"/>
        <v>4</v>
      </c>
      <c r="Q7" s="21">
        <f t="shared" si="1"/>
        <v>6</v>
      </c>
      <c r="R7" s="21" t="str">
        <f t="shared" si="1"/>
        <v/>
      </c>
    </row>
    <row r="8" spans="2:18" x14ac:dyDescent="0.25">
      <c r="B8" s="22" t="s">
        <v>23</v>
      </c>
      <c r="C8" s="19"/>
      <c r="D8" s="23" t="str">
        <f t="shared" ref="D8:R8" si="2">IF(SUM(D15,D47,D106)&gt;0,SUM(D15,D47,D106),"")</f>
        <v/>
      </c>
      <c r="E8" s="23" t="str">
        <f t="shared" si="2"/>
        <v/>
      </c>
      <c r="F8" s="23" t="str">
        <f t="shared" si="2"/>
        <v/>
      </c>
      <c r="G8" s="23">
        <f t="shared" si="2"/>
        <v>2</v>
      </c>
      <c r="H8" s="23" t="str">
        <f t="shared" si="2"/>
        <v/>
      </c>
      <c r="I8" s="23" t="str">
        <f t="shared" si="2"/>
        <v/>
      </c>
      <c r="J8" s="23" t="str">
        <f t="shared" si="2"/>
        <v/>
      </c>
      <c r="K8" s="23" t="str">
        <f t="shared" si="2"/>
        <v/>
      </c>
      <c r="L8" s="23">
        <f t="shared" si="2"/>
        <v>2</v>
      </c>
      <c r="M8" s="23">
        <f t="shared" si="2"/>
        <v>1</v>
      </c>
      <c r="N8" s="23">
        <f t="shared" si="2"/>
        <v>1</v>
      </c>
      <c r="O8" s="23">
        <f t="shared" si="2"/>
        <v>3</v>
      </c>
      <c r="P8" s="23" t="str">
        <f t="shared" si="2"/>
        <v/>
      </c>
      <c r="Q8" s="23" t="str">
        <f t="shared" si="2"/>
        <v/>
      </c>
      <c r="R8" s="23" t="str">
        <f t="shared" si="2"/>
        <v/>
      </c>
    </row>
    <row r="9" spans="2:18" x14ac:dyDescent="0.25">
      <c r="B9" s="24" t="s">
        <v>24</v>
      </c>
      <c r="C9" s="25">
        <f>SUM($D$9:$R$9)</f>
        <v>35000</v>
      </c>
      <c r="D9" s="20">
        <f t="shared" ref="D9:R9" si="3">IF(COUNTIF(D14:D149,$B$4)*D5+IF(D6="",0,D6)&gt;0,COUNTIF(D14:D149,$B$4)*D5+IF(D6="",0,D6),"")</f>
        <v>7155</v>
      </c>
      <c r="E9" s="20">
        <f t="shared" si="3"/>
        <v>4290</v>
      </c>
      <c r="F9" s="20">
        <f t="shared" si="3"/>
        <v>5610</v>
      </c>
      <c r="G9" s="20">
        <f t="shared" si="3"/>
        <v>4620</v>
      </c>
      <c r="H9" s="20">
        <f t="shared" si="3"/>
        <v>495</v>
      </c>
      <c r="I9" s="20">
        <f t="shared" si="3"/>
        <v>660</v>
      </c>
      <c r="J9" s="20">
        <f t="shared" si="3"/>
        <v>90</v>
      </c>
      <c r="K9" s="20">
        <f t="shared" si="3"/>
        <v>90</v>
      </c>
      <c r="L9" s="20">
        <f t="shared" si="3"/>
        <v>3330</v>
      </c>
      <c r="M9" s="20">
        <f t="shared" si="3"/>
        <v>3780</v>
      </c>
      <c r="N9" s="20">
        <f t="shared" si="3"/>
        <v>1990</v>
      </c>
      <c r="O9" s="20">
        <f t="shared" si="3"/>
        <v>1990</v>
      </c>
      <c r="P9" s="20">
        <f t="shared" si="3"/>
        <v>360</v>
      </c>
      <c r="Q9" s="20">
        <f t="shared" si="3"/>
        <v>540</v>
      </c>
      <c r="R9" s="26" t="str">
        <f t="shared" si="3"/>
        <v/>
      </c>
    </row>
    <row r="10" spans="2:18" x14ac:dyDescent="0.25">
      <c r="B10" s="27"/>
      <c r="C10" s="28"/>
      <c r="D10" s="26">
        <f t="shared" ref="D10:Q10" si="4">IF(AND(D9&gt;0,D9&lt;&gt;""),IF(D9-D24-D34-D57-D67-D77-D87-D113-D123-D133-D143&gt;0,D9-D24-D34-D57-D67-D77-D87-D113-D123-D133-D143,""),"")</f>
        <v>675</v>
      </c>
      <c r="E10" s="26">
        <f t="shared" si="4"/>
        <v>990</v>
      </c>
      <c r="F10" s="26" t="str">
        <f t="shared" si="4"/>
        <v/>
      </c>
      <c r="G10" s="26">
        <f t="shared" si="4"/>
        <v>825</v>
      </c>
      <c r="H10" s="26" t="str">
        <f t="shared" si="4"/>
        <v/>
      </c>
      <c r="I10" s="26" t="str">
        <f t="shared" si="4"/>
        <v/>
      </c>
      <c r="J10" s="26" t="str">
        <f t="shared" si="4"/>
        <v/>
      </c>
      <c r="K10" s="26" t="str">
        <f t="shared" si="4"/>
        <v/>
      </c>
      <c r="L10" s="26" t="str">
        <f t="shared" si="4"/>
        <v/>
      </c>
      <c r="M10" s="26">
        <f t="shared" si="4"/>
        <v>450</v>
      </c>
      <c r="N10" s="26">
        <f t="shared" si="4"/>
        <v>10</v>
      </c>
      <c r="O10" s="26">
        <f t="shared" si="4"/>
        <v>10</v>
      </c>
      <c r="P10" s="26" t="str">
        <f t="shared" si="4"/>
        <v/>
      </c>
      <c r="Q10" s="26">
        <f t="shared" si="4"/>
        <v>540</v>
      </c>
      <c r="R10" s="26" t="str">
        <f>IF(AND(R9&gt;0,R9&lt;&gt;""),IF(R9-R24-R34-R57-R67-R77-R87-R113-R123-R133-R143&gt;0,R9-R24-R34-R57-R67-R77-R87-R113-R123-R133-R143,""),"")</f>
        <v/>
      </c>
    </row>
    <row r="11" spans="2:18" ht="15.75" thickBot="1" x14ac:dyDescent="0.3">
      <c r="B11" s="27"/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</row>
    <row r="12" spans="2:18" ht="18" x14ac:dyDescent="0.25">
      <c r="B12" s="124" t="s">
        <v>25</v>
      </c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6"/>
    </row>
    <row r="13" spans="2:18" x14ac:dyDescent="0.25">
      <c r="B13" s="18" t="s">
        <v>21</v>
      </c>
      <c r="C13" s="19"/>
      <c r="D13" s="13"/>
      <c r="E13" s="14"/>
      <c r="F13" s="13"/>
      <c r="G13" s="13"/>
      <c r="H13" s="14"/>
      <c r="I13" s="15"/>
      <c r="J13" s="16"/>
      <c r="K13" s="13"/>
      <c r="L13" s="13"/>
      <c r="M13" s="13"/>
      <c r="N13" s="14">
        <v>10</v>
      </c>
      <c r="O13" s="17">
        <v>10</v>
      </c>
      <c r="P13" s="17"/>
      <c r="Q13" s="17"/>
      <c r="R13" s="15"/>
    </row>
    <row r="14" spans="2:18" x14ac:dyDescent="0.25">
      <c r="B14" s="18" t="s">
        <v>22</v>
      </c>
      <c r="C14" s="19"/>
      <c r="D14" s="21">
        <f t="shared" ref="D14:R14" si="5">IF(SUM(D22,D32)&gt;0,SUM(D22,D32),"")</f>
        <v>11</v>
      </c>
      <c r="E14" s="21" t="str">
        <f t="shared" si="5"/>
        <v/>
      </c>
      <c r="F14" s="21">
        <f t="shared" si="5"/>
        <v>8</v>
      </c>
      <c r="G14" s="21" t="str">
        <f t="shared" si="5"/>
        <v/>
      </c>
      <c r="H14" s="21" t="str">
        <f t="shared" si="5"/>
        <v/>
      </c>
      <c r="I14" s="21" t="str">
        <f t="shared" si="5"/>
        <v/>
      </c>
      <c r="J14" s="21">
        <f t="shared" si="5"/>
        <v>1</v>
      </c>
      <c r="K14" s="21">
        <f t="shared" si="5"/>
        <v>1</v>
      </c>
      <c r="L14" s="21">
        <f t="shared" si="5"/>
        <v>9</v>
      </c>
      <c r="M14" s="21">
        <f t="shared" si="5"/>
        <v>8</v>
      </c>
      <c r="N14" s="21" t="str">
        <f t="shared" si="5"/>
        <v/>
      </c>
      <c r="O14" s="21" t="str">
        <f t="shared" si="5"/>
        <v/>
      </c>
      <c r="P14" s="21" t="str">
        <f t="shared" si="5"/>
        <v/>
      </c>
      <c r="Q14" s="21" t="str">
        <f t="shared" si="5"/>
        <v/>
      </c>
      <c r="R14" s="30" t="str">
        <f t="shared" si="5"/>
        <v/>
      </c>
    </row>
    <row r="15" spans="2:18" x14ac:dyDescent="0.25">
      <c r="B15" s="22" t="s">
        <v>23</v>
      </c>
      <c r="C15" s="19"/>
      <c r="D15" s="23" t="str">
        <f>IF(COUNTIF(D18:D31,'[1]Dados de Físico Semanal'!$C$2)&gt;0,COUNTIF(D18:D31,'[1]Dados de Físico Semanal'!$C$2),"")</f>
        <v/>
      </c>
      <c r="E15" s="23" t="str">
        <f>IF(COUNTIF(E18:E31,'[1]Dados de Físico Semanal'!$C$2)&gt;0,COUNTIF(E18:E31,'[1]Dados de Físico Semanal'!$C$2),"")</f>
        <v/>
      </c>
      <c r="F15" s="23" t="str">
        <f>IF(COUNTIF(F18:F31,'[1]Dados de Físico Semanal'!$C$2)&gt;0,COUNTIF(F18:F31,'[1]Dados de Físico Semanal'!$C$2),"")</f>
        <v/>
      </c>
      <c r="G15" s="23" t="str">
        <f>IF(COUNTIF(G18:G31,'[1]Dados de Físico Semanal'!$C$2)&gt;0,COUNTIF(G18:G31,'[1]Dados de Físico Semanal'!$C$2),"")</f>
        <v/>
      </c>
      <c r="H15" s="23" t="str">
        <f>IF(COUNTIF(H18:H31,'[1]Dados de Físico Semanal'!$C$2)&gt;0,COUNTIF(H18:H31,'[1]Dados de Físico Semanal'!$C$2),"")</f>
        <v/>
      </c>
      <c r="I15" s="23" t="str">
        <f>IF(COUNTIF(I18:I31,'[1]Dados de Físico Semanal'!$C$2)&gt;0,COUNTIF(I18:I31,'[1]Dados de Físico Semanal'!$C$2),"")</f>
        <v/>
      </c>
      <c r="J15" s="23" t="str">
        <f>IF(COUNTIF(J18:J31,'[1]Dados de Físico Semanal'!$C$2)&gt;0,COUNTIF(J18:J31,'[1]Dados de Físico Semanal'!$C$2),"")</f>
        <v/>
      </c>
      <c r="K15" s="23" t="str">
        <f>IF(COUNTIF(K18:K31,'[1]Dados de Físico Semanal'!$C$2)&gt;0,COUNTIF(K18:K31,'[1]Dados de Físico Semanal'!$C$2),"")</f>
        <v/>
      </c>
      <c r="L15" s="23" t="str">
        <f>IF(COUNTIF(L18:L31,'[1]Dados de Físico Semanal'!$C$2)&gt;0,COUNTIF(L18:L31,'[1]Dados de Físico Semanal'!$C$2),"")</f>
        <v/>
      </c>
      <c r="M15" s="23" t="str">
        <f>IF(COUNTIF(M18:M31,'[1]Dados de Físico Semanal'!$C$2)&gt;0,COUNTIF(M18:M31,'[1]Dados de Físico Semanal'!$C$2),"")</f>
        <v/>
      </c>
      <c r="N15" s="23" t="str">
        <f>IF(COUNTIF(N18:N31,'[1]Dados de Físico Semanal'!$C$2)&gt;0,COUNTIF(N18:N31,'[1]Dados de Físico Semanal'!$C$2),"")</f>
        <v/>
      </c>
      <c r="O15" s="23" t="str">
        <f>IF(COUNTIF(O18:O31,'[1]Dados de Físico Semanal'!$C$2)&gt;0,COUNTIF(O18:O31,'[1]Dados de Físico Semanal'!$C$2),"")</f>
        <v/>
      </c>
      <c r="P15" s="23" t="str">
        <f>IF(COUNTIF(P18:P31,'[1]Dados de Físico Semanal'!$C$2)&gt;0,COUNTIF(P18:P31,'[1]Dados de Físico Semanal'!$C$2),"")</f>
        <v/>
      </c>
      <c r="Q15" s="23" t="str">
        <f>IF(COUNTIF(Q18:Q31,'[1]Dados de Físico Semanal'!$C$2)&gt;0,COUNTIF(Q18:Q31,'[1]Dados de Físico Semanal'!$C$2),"")</f>
        <v/>
      </c>
      <c r="R15" s="31" t="str">
        <f>IF(COUNTIF(R18:R31,'[1]Dados de Físico Semanal'!$C$2)&gt;0,COUNTIF(R18:R31,'[1]Dados de Físico Semanal'!$C$2),"")</f>
        <v/>
      </c>
    </row>
    <row r="16" spans="2:18" x14ac:dyDescent="0.25">
      <c r="B16" s="32">
        <v>44669</v>
      </c>
      <c r="C16" s="6">
        <f t="shared" ref="C16:C21" si="6">IF(COUNTIF(D16:R16,$B$4)&gt;0,COUNTIF(D16:R16,$B$4),"")</f>
        <v>1</v>
      </c>
      <c r="D16" s="33" t="s">
        <v>3</v>
      </c>
      <c r="E16" s="34"/>
      <c r="F16" s="34"/>
      <c r="G16" s="34"/>
      <c r="H16" s="34"/>
      <c r="I16" s="34"/>
      <c r="J16" s="33"/>
      <c r="K16" s="33"/>
      <c r="L16" s="34"/>
      <c r="M16" s="34"/>
      <c r="N16" s="34"/>
      <c r="O16" s="34"/>
      <c r="P16" s="34"/>
      <c r="Q16" s="34"/>
      <c r="R16" s="35"/>
    </row>
    <row r="17" spans="2:18" x14ac:dyDescent="0.25">
      <c r="B17" s="32">
        <v>44670</v>
      </c>
      <c r="C17" s="6">
        <f t="shared" si="6"/>
        <v>3</v>
      </c>
      <c r="D17" s="34" t="s">
        <v>3</v>
      </c>
      <c r="E17" s="34"/>
      <c r="F17" s="34"/>
      <c r="G17" s="34"/>
      <c r="H17" s="34"/>
      <c r="I17" s="34"/>
      <c r="J17" s="33" t="s">
        <v>3</v>
      </c>
      <c r="K17" s="33" t="s">
        <v>3</v>
      </c>
      <c r="L17" s="33"/>
      <c r="M17" s="34"/>
      <c r="N17" s="34"/>
      <c r="O17" s="34"/>
      <c r="P17" s="34"/>
      <c r="Q17" s="34"/>
      <c r="R17" s="35"/>
    </row>
    <row r="18" spans="2:18" x14ac:dyDescent="0.25">
      <c r="B18" s="32">
        <v>44671</v>
      </c>
      <c r="C18" s="6">
        <f t="shared" si="6"/>
        <v>2</v>
      </c>
      <c r="D18" s="34" t="s">
        <v>3</v>
      </c>
      <c r="E18" s="34"/>
      <c r="F18" s="33"/>
      <c r="G18" s="34"/>
      <c r="H18" s="34"/>
      <c r="I18" s="34"/>
      <c r="J18" s="34" t="s">
        <v>26</v>
      </c>
      <c r="K18" s="34" t="s">
        <v>26</v>
      </c>
      <c r="L18" s="33" t="s">
        <v>3</v>
      </c>
      <c r="M18" s="34"/>
      <c r="N18" s="34"/>
      <c r="O18" s="34"/>
      <c r="P18" s="34"/>
      <c r="Q18" s="34"/>
      <c r="R18" s="35"/>
    </row>
    <row r="19" spans="2:18" x14ac:dyDescent="0.25">
      <c r="B19" s="32">
        <v>44672</v>
      </c>
      <c r="C19" s="6">
        <f t="shared" si="6"/>
        <v>4</v>
      </c>
      <c r="D19" s="34" t="s">
        <v>3</v>
      </c>
      <c r="E19" s="34"/>
      <c r="F19" s="33" t="s">
        <v>3</v>
      </c>
      <c r="G19" s="34"/>
      <c r="H19" s="34"/>
      <c r="I19" s="34"/>
      <c r="J19" s="34"/>
      <c r="K19" s="34"/>
      <c r="L19" s="33" t="s">
        <v>3</v>
      </c>
      <c r="M19" s="33" t="s">
        <v>3</v>
      </c>
      <c r="N19" s="34"/>
      <c r="O19" s="34"/>
      <c r="P19" s="34"/>
      <c r="Q19" s="34"/>
      <c r="R19" s="35"/>
    </row>
    <row r="20" spans="2:18" x14ac:dyDescent="0.25">
      <c r="B20" s="32">
        <v>44673</v>
      </c>
      <c r="C20" s="6">
        <f t="shared" si="6"/>
        <v>4</v>
      </c>
      <c r="D20" s="34" t="s">
        <v>3</v>
      </c>
      <c r="E20" s="34"/>
      <c r="F20" s="33" t="s">
        <v>3</v>
      </c>
      <c r="G20" s="34"/>
      <c r="H20" s="34"/>
      <c r="I20" s="34"/>
      <c r="J20" s="34"/>
      <c r="K20" s="34"/>
      <c r="L20" s="33" t="s">
        <v>3</v>
      </c>
      <c r="M20" s="33" t="s">
        <v>3</v>
      </c>
      <c r="N20" s="34"/>
      <c r="O20" s="34"/>
      <c r="P20" s="34"/>
      <c r="Q20" s="34"/>
      <c r="R20" s="35"/>
    </row>
    <row r="21" spans="2:18" x14ac:dyDescent="0.25">
      <c r="B21" s="32">
        <v>44674</v>
      </c>
      <c r="C21" s="6">
        <f t="shared" si="6"/>
        <v>4</v>
      </c>
      <c r="D21" s="34" t="s">
        <v>3</v>
      </c>
      <c r="E21" s="34"/>
      <c r="F21" s="33" t="s">
        <v>3</v>
      </c>
      <c r="G21" s="34"/>
      <c r="H21" s="34"/>
      <c r="I21" s="34"/>
      <c r="J21" s="34"/>
      <c r="K21" s="34"/>
      <c r="L21" s="33" t="s">
        <v>3</v>
      </c>
      <c r="M21" s="33" t="s">
        <v>3</v>
      </c>
      <c r="N21" s="34"/>
      <c r="O21" s="34"/>
      <c r="P21" s="34"/>
      <c r="Q21" s="34"/>
      <c r="R21" s="35"/>
    </row>
    <row r="22" spans="2:18" x14ac:dyDescent="0.25">
      <c r="B22" s="18" t="s">
        <v>27</v>
      </c>
      <c r="C22" s="6"/>
      <c r="D22" s="36">
        <f>IF(COUNTIF(D16:D20,$B$4)&gt;0,COUNTIF(D16:D20,$B$4),"")</f>
        <v>5</v>
      </c>
      <c r="E22" s="36" t="str">
        <f t="shared" ref="E22:R22" si="7">IF(COUNTIF(E16:E20,$B$4)&gt;0,COUNTIF(E16:E20,$B$4),"")</f>
        <v/>
      </c>
      <c r="F22" s="36">
        <f t="shared" si="7"/>
        <v>2</v>
      </c>
      <c r="G22" s="36" t="str">
        <f t="shared" si="7"/>
        <v/>
      </c>
      <c r="H22" s="36" t="str">
        <f t="shared" si="7"/>
        <v/>
      </c>
      <c r="I22" s="36" t="str">
        <f t="shared" si="7"/>
        <v/>
      </c>
      <c r="J22" s="36">
        <f t="shared" si="7"/>
        <v>1</v>
      </c>
      <c r="K22" s="36">
        <f t="shared" si="7"/>
        <v>1</v>
      </c>
      <c r="L22" s="36">
        <f t="shared" si="7"/>
        <v>3</v>
      </c>
      <c r="M22" s="36">
        <f t="shared" si="7"/>
        <v>2</v>
      </c>
      <c r="N22" s="36" t="str">
        <f t="shared" si="7"/>
        <v/>
      </c>
      <c r="O22" s="36" t="str">
        <f t="shared" si="7"/>
        <v/>
      </c>
      <c r="P22" s="36" t="str">
        <f t="shared" si="7"/>
        <v/>
      </c>
      <c r="Q22" s="36" t="str">
        <f t="shared" si="7"/>
        <v/>
      </c>
      <c r="R22" s="37" t="str">
        <f t="shared" si="7"/>
        <v/>
      </c>
    </row>
    <row r="23" spans="2:18" x14ac:dyDescent="0.25">
      <c r="B23" s="22" t="s">
        <v>28</v>
      </c>
      <c r="C23" s="38">
        <f ca="1">IF(B21&lt;=TODAY(),SUM(D23:R23),"")</f>
        <v>1635</v>
      </c>
      <c r="D23" s="39">
        <f t="shared" ref="D23:R23" si="8">IF(COUNTIF(D$16:D$20,$B$4)+N("inserir só nas proximas +CONT.SE(D$6:D$7;$B$4)")&gt;0,(COUNTIF(D$16:D$20,$B$4)+N("inserir só nas proximas+CONT.SE(D$6:D$7;$B$4)"))*D$5,"")</f>
        <v>675</v>
      </c>
      <c r="E23" s="39" t="str">
        <f t="shared" si="8"/>
        <v/>
      </c>
      <c r="F23" s="39">
        <f t="shared" si="8"/>
        <v>330</v>
      </c>
      <c r="G23" s="39" t="str">
        <f t="shared" si="8"/>
        <v/>
      </c>
      <c r="H23" s="39" t="str">
        <f t="shared" si="8"/>
        <v/>
      </c>
      <c r="I23" s="39" t="str">
        <f t="shared" si="8"/>
        <v/>
      </c>
      <c r="J23" s="39">
        <f t="shared" si="8"/>
        <v>90</v>
      </c>
      <c r="K23" s="39">
        <f t="shared" si="8"/>
        <v>90</v>
      </c>
      <c r="L23" s="39">
        <f t="shared" si="8"/>
        <v>270</v>
      </c>
      <c r="M23" s="39">
        <f t="shared" si="8"/>
        <v>180</v>
      </c>
      <c r="N23" s="39" t="str">
        <f t="shared" si="8"/>
        <v/>
      </c>
      <c r="O23" s="39" t="str">
        <f t="shared" si="8"/>
        <v/>
      </c>
      <c r="P23" s="39" t="str">
        <f t="shared" si="8"/>
        <v/>
      </c>
      <c r="Q23" s="39" t="str">
        <f t="shared" si="8"/>
        <v/>
      </c>
      <c r="R23" s="40" t="str">
        <f t="shared" si="8"/>
        <v/>
      </c>
    </row>
    <row r="24" spans="2:18" x14ac:dyDescent="0.25">
      <c r="B24" s="41"/>
      <c r="C24" s="42"/>
      <c r="D24" s="43">
        <v>675</v>
      </c>
      <c r="E24" s="43"/>
      <c r="F24" s="43">
        <v>330</v>
      </c>
      <c r="G24" s="43"/>
      <c r="H24" s="43"/>
      <c r="I24" s="43"/>
      <c r="J24" s="43">
        <v>90</v>
      </c>
      <c r="K24" s="43">
        <v>90</v>
      </c>
      <c r="L24" s="43">
        <v>270</v>
      </c>
      <c r="M24" s="43">
        <v>180</v>
      </c>
      <c r="N24" s="43"/>
      <c r="O24" s="43"/>
      <c r="P24" s="43"/>
      <c r="Q24" s="43"/>
      <c r="R24" s="44"/>
    </row>
    <row r="25" spans="2:18" x14ac:dyDescent="0.25">
      <c r="B25" s="45">
        <v>44675</v>
      </c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8"/>
    </row>
    <row r="26" spans="2:18" x14ac:dyDescent="0.25">
      <c r="B26" s="49">
        <v>44676</v>
      </c>
      <c r="C26" s="50">
        <f t="shared" ref="C26:C31" si="9">IF(COUNTIF(D26:R26,$B$4)&gt;0,COUNTIF(D26:R26,$B$4),"")</f>
        <v>4</v>
      </c>
      <c r="D26" s="51" t="s">
        <v>3</v>
      </c>
      <c r="E26" s="52"/>
      <c r="F26" s="51" t="s">
        <v>3</v>
      </c>
      <c r="G26" s="52"/>
      <c r="H26" s="52"/>
      <c r="I26" s="52"/>
      <c r="J26" s="52"/>
      <c r="K26" s="52"/>
      <c r="L26" s="51" t="s">
        <v>3</v>
      </c>
      <c r="M26" s="51" t="s">
        <v>3</v>
      </c>
      <c r="N26" s="52"/>
      <c r="O26" s="52"/>
      <c r="P26" s="52"/>
      <c r="Q26" s="52"/>
      <c r="R26" s="53"/>
    </row>
    <row r="27" spans="2:18" x14ac:dyDescent="0.25">
      <c r="B27" s="32">
        <v>44677</v>
      </c>
      <c r="C27" s="6">
        <f t="shared" si="9"/>
        <v>4</v>
      </c>
      <c r="D27" s="34" t="s">
        <v>3</v>
      </c>
      <c r="E27" s="34"/>
      <c r="F27" s="34" t="s">
        <v>3</v>
      </c>
      <c r="G27" s="34"/>
      <c r="H27" s="34"/>
      <c r="I27" s="34"/>
      <c r="J27" s="34"/>
      <c r="K27" s="34"/>
      <c r="L27" s="34" t="s">
        <v>3</v>
      </c>
      <c r="M27" s="34" t="s">
        <v>3</v>
      </c>
      <c r="N27" s="34"/>
      <c r="O27" s="34"/>
      <c r="P27" s="34"/>
      <c r="Q27" s="34"/>
      <c r="R27" s="35"/>
    </row>
    <row r="28" spans="2:18" x14ac:dyDescent="0.25">
      <c r="B28" s="32">
        <v>44678</v>
      </c>
      <c r="C28" s="6">
        <f t="shared" si="9"/>
        <v>4</v>
      </c>
      <c r="D28" s="34" t="s">
        <v>3</v>
      </c>
      <c r="E28" s="34"/>
      <c r="F28" s="34" t="s">
        <v>3</v>
      </c>
      <c r="G28" s="34"/>
      <c r="H28" s="34"/>
      <c r="I28" s="34"/>
      <c r="J28" s="34"/>
      <c r="K28" s="34"/>
      <c r="L28" s="34" t="s">
        <v>3</v>
      </c>
      <c r="M28" s="34" t="s">
        <v>3</v>
      </c>
      <c r="N28" s="34"/>
      <c r="O28" s="34"/>
      <c r="P28" s="34"/>
      <c r="Q28" s="34"/>
      <c r="R28" s="35"/>
    </row>
    <row r="29" spans="2:18" x14ac:dyDescent="0.25">
      <c r="B29" s="32">
        <v>44679</v>
      </c>
      <c r="C29" s="6">
        <f t="shared" si="9"/>
        <v>4</v>
      </c>
      <c r="D29" s="34" t="s">
        <v>3</v>
      </c>
      <c r="E29" s="34"/>
      <c r="F29" s="34" t="s">
        <v>3</v>
      </c>
      <c r="G29" s="34"/>
      <c r="H29" s="34"/>
      <c r="I29" s="34"/>
      <c r="J29" s="34"/>
      <c r="K29" s="34"/>
      <c r="L29" s="34" t="s">
        <v>3</v>
      </c>
      <c r="M29" s="34" t="s">
        <v>3</v>
      </c>
      <c r="N29" s="34"/>
      <c r="O29" s="34"/>
      <c r="P29" s="34"/>
      <c r="Q29" s="34"/>
      <c r="R29" s="35"/>
    </row>
    <row r="30" spans="2:18" x14ac:dyDescent="0.25">
      <c r="B30" s="32">
        <v>44680</v>
      </c>
      <c r="C30" s="6">
        <f t="shared" si="9"/>
        <v>4</v>
      </c>
      <c r="D30" s="34" t="s">
        <v>3</v>
      </c>
      <c r="E30" s="34"/>
      <c r="F30" s="34" t="s">
        <v>3</v>
      </c>
      <c r="G30" s="34"/>
      <c r="H30" s="34"/>
      <c r="I30" s="34"/>
      <c r="J30" s="34"/>
      <c r="K30" s="34"/>
      <c r="L30" s="34" t="s">
        <v>3</v>
      </c>
      <c r="M30" s="34" t="s">
        <v>3</v>
      </c>
      <c r="N30" s="34"/>
      <c r="O30" s="34"/>
      <c r="P30" s="34"/>
      <c r="Q30" s="34"/>
      <c r="R30" s="35"/>
    </row>
    <row r="31" spans="2:18" x14ac:dyDescent="0.25">
      <c r="B31" s="32">
        <v>44681</v>
      </c>
      <c r="C31" s="6">
        <f t="shared" si="9"/>
        <v>4</v>
      </c>
      <c r="D31" s="34" t="s">
        <v>3</v>
      </c>
      <c r="E31" s="34"/>
      <c r="F31" s="34" t="s">
        <v>3</v>
      </c>
      <c r="G31" s="34"/>
      <c r="H31" s="34"/>
      <c r="I31" s="34"/>
      <c r="J31" s="34"/>
      <c r="K31" s="34"/>
      <c r="L31" s="34" t="s">
        <v>3</v>
      </c>
      <c r="M31" s="34" t="s">
        <v>3</v>
      </c>
      <c r="N31" s="34"/>
      <c r="O31" s="34"/>
      <c r="P31" s="34"/>
      <c r="Q31" s="34"/>
      <c r="R31" s="35"/>
    </row>
    <row r="32" spans="2:18" x14ac:dyDescent="0.25">
      <c r="B32" s="11" t="s">
        <v>27</v>
      </c>
      <c r="C32" s="6"/>
      <c r="D32" s="36">
        <f>IF(COUNTIF($D$26:$D$30,$B$4)+COUNTIF($D$21:$D$22,$B$4)&gt;0,COUNTIF($D$26:$D$30,$B$4)+COUNTIF($D$21:$D$22,$B$4),"")</f>
        <v>6</v>
      </c>
      <c r="E32" s="36" t="str">
        <f t="shared" ref="E32:R32" si="10">IF(COUNTIF(E26:E30,$B$4)+COUNTIF(E21:E22,$B$4)&gt;0,COUNTIF(E26:E30,$B$4)+COUNTIF(E21:E22,$B$4),"")</f>
        <v/>
      </c>
      <c r="F32" s="36">
        <f t="shared" si="10"/>
        <v>6</v>
      </c>
      <c r="G32" s="36" t="str">
        <f t="shared" si="10"/>
        <v/>
      </c>
      <c r="H32" s="36" t="str">
        <f t="shared" si="10"/>
        <v/>
      </c>
      <c r="I32" s="36" t="str">
        <f t="shared" si="10"/>
        <v/>
      </c>
      <c r="J32" s="36" t="str">
        <f t="shared" si="10"/>
        <v/>
      </c>
      <c r="K32" s="36" t="str">
        <f t="shared" si="10"/>
        <v/>
      </c>
      <c r="L32" s="36">
        <f t="shared" si="10"/>
        <v>6</v>
      </c>
      <c r="M32" s="36">
        <f t="shared" si="10"/>
        <v>6</v>
      </c>
      <c r="N32" s="36" t="str">
        <f t="shared" si="10"/>
        <v/>
      </c>
      <c r="O32" s="36" t="str">
        <f t="shared" si="10"/>
        <v/>
      </c>
      <c r="P32" s="36" t="str">
        <f t="shared" si="10"/>
        <v/>
      </c>
      <c r="Q32" s="36" t="str">
        <f t="shared" si="10"/>
        <v/>
      </c>
      <c r="R32" s="37" t="str">
        <f t="shared" si="10"/>
        <v/>
      </c>
    </row>
    <row r="33" spans="2:18" x14ac:dyDescent="0.25">
      <c r="B33" s="18" t="s">
        <v>28</v>
      </c>
      <c r="C33" s="38">
        <f ca="1">IF(B31&lt;=TODAY(),SUM(D33:R33),"")</f>
        <v>2880</v>
      </c>
      <c r="D33" s="39">
        <f t="shared" ref="D33:R33" si="11">IF(COUNTIF(D$26:D$30,$B$4)+COUNTIF(D$21:D$22,$B$4)&gt;0,(COUNTIF(D$26:D$30,$B$4)+COUNTIF(D$21:D$22,$B$4))*D$5,"")</f>
        <v>810</v>
      </c>
      <c r="E33" s="39" t="str">
        <f t="shared" si="11"/>
        <v/>
      </c>
      <c r="F33" s="39">
        <f t="shared" si="11"/>
        <v>990</v>
      </c>
      <c r="G33" s="39" t="str">
        <f t="shared" si="11"/>
        <v/>
      </c>
      <c r="H33" s="39" t="str">
        <f t="shared" si="11"/>
        <v/>
      </c>
      <c r="I33" s="39" t="str">
        <f t="shared" si="11"/>
        <v/>
      </c>
      <c r="J33" s="39" t="str">
        <f t="shared" si="11"/>
        <v/>
      </c>
      <c r="K33" s="39" t="str">
        <f t="shared" si="11"/>
        <v/>
      </c>
      <c r="L33" s="39">
        <f t="shared" si="11"/>
        <v>540</v>
      </c>
      <c r="M33" s="39">
        <f t="shared" si="11"/>
        <v>540</v>
      </c>
      <c r="N33" s="39" t="str">
        <f t="shared" si="11"/>
        <v/>
      </c>
      <c r="O33" s="39" t="str">
        <f t="shared" si="11"/>
        <v/>
      </c>
      <c r="P33" s="39" t="str">
        <f t="shared" si="11"/>
        <v/>
      </c>
      <c r="Q33" s="39" t="str">
        <f t="shared" si="11"/>
        <v/>
      </c>
      <c r="R33" s="40" t="str">
        <f t="shared" si="11"/>
        <v/>
      </c>
    </row>
    <row r="34" spans="2:18" x14ac:dyDescent="0.25">
      <c r="B34" s="22"/>
      <c r="C34" s="54"/>
      <c r="D34" s="43">
        <v>810</v>
      </c>
      <c r="E34" s="43"/>
      <c r="F34" s="43">
        <v>990</v>
      </c>
      <c r="G34" s="43"/>
      <c r="H34" s="43"/>
      <c r="I34" s="43"/>
      <c r="J34" s="43"/>
      <c r="K34" s="43"/>
      <c r="L34" s="43">
        <v>540</v>
      </c>
      <c r="M34" s="43">
        <v>540</v>
      </c>
      <c r="N34" s="43"/>
      <c r="O34" s="43"/>
      <c r="P34" s="43"/>
      <c r="Q34" s="43"/>
      <c r="R34" s="44"/>
    </row>
    <row r="35" spans="2:18" ht="15.75" thickBot="1" x14ac:dyDescent="0.3">
      <c r="B35" s="55" t="s">
        <v>29</v>
      </c>
      <c r="C35" s="56">
        <f>SUM(D35:R35)</f>
        <v>4515</v>
      </c>
      <c r="D35" s="57">
        <f t="shared" ref="D35:R35" si="12">IFERROR(IF(SUM(D23,D33)&gt;0,SUM(D23,D33),""),"")</f>
        <v>1485</v>
      </c>
      <c r="E35" s="57" t="str">
        <f t="shared" si="12"/>
        <v/>
      </c>
      <c r="F35" s="57">
        <f t="shared" si="12"/>
        <v>1320</v>
      </c>
      <c r="G35" s="57" t="str">
        <f t="shared" si="12"/>
        <v/>
      </c>
      <c r="H35" s="57" t="str">
        <f t="shared" si="12"/>
        <v/>
      </c>
      <c r="I35" s="57" t="str">
        <f t="shared" si="12"/>
        <v/>
      </c>
      <c r="J35" s="57">
        <f t="shared" si="12"/>
        <v>90</v>
      </c>
      <c r="K35" s="57">
        <f t="shared" si="12"/>
        <v>90</v>
      </c>
      <c r="L35" s="57">
        <f t="shared" si="12"/>
        <v>810</v>
      </c>
      <c r="M35" s="57">
        <f t="shared" si="12"/>
        <v>720</v>
      </c>
      <c r="N35" s="57" t="str">
        <f t="shared" si="12"/>
        <v/>
      </c>
      <c r="O35" s="57" t="str">
        <f t="shared" si="12"/>
        <v/>
      </c>
      <c r="P35" s="57" t="str">
        <f t="shared" si="12"/>
        <v/>
      </c>
      <c r="Q35" s="57" t="str">
        <f t="shared" si="12"/>
        <v/>
      </c>
      <c r="R35" s="58" t="str">
        <f t="shared" si="12"/>
        <v/>
      </c>
    </row>
    <row r="36" spans="2:18" x14ac:dyDescent="0.25"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8" x14ac:dyDescent="0.25"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</row>
    <row r="38" spans="2:18" x14ac:dyDescent="0.25"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</row>
    <row r="39" spans="2:18" x14ac:dyDescent="0.25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</row>
    <row r="40" spans="2:18" x14ac:dyDescent="0.25"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</row>
    <row r="41" spans="2:18" x14ac:dyDescent="0.25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</row>
    <row r="42" spans="2:18" x14ac:dyDescent="0.25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</row>
    <row r="43" spans="2:18" ht="15.75" thickBot="1" x14ac:dyDescent="0.3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</row>
    <row r="44" spans="2:18" ht="18" x14ac:dyDescent="0.25">
      <c r="B44" s="124" t="s">
        <v>30</v>
      </c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8"/>
    </row>
    <row r="45" spans="2:18" x14ac:dyDescent="0.25">
      <c r="B45" s="18" t="s">
        <v>21</v>
      </c>
      <c r="C45" s="19"/>
      <c r="D45" s="13"/>
      <c r="E45" s="14"/>
      <c r="F45" s="13"/>
      <c r="G45" s="13"/>
      <c r="H45" s="14"/>
      <c r="I45" s="15"/>
      <c r="J45" s="16"/>
      <c r="K45" s="13"/>
      <c r="L45" s="13"/>
      <c r="M45" s="13"/>
      <c r="N45" s="14"/>
      <c r="O45" s="17"/>
      <c r="P45" s="17"/>
      <c r="Q45" s="17"/>
      <c r="R45" s="15"/>
    </row>
    <row r="46" spans="2:18" x14ac:dyDescent="0.25">
      <c r="B46" s="18" t="s">
        <v>22</v>
      </c>
      <c r="C46" s="19"/>
      <c r="D46" s="21">
        <f>IF(SUM(D55,D65,D75,D85)&gt;0,SUM(D55,D65,D75,D85),"")</f>
        <v>24</v>
      </c>
      <c r="E46" s="21">
        <f t="shared" ref="E46:R46" si="13">IF(SUM(E55,E65,E75,E85)&gt;0,SUM(E55,E65,E75,E85),"")</f>
        <v>9</v>
      </c>
      <c r="F46" s="21">
        <f t="shared" si="13"/>
        <v>24</v>
      </c>
      <c r="G46" s="21">
        <f t="shared" si="13"/>
        <v>14</v>
      </c>
      <c r="H46" s="21">
        <f t="shared" si="13"/>
        <v>3</v>
      </c>
      <c r="I46" s="21">
        <f t="shared" si="13"/>
        <v>4</v>
      </c>
      <c r="J46" s="21" t="str">
        <f t="shared" si="13"/>
        <v/>
      </c>
      <c r="K46" s="21" t="str">
        <f t="shared" si="13"/>
        <v/>
      </c>
      <c r="L46" s="21">
        <f t="shared" si="13"/>
        <v>22</v>
      </c>
      <c r="M46" s="21">
        <f t="shared" si="13"/>
        <v>24</v>
      </c>
      <c r="N46" s="21">
        <f t="shared" si="13"/>
        <v>20</v>
      </c>
      <c r="O46" s="21">
        <f t="shared" si="13"/>
        <v>17</v>
      </c>
      <c r="P46" s="21">
        <f t="shared" si="13"/>
        <v>4</v>
      </c>
      <c r="Q46" s="21" t="str">
        <f t="shared" si="13"/>
        <v/>
      </c>
      <c r="R46" s="30" t="str">
        <f t="shared" si="13"/>
        <v/>
      </c>
    </row>
    <row r="47" spans="2:18" x14ac:dyDescent="0.25">
      <c r="B47" s="22" t="s">
        <v>23</v>
      </c>
      <c r="C47" s="19"/>
      <c r="D47" s="23" t="str">
        <f>IF(COUNTIF(D48:D90,'[1]Dados de Físico Semanal'!$C$2)&gt;0,COUNTIF(D48:D90,'[1]Dados de Físico Semanal'!$C$2),"")</f>
        <v/>
      </c>
      <c r="E47" s="23" t="str">
        <f>IF(COUNTIF(E48:E90,'[1]Dados de Físico Semanal'!$C$2)&gt;0,COUNTIF(E48:E90,'[1]Dados de Físico Semanal'!$C$2),"")</f>
        <v/>
      </c>
      <c r="F47" s="23" t="str">
        <f>IF(COUNTIF(F48:F90,'[1]Dados de Físico Semanal'!$C$2)&gt;0,COUNTIF(F48:F90,'[1]Dados de Físico Semanal'!$C$2),"")</f>
        <v/>
      </c>
      <c r="G47" s="23" t="str">
        <f>IF(COUNTIF(G48:G90,'[1]Dados de Físico Semanal'!$C$2)&gt;0,COUNTIF(G48:G90,'[1]Dados de Físico Semanal'!$C$2),"")</f>
        <v/>
      </c>
      <c r="H47" s="23" t="str">
        <f>IF(COUNTIF(H48:H90,'[1]Dados de Físico Semanal'!$C$2)&gt;0,COUNTIF(H48:H90,'[1]Dados de Físico Semanal'!$C$2),"")</f>
        <v/>
      </c>
      <c r="I47" s="23" t="str">
        <f>IF(COUNTIF(I48:I90,'[1]Dados de Físico Semanal'!$C$2)&gt;0,COUNTIF(I48:I90,'[1]Dados de Físico Semanal'!$C$2),"")</f>
        <v/>
      </c>
      <c r="J47" s="23" t="str">
        <f>IF(COUNTIF(J48:J90,'[1]Dados de Físico Semanal'!$C$2)&gt;0,COUNTIF(J48:J90,'[1]Dados de Físico Semanal'!$C$2),"")</f>
        <v/>
      </c>
      <c r="K47" s="23" t="str">
        <f>IF(COUNTIF(K48:K90,'[1]Dados de Físico Semanal'!$C$2)&gt;0,COUNTIF(K48:K90,'[1]Dados de Físico Semanal'!$C$2),"")</f>
        <v/>
      </c>
      <c r="L47" s="23">
        <f>IF(COUNTIF(L48:L90,'[1]Dados de Físico Semanal'!$C$2)&gt;0,COUNTIF(L48:L90,'[1]Dados de Físico Semanal'!$C$2),"")</f>
        <v>2</v>
      </c>
      <c r="M47" s="23" t="str">
        <f>IF(COUNTIF(M48:M90,'[1]Dados de Físico Semanal'!$C$2)&gt;0,COUNTIF(M48:M90,'[1]Dados de Físico Semanal'!$C$2),"")</f>
        <v/>
      </c>
      <c r="N47" s="23">
        <f>IF(COUNTIF(N48:N90,'[1]Dados de Físico Semanal'!$C$2)&gt;0,COUNTIF(N48:N90,'[1]Dados de Físico Semanal'!$C$2),"")</f>
        <v>1</v>
      </c>
      <c r="O47" s="23">
        <f>IF(COUNTIF(O48:O90,'[1]Dados de Físico Semanal'!$C$2)&gt;0,COUNTIF(O48:O90,'[1]Dados de Físico Semanal'!$C$2),"")</f>
        <v>1</v>
      </c>
      <c r="P47" s="23" t="str">
        <f>IF(COUNTIF(P48:P90,'[1]Dados de Físico Semanal'!$C$2)&gt;0,COUNTIF(P48:P90,'[1]Dados de Físico Semanal'!$C$2),"")</f>
        <v/>
      </c>
      <c r="Q47" s="23" t="str">
        <f>IF(COUNTIF(Q48:Q90,'[1]Dados de Físico Semanal'!$C$2)&gt;0,COUNTIF(Q48:Q90,'[1]Dados de Físico Semanal'!$C$2),"")</f>
        <v/>
      </c>
      <c r="R47" s="31" t="str">
        <f>IF(COUNTIF(R48:R90,'[1]Dados de Físico Semanal'!$C$2)&gt;0,COUNTIF(R48:R90,'[1]Dados de Físico Semanal'!$C$2),"")</f>
        <v/>
      </c>
    </row>
    <row r="48" spans="2:18" x14ac:dyDescent="0.25">
      <c r="B48" s="60">
        <v>44682</v>
      </c>
      <c r="C48" s="46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8"/>
    </row>
    <row r="49" spans="2:18" x14ac:dyDescent="0.25">
      <c r="B49" s="49">
        <v>44683</v>
      </c>
      <c r="C49" s="42">
        <f t="shared" ref="C49:C54" si="14">IF(COUNTIF(D49:R49,$B$4)&gt;0,COUNTIF(D49:R49,$B$4),"")</f>
        <v>4</v>
      </c>
      <c r="D49" s="51" t="s">
        <v>3</v>
      </c>
      <c r="E49" s="52"/>
      <c r="F49" s="51" t="s">
        <v>3</v>
      </c>
      <c r="G49" s="52"/>
      <c r="H49" s="52"/>
      <c r="I49" s="53"/>
      <c r="J49" s="61"/>
      <c r="K49" s="61"/>
      <c r="L49" s="51" t="s">
        <v>3</v>
      </c>
      <c r="M49" s="51" t="s">
        <v>3</v>
      </c>
      <c r="N49" s="52"/>
      <c r="O49" s="62"/>
      <c r="P49" s="62"/>
      <c r="Q49" s="62"/>
      <c r="R49" s="53"/>
    </row>
    <row r="50" spans="2:18" x14ac:dyDescent="0.25">
      <c r="B50" s="32">
        <v>44684</v>
      </c>
      <c r="C50" s="42">
        <f t="shared" si="14"/>
        <v>4</v>
      </c>
      <c r="D50" s="33" t="s">
        <v>3</v>
      </c>
      <c r="E50" s="34"/>
      <c r="F50" s="33" t="s">
        <v>3</v>
      </c>
      <c r="G50" s="34"/>
      <c r="H50" s="34"/>
      <c r="I50" s="35"/>
      <c r="J50" s="63"/>
      <c r="K50" s="63"/>
      <c r="L50" s="33" t="s">
        <v>3</v>
      </c>
      <c r="M50" s="33" t="s">
        <v>3</v>
      </c>
      <c r="N50" s="34"/>
      <c r="O50" s="64"/>
      <c r="P50" s="64"/>
      <c r="Q50" s="64"/>
      <c r="R50" s="35"/>
    </row>
    <row r="51" spans="2:18" x14ac:dyDescent="0.25">
      <c r="B51" s="32">
        <v>44685</v>
      </c>
      <c r="C51" s="42">
        <f t="shared" si="14"/>
        <v>5</v>
      </c>
      <c r="D51" s="33" t="s">
        <v>3</v>
      </c>
      <c r="E51" s="34"/>
      <c r="F51" s="33" t="s">
        <v>3</v>
      </c>
      <c r="G51" s="34"/>
      <c r="H51" s="34"/>
      <c r="I51" s="35"/>
      <c r="J51" s="63"/>
      <c r="K51" s="63"/>
      <c r="L51" s="33" t="s">
        <v>3</v>
      </c>
      <c r="M51" s="33" t="s">
        <v>3</v>
      </c>
      <c r="N51" s="33" t="s">
        <v>3</v>
      </c>
      <c r="O51" s="65"/>
      <c r="P51" s="65"/>
      <c r="Q51" s="65"/>
      <c r="R51" s="35"/>
    </row>
    <row r="52" spans="2:18" x14ac:dyDescent="0.25">
      <c r="B52" s="32">
        <v>44686</v>
      </c>
      <c r="C52" s="42">
        <f t="shared" si="14"/>
        <v>5</v>
      </c>
      <c r="D52" s="33" t="s">
        <v>3</v>
      </c>
      <c r="E52" s="34"/>
      <c r="F52" s="33" t="s">
        <v>3</v>
      </c>
      <c r="G52" s="34"/>
      <c r="H52" s="34"/>
      <c r="I52" s="35"/>
      <c r="J52" s="63"/>
      <c r="K52" s="63"/>
      <c r="L52" s="33" t="s">
        <v>3</v>
      </c>
      <c r="M52" s="33" t="s">
        <v>3</v>
      </c>
      <c r="N52" s="33" t="s">
        <v>3</v>
      </c>
      <c r="O52" s="65"/>
      <c r="P52" s="65"/>
      <c r="Q52" s="65"/>
      <c r="R52" s="35"/>
    </row>
    <row r="53" spans="2:18" x14ac:dyDescent="0.25">
      <c r="B53" s="32">
        <v>44687</v>
      </c>
      <c r="C53" s="42">
        <f t="shared" si="14"/>
        <v>5</v>
      </c>
      <c r="D53" s="33" t="s">
        <v>3</v>
      </c>
      <c r="E53" s="34"/>
      <c r="F53" s="33" t="s">
        <v>3</v>
      </c>
      <c r="G53" s="34"/>
      <c r="H53" s="34"/>
      <c r="I53" s="35"/>
      <c r="J53" s="63"/>
      <c r="K53" s="63"/>
      <c r="L53" s="33" t="s">
        <v>3</v>
      </c>
      <c r="M53" s="33" t="s">
        <v>3</v>
      </c>
      <c r="N53" s="33" t="s">
        <v>3</v>
      </c>
      <c r="O53" s="65"/>
      <c r="P53" s="65"/>
      <c r="Q53" s="65"/>
      <c r="R53" s="35"/>
    </row>
    <row r="54" spans="2:18" x14ac:dyDescent="0.25">
      <c r="B54" s="66">
        <v>44688</v>
      </c>
      <c r="C54" s="42">
        <f t="shared" si="14"/>
        <v>5</v>
      </c>
      <c r="D54" s="67" t="s">
        <v>3</v>
      </c>
      <c r="E54" s="68"/>
      <c r="F54" s="67" t="s">
        <v>3</v>
      </c>
      <c r="G54" s="68"/>
      <c r="H54" s="68"/>
      <c r="I54" s="69"/>
      <c r="J54" s="70"/>
      <c r="K54" s="70"/>
      <c r="L54" s="67" t="s">
        <v>31</v>
      </c>
      <c r="M54" s="67" t="s">
        <v>3</v>
      </c>
      <c r="N54" s="67" t="s">
        <v>3</v>
      </c>
      <c r="O54" s="71" t="s">
        <v>3</v>
      </c>
      <c r="P54" s="71"/>
      <c r="Q54" s="71"/>
      <c r="R54" s="72"/>
    </row>
    <row r="55" spans="2:18" x14ac:dyDescent="0.25">
      <c r="B55" s="73" t="s">
        <v>27</v>
      </c>
      <c r="C55" s="42"/>
      <c r="D55" s="36">
        <f>IF(COUNTIF(D49:D53,$B$4)+COUNTIF(D31:D32,$B$4)&gt;0,COUNTIF(D49:D53,$B$4)+COUNTIF(D31:D32,$B$4),"")</f>
        <v>6</v>
      </c>
      <c r="E55" s="36" t="str">
        <f t="shared" ref="E55:R55" si="15">IF(COUNTIF(E49:E53,$B$4)+COUNTIF(E31:E32,$B$4)&gt;0,COUNTIF(E49:E53,$B$4)+COUNTIF(E31:E32,$B$4),"")</f>
        <v/>
      </c>
      <c r="F55" s="36">
        <f t="shared" si="15"/>
        <v>6</v>
      </c>
      <c r="G55" s="36" t="str">
        <f t="shared" si="15"/>
        <v/>
      </c>
      <c r="H55" s="36" t="str">
        <f t="shared" si="15"/>
        <v/>
      </c>
      <c r="I55" s="36" t="str">
        <f t="shared" si="15"/>
        <v/>
      </c>
      <c r="J55" s="36" t="str">
        <f t="shared" si="15"/>
        <v/>
      </c>
      <c r="K55" s="36" t="str">
        <f t="shared" si="15"/>
        <v/>
      </c>
      <c r="L55" s="36">
        <f t="shared" si="15"/>
        <v>6</v>
      </c>
      <c r="M55" s="36">
        <f t="shared" si="15"/>
        <v>6</v>
      </c>
      <c r="N55" s="36">
        <f t="shared" si="15"/>
        <v>3</v>
      </c>
      <c r="O55" s="36" t="str">
        <f t="shared" si="15"/>
        <v/>
      </c>
      <c r="P55" s="36" t="str">
        <f t="shared" si="15"/>
        <v/>
      </c>
      <c r="Q55" s="36" t="str">
        <f t="shared" si="15"/>
        <v/>
      </c>
      <c r="R55" s="37" t="str">
        <f t="shared" si="15"/>
        <v/>
      </c>
    </row>
    <row r="56" spans="2:18" x14ac:dyDescent="0.25">
      <c r="B56" s="74" t="s">
        <v>28</v>
      </c>
      <c r="C56" s="38">
        <f ca="1">IF(B54&lt;=TODAY(),SUM(D56:R56),"")</f>
        <v>3150</v>
      </c>
      <c r="D56" s="39">
        <f>IF(COUNTIF(D49:D53,$B$4)+COUNTIF(D31:D32,$B$4)&gt;0,(COUNTIF(D49:D53,$B$4)+COUNTIF(D31:D32,$B$4))*D$5,"")</f>
        <v>810</v>
      </c>
      <c r="E56" s="39" t="str">
        <f t="shared" ref="E56:R56" si="16">IF(COUNTIF(E49:E53,$B$4)+COUNTIF(E31:E32,$B$4)&gt;0,(COUNTIF(E49:E53,$B$4)+COUNTIF(E31:E32,$B$4))*E$5,"")</f>
        <v/>
      </c>
      <c r="F56" s="39">
        <f t="shared" si="16"/>
        <v>990</v>
      </c>
      <c r="G56" s="39" t="str">
        <f t="shared" si="16"/>
        <v/>
      </c>
      <c r="H56" s="39" t="str">
        <f t="shared" si="16"/>
        <v/>
      </c>
      <c r="I56" s="39" t="str">
        <f t="shared" si="16"/>
        <v/>
      </c>
      <c r="J56" s="39" t="str">
        <f t="shared" si="16"/>
        <v/>
      </c>
      <c r="K56" s="39" t="str">
        <f t="shared" si="16"/>
        <v/>
      </c>
      <c r="L56" s="39">
        <f t="shared" si="16"/>
        <v>540</v>
      </c>
      <c r="M56" s="39">
        <f t="shared" si="16"/>
        <v>540</v>
      </c>
      <c r="N56" s="39">
        <f t="shared" si="16"/>
        <v>270</v>
      </c>
      <c r="O56" s="39" t="str">
        <f t="shared" si="16"/>
        <v/>
      </c>
      <c r="P56" s="39" t="str">
        <f t="shared" si="16"/>
        <v/>
      </c>
      <c r="Q56" s="39" t="str">
        <f t="shared" si="16"/>
        <v/>
      </c>
      <c r="R56" s="40" t="str">
        <f t="shared" si="16"/>
        <v/>
      </c>
    </row>
    <row r="57" spans="2:18" x14ac:dyDescent="0.25">
      <c r="B57" s="75"/>
      <c r="C57" s="42"/>
      <c r="D57" s="43">
        <v>810</v>
      </c>
      <c r="E57" s="43"/>
      <c r="F57" s="43">
        <v>990</v>
      </c>
      <c r="G57" s="43"/>
      <c r="H57" s="43"/>
      <c r="I57" s="43"/>
      <c r="J57" s="43"/>
      <c r="K57" s="43"/>
      <c r="L57" s="43">
        <v>540</v>
      </c>
      <c r="M57" s="43">
        <v>540</v>
      </c>
      <c r="N57" s="43">
        <v>270</v>
      </c>
      <c r="O57" s="43"/>
      <c r="P57" s="43"/>
      <c r="Q57" s="43"/>
      <c r="R57" s="44"/>
    </row>
    <row r="58" spans="2:18" x14ac:dyDescent="0.25">
      <c r="B58" s="60">
        <v>44689</v>
      </c>
      <c r="C58" s="46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8"/>
    </row>
    <row r="59" spans="2:18" x14ac:dyDescent="0.25">
      <c r="B59" s="49">
        <v>44690</v>
      </c>
      <c r="C59" s="42">
        <f t="shared" ref="C59:C64" si="17">IF(COUNTIF(D59:R59,$B$4)&gt;0,COUNTIF(D59:R59,$B$4),"")</f>
        <v>8</v>
      </c>
      <c r="D59" s="51" t="s">
        <v>3</v>
      </c>
      <c r="E59" s="52"/>
      <c r="F59" s="52" t="s">
        <v>3</v>
      </c>
      <c r="G59" s="52" t="s">
        <v>3</v>
      </c>
      <c r="H59" s="52" t="s">
        <v>3</v>
      </c>
      <c r="I59" s="53"/>
      <c r="J59" s="61"/>
      <c r="K59" s="61"/>
      <c r="L59" s="52" t="s">
        <v>3</v>
      </c>
      <c r="M59" s="52" t="s">
        <v>3</v>
      </c>
      <c r="N59" s="52" t="s">
        <v>3</v>
      </c>
      <c r="O59" s="62" t="s">
        <v>3</v>
      </c>
      <c r="P59" s="62"/>
      <c r="Q59" s="62"/>
      <c r="R59" s="76"/>
    </row>
    <row r="60" spans="2:18" x14ac:dyDescent="0.25">
      <c r="B60" s="32">
        <v>44691</v>
      </c>
      <c r="C60" s="42">
        <f t="shared" si="17"/>
        <v>9</v>
      </c>
      <c r="D60" s="34" t="s">
        <v>3</v>
      </c>
      <c r="E60" s="34"/>
      <c r="F60" s="34" t="s">
        <v>3</v>
      </c>
      <c r="G60" s="34" t="s">
        <v>3</v>
      </c>
      <c r="H60" s="34" t="s">
        <v>3</v>
      </c>
      <c r="I60" s="35"/>
      <c r="J60" s="63"/>
      <c r="K60" s="63"/>
      <c r="L60" s="34" t="s">
        <v>3</v>
      </c>
      <c r="M60" s="34" t="s">
        <v>3</v>
      </c>
      <c r="N60" s="34" t="s">
        <v>3</v>
      </c>
      <c r="O60" s="64" t="s">
        <v>3</v>
      </c>
      <c r="P60" s="64" t="s">
        <v>3</v>
      </c>
      <c r="Q60" s="64"/>
      <c r="R60" s="35"/>
    </row>
    <row r="61" spans="2:18" x14ac:dyDescent="0.25">
      <c r="B61" s="32">
        <v>44692</v>
      </c>
      <c r="C61" s="42">
        <f t="shared" si="17"/>
        <v>9</v>
      </c>
      <c r="D61" s="34" t="s">
        <v>3</v>
      </c>
      <c r="E61" s="34"/>
      <c r="F61" s="34" t="s">
        <v>3</v>
      </c>
      <c r="G61" s="34" t="s">
        <v>3</v>
      </c>
      <c r="H61" s="34" t="s">
        <v>3</v>
      </c>
      <c r="I61" s="35"/>
      <c r="J61" s="63"/>
      <c r="K61" s="63"/>
      <c r="L61" s="34" t="s">
        <v>3</v>
      </c>
      <c r="M61" s="34" t="s">
        <v>3</v>
      </c>
      <c r="N61" s="34" t="s">
        <v>3</v>
      </c>
      <c r="O61" s="64" t="s">
        <v>3</v>
      </c>
      <c r="P61" s="64" t="s">
        <v>3</v>
      </c>
      <c r="Q61" s="64"/>
      <c r="R61" s="35"/>
    </row>
    <row r="62" spans="2:18" x14ac:dyDescent="0.25">
      <c r="B62" s="32">
        <v>44693</v>
      </c>
      <c r="C62" s="42">
        <f t="shared" si="17"/>
        <v>8</v>
      </c>
      <c r="D62" s="34" t="s">
        <v>3</v>
      </c>
      <c r="E62" s="34"/>
      <c r="F62" s="34" t="s">
        <v>3</v>
      </c>
      <c r="G62" s="34" t="s">
        <v>3</v>
      </c>
      <c r="H62" s="34" t="s">
        <v>32</v>
      </c>
      <c r="I62" s="35"/>
      <c r="J62" s="63"/>
      <c r="K62" s="63"/>
      <c r="L62" s="34" t="s">
        <v>3</v>
      </c>
      <c r="M62" s="34" t="s">
        <v>3</v>
      </c>
      <c r="N62" s="34" t="s">
        <v>3</v>
      </c>
      <c r="O62" s="64" t="s">
        <v>3</v>
      </c>
      <c r="P62" s="64" t="s">
        <v>3</v>
      </c>
      <c r="Q62" s="64"/>
      <c r="R62" s="35"/>
    </row>
    <row r="63" spans="2:18" x14ac:dyDescent="0.25">
      <c r="B63" s="32">
        <v>44694</v>
      </c>
      <c r="C63" s="42">
        <f t="shared" si="17"/>
        <v>8</v>
      </c>
      <c r="D63" s="34" t="s">
        <v>3</v>
      </c>
      <c r="E63" s="34"/>
      <c r="F63" s="34" t="s">
        <v>3</v>
      </c>
      <c r="G63" s="34" t="s">
        <v>3</v>
      </c>
      <c r="H63" s="34"/>
      <c r="I63" s="35"/>
      <c r="J63" s="63"/>
      <c r="K63" s="63"/>
      <c r="L63" s="33" t="s">
        <v>3</v>
      </c>
      <c r="M63" s="33" t="s">
        <v>3</v>
      </c>
      <c r="N63" s="33" t="s">
        <v>3</v>
      </c>
      <c r="O63" s="65" t="s">
        <v>3</v>
      </c>
      <c r="P63" s="64" t="s">
        <v>3</v>
      </c>
      <c r="Q63" s="64"/>
      <c r="R63" s="35"/>
    </row>
    <row r="64" spans="2:18" x14ac:dyDescent="0.25">
      <c r="B64" s="66">
        <v>44695</v>
      </c>
      <c r="C64" s="42">
        <f t="shared" si="17"/>
        <v>5</v>
      </c>
      <c r="D64" s="67" t="s">
        <v>3</v>
      </c>
      <c r="E64" s="68"/>
      <c r="F64" s="67" t="s">
        <v>3</v>
      </c>
      <c r="G64" s="67" t="s">
        <v>33</v>
      </c>
      <c r="H64" s="68"/>
      <c r="I64" s="69"/>
      <c r="J64" s="70"/>
      <c r="K64" s="70"/>
      <c r="L64" s="67" t="s">
        <v>3</v>
      </c>
      <c r="M64" s="67" t="s">
        <v>3</v>
      </c>
      <c r="N64" s="68" t="s">
        <v>31</v>
      </c>
      <c r="O64" s="71" t="s">
        <v>3</v>
      </c>
      <c r="P64" s="77" t="s">
        <v>26</v>
      </c>
      <c r="Q64" s="77"/>
      <c r="R64" s="69"/>
    </row>
    <row r="65" spans="2:18" x14ac:dyDescent="0.25">
      <c r="B65" s="24" t="s">
        <v>27</v>
      </c>
      <c r="C65" s="42"/>
      <c r="D65" s="36">
        <f t="shared" ref="D65:K65" si="18">IF(COUNTIF(D59:D63,$B$4)+COUNTIF(D54:D55,$B$4)&gt;0,COUNTIF(D59:D63,$B$4)+COUNTIF(D54:D55,$B$4),"")</f>
        <v>6</v>
      </c>
      <c r="E65" s="36" t="str">
        <f t="shared" si="18"/>
        <v/>
      </c>
      <c r="F65" s="36">
        <f t="shared" si="18"/>
        <v>6</v>
      </c>
      <c r="G65" s="36">
        <f t="shared" si="18"/>
        <v>5</v>
      </c>
      <c r="H65" s="36">
        <f t="shared" si="18"/>
        <v>3</v>
      </c>
      <c r="I65" s="36" t="str">
        <f t="shared" si="18"/>
        <v/>
      </c>
      <c r="J65" s="36" t="str">
        <f t="shared" si="18"/>
        <v/>
      </c>
      <c r="K65" s="36" t="str">
        <f t="shared" si="18"/>
        <v/>
      </c>
      <c r="L65" s="36">
        <f>IF(COUNTIF(L59:L63,$B$4)+COUNTIF(L54:L55,$B$4)&gt;0,COUNTIF(L59:L63,$B$4)+COUNTIF(L54:L55,$B$4),"")</f>
        <v>5</v>
      </c>
      <c r="M65" s="36">
        <f t="shared" ref="M65:R65" si="19">IF(COUNTIF(M59:M63,$B$4)+COUNTIF(M54:M55,$B$4)&gt;0,COUNTIF(M59:M63,$B$4)+COUNTIF(M54:M55,$B$4),"")</f>
        <v>6</v>
      </c>
      <c r="N65" s="36">
        <f t="shared" si="19"/>
        <v>6</v>
      </c>
      <c r="O65" s="36">
        <f t="shared" si="19"/>
        <v>6</v>
      </c>
      <c r="P65" s="36">
        <f t="shared" si="19"/>
        <v>4</v>
      </c>
      <c r="Q65" s="36" t="str">
        <f t="shared" si="19"/>
        <v/>
      </c>
      <c r="R65" s="37" t="str">
        <f t="shared" si="19"/>
        <v/>
      </c>
    </row>
    <row r="66" spans="2:18" x14ac:dyDescent="0.25">
      <c r="B66" s="74" t="s">
        <v>28</v>
      </c>
      <c r="C66" s="38">
        <f ca="1">IF(B64&lt;=TODAY(),SUM(D66:R66),"")</f>
        <v>5550</v>
      </c>
      <c r="D66" s="39">
        <f>IF(COUNTIF(D59:D63,$B$4)+COUNTIF(D54:D55,$B$4)&gt;0,(COUNTIF(D59:D63,$B$4)+COUNTIF(D54:D55,$B$4))*D$5,"")</f>
        <v>810</v>
      </c>
      <c r="E66" s="39" t="str">
        <f t="shared" ref="E66:R66" si="20">IF(COUNTIF(E59:E63,$B$4)+COUNTIF(E54:E55,$B$4)&gt;0,(COUNTIF(E59:E63,$B$4)+COUNTIF(E54:E55,$B$4))*E$5,"")</f>
        <v/>
      </c>
      <c r="F66" s="39">
        <f t="shared" si="20"/>
        <v>990</v>
      </c>
      <c r="G66" s="39">
        <f t="shared" si="20"/>
        <v>825</v>
      </c>
      <c r="H66" s="39">
        <f t="shared" si="20"/>
        <v>495</v>
      </c>
      <c r="I66" s="39" t="str">
        <f t="shared" si="20"/>
        <v/>
      </c>
      <c r="J66" s="39" t="str">
        <f t="shared" si="20"/>
        <v/>
      </c>
      <c r="K66" s="39" t="str">
        <f t="shared" si="20"/>
        <v/>
      </c>
      <c r="L66" s="39">
        <f t="shared" si="20"/>
        <v>450</v>
      </c>
      <c r="M66" s="39">
        <f t="shared" si="20"/>
        <v>540</v>
      </c>
      <c r="N66" s="39">
        <f t="shared" si="20"/>
        <v>540</v>
      </c>
      <c r="O66" s="39">
        <f t="shared" si="20"/>
        <v>540</v>
      </c>
      <c r="P66" s="39">
        <f t="shared" si="20"/>
        <v>360</v>
      </c>
      <c r="Q66" s="39" t="str">
        <f t="shared" si="20"/>
        <v/>
      </c>
      <c r="R66" s="40" t="str">
        <f t="shared" si="20"/>
        <v/>
      </c>
    </row>
    <row r="67" spans="2:18" x14ac:dyDescent="0.25">
      <c r="B67" s="75"/>
      <c r="C67" s="78"/>
      <c r="D67" s="43">
        <v>810</v>
      </c>
      <c r="E67" s="43"/>
      <c r="F67" s="43">
        <v>990</v>
      </c>
      <c r="G67" s="43">
        <v>825</v>
      </c>
      <c r="H67" s="43">
        <v>495</v>
      </c>
      <c r="I67" s="43"/>
      <c r="J67" s="43"/>
      <c r="K67" s="43"/>
      <c r="L67" s="43">
        <v>450</v>
      </c>
      <c r="M67" s="43">
        <v>540</v>
      </c>
      <c r="N67" s="43">
        <v>540</v>
      </c>
      <c r="O67" s="43">
        <v>540</v>
      </c>
      <c r="P67" s="43">
        <v>360</v>
      </c>
      <c r="Q67" s="43"/>
      <c r="R67" s="44"/>
    </row>
    <row r="68" spans="2:18" x14ac:dyDescent="0.25">
      <c r="B68" s="60">
        <v>44696</v>
      </c>
      <c r="C68" s="46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8"/>
    </row>
    <row r="69" spans="2:18" x14ac:dyDescent="0.25">
      <c r="B69" s="49">
        <v>44697</v>
      </c>
      <c r="C69" s="42">
        <f t="shared" ref="C69:C74" si="21">IF(COUNTIF(D69:R69,$B$4)&gt;0,COUNTIF(D69:R69,$B$4),"")</f>
        <v>7</v>
      </c>
      <c r="D69" s="51" t="s">
        <v>3</v>
      </c>
      <c r="E69" s="52"/>
      <c r="F69" s="51" t="s">
        <v>3</v>
      </c>
      <c r="G69" s="51" t="s">
        <v>3</v>
      </c>
      <c r="H69" s="52"/>
      <c r="I69" s="53"/>
      <c r="J69" s="61"/>
      <c r="K69" s="61"/>
      <c r="L69" s="51" t="s">
        <v>3</v>
      </c>
      <c r="M69" s="51" t="s">
        <v>3</v>
      </c>
      <c r="N69" s="51" t="s">
        <v>3</v>
      </c>
      <c r="O69" s="79" t="s">
        <v>3</v>
      </c>
      <c r="P69" s="62"/>
      <c r="Q69" s="62"/>
      <c r="R69" s="53"/>
    </row>
    <row r="70" spans="2:18" x14ac:dyDescent="0.25">
      <c r="B70" s="32">
        <v>44698</v>
      </c>
      <c r="C70" s="42">
        <f t="shared" si="21"/>
        <v>8</v>
      </c>
      <c r="D70" s="34" t="s">
        <v>3</v>
      </c>
      <c r="E70" s="34"/>
      <c r="F70" s="34" t="s">
        <v>3</v>
      </c>
      <c r="G70" s="34" t="s">
        <v>3</v>
      </c>
      <c r="H70" s="34"/>
      <c r="I70" s="35" t="s">
        <v>3</v>
      </c>
      <c r="J70" s="63"/>
      <c r="K70" s="63"/>
      <c r="L70" s="34" t="s">
        <v>3</v>
      </c>
      <c r="M70" s="34" t="s">
        <v>3</v>
      </c>
      <c r="N70" s="34" t="s">
        <v>3</v>
      </c>
      <c r="O70" s="64" t="s">
        <v>3</v>
      </c>
      <c r="P70" s="64"/>
      <c r="Q70" s="64"/>
      <c r="R70" s="35"/>
    </row>
    <row r="71" spans="2:18" x14ac:dyDescent="0.25">
      <c r="B71" s="32">
        <v>44699</v>
      </c>
      <c r="C71" s="42">
        <f t="shared" si="21"/>
        <v>9</v>
      </c>
      <c r="D71" s="34" t="s">
        <v>3</v>
      </c>
      <c r="E71" s="34" t="s">
        <v>3</v>
      </c>
      <c r="F71" s="34" t="s">
        <v>3</v>
      </c>
      <c r="G71" s="34" t="s">
        <v>3</v>
      </c>
      <c r="H71" s="34"/>
      <c r="I71" s="35" t="s">
        <v>3</v>
      </c>
      <c r="J71" s="63"/>
      <c r="K71" s="63"/>
      <c r="L71" s="34" t="s">
        <v>3</v>
      </c>
      <c r="M71" s="34" t="s">
        <v>3</v>
      </c>
      <c r="N71" s="34" t="s">
        <v>3</v>
      </c>
      <c r="O71" s="64" t="s">
        <v>3</v>
      </c>
      <c r="P71" s="64"/>
      <c r="Q71" s="64"/>
      <c r="R71" s="35"/>
    </row>
    <row r="72" spans="2:18" x14ac:dyDescent="0.25">
      <c r="B72" s="32">
        <v>44700</v>
      </c>
      <c r="C72" s="42">
        <f t="shared" si="21"/>
        <v>7</v>
      </c>
      <c r="D72" s="34" t="s">
        <v>3</v>
      </c>
      <c r="E72" s="34" t="s">
        <v>3</v>
      </c>
      <c r="F72" s="34" t="s">
        <v>3</v>
      </c>
      <c r="G72" s="34" t="s">
        <v>33</v>
      </c>
      <c r="H72" s="34"/>
      <c r="I72" s="35" t="s">
        <v>33</v>
      </c>
      <c r="J72" s="63"/>
      <c r="K72" s="63"/>
      <c r="L72" s="34" t="s">
        <v>3</v>
      </c>
      <c r="M72" s="34" t="s">
        <v>3</v>
      </c>
      <c r="N72" s="34" t="s">
        <v>3</v>
      </c>
      <c r="O72" s="64" t="s">
        <v>3</v>
      </c>
      <c r="P72" s="64"/>
      <c r="Q72" s="64"/>
      <c r="R72" s="35"/>
    </row>
    <row r="73" spans="2:18" x14ac:dyDescent="0.25">
      <c r="B73" s="32">
        <v>44701</v>
      </c>
      <c r="C73" s="42">
        <f t="shared" si="21"/>
        <v>7</v>
      </c>
      <c r="D73" s="33" t="s">
        <v>3</v>
      </c>
      <c r="E73" s="33" t="s">
        <v>3</v>
      </c>
      <c r="F73" s="33" t="s">
        <v>3</v>
      </c>
      <c r="G73" s="33" t="s">
        <v>3</v>
      </c>
      <c r="H73" s="34"/>
      <c r="I73" s="35"/>
      <c r="J73" s="63"/>
      <c r="K73" s="63"/>
      <c r="L73" s="33" t="s">
        <v>3</v>
      </c>
      <c r="M73" s="33" t="s">
        <v>3</v>
      </c>
      <c r="N73" s="33" t="s">
        <v>3</v>
      </c>
      <c r="O73" s="64" t="s">
        <v>31</v>
      </c>
      <c r="P73" s="64"/>
      <c r="Q73" s="64"/>
      <c r="R73" s="35"/>
    </row>
    <row r="74" spans="2:18" x14ac:dyDescent="0.25">
      <c r="B74" s="66">
        <v>44702</v>
      </c>
      <c r="C74" s="42">
        <f t="shared" si="21"/>
        <v>6</v>
      </c>
      <c r="D74" s="68" t="s">
        <v>3</v>
      </c>
      <c r="E74" s="68" t="s">
        <v>3</v>
      </c>
      <c r="F74" s="68" t="s">
        <v>3</v>
      </c>
      <c r="G74" s="68"/>
      <c r="H74" s="68"/>
      <c r="I74" s="69"/>
      <c r="J74" s="70"/>
      <c r="K74" s="70"/>
      <c r="L74" s="68" t="s">
        <v>31</v>
      </c>
      <c r="M74" s="68" t="s">
        <v>3</v>
      </c>
      <c r="N74" s="68" t="s">
        <v>3</v>
      </c>
      <c r="O74" s="77" t="s">
        <v>3</v>
      </c>
      <c r="P74" s="77"/>
      <c r="Q74" s="77"/>
      <c r="R74" s="69"/>
    </row>
    <row r="75" spans="2:18" x14ac:dyDescent="0.25">
      <c r="B75" s="24" t="s">
        <v>27</v>
      </c>
      <c r="C75" s="42"/>
      <c r="D75" s="36">
        <f t="shared" ref="D75:R75" si="22">IF(COUNTIF(D69:D73,$B$4)+COUNTIF(D64:D65,$B$4)&gt;0,COUNTIF(D69:D73,$B$4)+COUNTIF(D64:D65,$B$4),"")</f>
        <v>6</v>
      </c>
      <c r="E75" s="36">
        <f t="shared" si="22"/>
        <v>3</v>
      </c>
      <c r="F75" s="36">
        <f t="shared" si="22"/>
        <v>6</v>
      </c>
      <c r="G75" s="36">
        <f t="shared" si="22"/>
        <v>4</v>
      </c>
      <c r="H75" s="36" t="str">
        <f t="shared" si="22"/>
        <v/>
      </c>
      <c r="I75" s="36">
        <f t="shared" si="22"/>
        <v>2</v>
      </c>
      <c r="J75" s="36" t="str">
        <f t="shared" si="22"/>
        <v/>
      </c>
      <c r="K75" s="36" t="str">
        <f t="shared" si="22"/>
        <v/>
      </c>
      <c r="L75" s="36">
        <f t="shared" si="22"/>
        <v>6</v>
      </c>
      <c r="M75" s="36">
        <f t="shared" si="22"/>
        <v>6</v>
      </c>
      <c r="N75" s="36">
        <f t="shared" si="22"/>
        <v>5</v>
      </c>
      <c r="O75" s="36">
        <f t="shared" si="22"/>
        <v>5</v>
      </c>
      <c r="P75" s="36" t="str">
        <f t="shared" si="22"/>
        <v/>
      </c>
      <c r="Q75" s="36" t="str">
        <f t="shared" si="22"/>
        <v/>
      </c>
      <c r="R75" s="37" t="str">
        <f t="shared" si="22"/>
        <v/>
      </c>
    </row>
    <row r="76" spans="2:18" x14ac:dyDescent="0.25">
      <c r="B76" s="74" t="s">
        <v>28</v>
      </c>
      <c r="C76" s="38">
        <f ca="1">IF(B74&lt;=TODAY(),SUM(D76:R76),"")</f>
        <v>5265</v>
      </c>
      <c r="D76" s="80">
        <f>IF(COUNTIF(D69:D73,$B$4)+COUNTIF(D64:D65,$B$4)&gt;0,(COUNTIF(D69:D73,$B$4)+COUNTIF(D64:D65,$B$4))*D$5,"")</f>
        <v>810</v>
      </c>
      <c r="E76" s="81">
        <f t="shared" ref="E76:R76" si="23">IF(COUNTIF(E69:E73,$B$4)+COUNTIF(E64:E65,$B$4)&gt;0,(COUNTIF(E69:E73,$B$4)+COUNTIF(E64:E65,$B$4))*E$5,"")</f>
        <v>495</v>
      </c>
      <c r="F76" s="39">
        <f t="shared" si="23"/>
        <v>990</v>
      </c>
      <c r="G76" s="39">
        <f t="shared" si="23"/>
        <v>660</v>
      </c>
      <c r="H76" s="39" t="str">
        <f t="shared" si="23"/>
        <v/>
      </c>
      <c r="I76" s="39">
        <f t="shared" si="23"/>
        <v>330</v>
      </c>
      <c r="J76" s="39" t="str">
        <f t="shared" si="23"/>
        <v/>
      </c>
      <c r="K76" s="39" t="str">
        <f t="shared" si="23"/>
        <v/>
      </c>
      <c r="L76" s="39">
        <f t="shared" si="23"/>
        <v>540</v>
      </c>
      <c r="M76" s="39">
        <f t="shared" si="23"/>
        <v>540</v>
      </c>
      <c r="N76" s="39">
        <f t="shared" si="23"/>
        <v>450</v>
      </c>
      <c r="O76" s="39">
        <f t="shared" si="23"/>
        <v>450</v>
      </c>
      <c r="P76" s="39" t="str">
        <f t="shared" si="23"/>
        <v/>
      </c>
      <c r="Q76" s="39" t="str">
        <f t="shared" si="23"/>
        <v/>
      </c>
      <c r="R76" s="40" t="str">
        <f t="shared" si="23"/>
        <v/>
      </c>
    </row>
    <row r="77" spans="2:18" x14ac:dyDescent="0.25">
      <c r="B77" s="75"/>
      <c r="C77" s="78"/>
      <c r="D77" s="82">
        <v>810</v>
      </c>
      <c r="E77" s="82">
        <v>495</v>
      </c>
      <c r="F77" s="43">
        <v>990</v>
      </c>
      <c r="G77" s="43">
        <v>660</v>
      </c>
      <c r="H77" s="43"/>
      <c r="I77" s="43">
        <v>330</v>
      </c>
      <c r="J77" s="43"/>
      <c r="K77" s="43"/>
      <c r="L77" s="43">
        <v>540</v>
      </c>
      <c r="M77" s="43">
        <v>540</v>
      </c>
      <c r="N77" s="43">
        <v>450</v>
      </c>
      <c r="O77" s="43">
        <v>450</v>
      </c>
      <c r="P77" s="43"/>
      <c r="Q77" s="43"/>
      <c r="R77" s="44"/>
    </row>
    <row r="78" spans="2:18" x14ac:dyDescent="0.25">
      <c r="B78" s="45">
        <v>44703</v>
      </c>
      <c r="C78" s="46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8"/>
    </row>
    <row r="79" spans="2:18" x14ac:dyDescent="0.25">
      <c r="B79" s="49">
        <v>44704</v>
      </c>
      <c r="C79" s="42">
        <f t="shared" ref="C79:C90" si="24">IF(COUNTIF(D79:R79,$B$4)&gt;0,COUNTIF(D79:R79,$B$4),"")</f>
        <v>9</v>
      </c>
      <c r="D79" s="52" t="s">
        <v>3</v>
      </c>
      <c r="E79" s="52" t="s">
        <v>3</v>
      </c>
      <c r="F79" s="52" t="s">
        <v>3</v>
      </c>
      <c r="G79" s="52" t="s">
        <v>3</v>
      </c>
      <c r="H79" s="52"/>
      <c r="I79" s="53" t="s">
        <v>3</v>
      </c>
      <c r="J79" s="61"/>
      <c r="K79" s="61"/>
      <c r="L79" s="52" t="s">
        <v>3</v>
      </c>
      <c r="M79" s="52" t="s">
        <v>3</v>
      </c>
      <c r="N79" s="52" t="s">
        <v>3</v>
      </c>
      <c r="O79" s="62" t="s">
        <v>3</v>
      </c>
      <c r="P79" s="62"/>
      <c r="Q79" s="62"/>
      <c r="R79" s="53"/>
    </row>
    <row r="80" spans="2:18" x14ac:dyDescent="0.25">
      <c r="B80" s="32">
        <v>44705</v>
      </c>
      <c r="C80" s="42">
        <f t="shared" si="24"/>
        <v>9</v>
      </c>
      <c r="D80" s="34" t="s">
        <v>3</v>
      </c>
      <c r="E80" s="34" t="s">
        <v>3</v>
      </c>
      <c r="F80" s="34" t="s">
        <v>3</v>
      </c>
      <c r="G80" s="34" t="s">
        <v>3</v>
      </c>
      <c r="H80" s="34"/>
      <c r="I80" s="35" t="s">
        <v>3</v>
      </c>
      <c r="J80" s="63"/>
      <c r="K80" s="63"/>
      <c r="L80" s="34" t="s">
        <v>3</v>
      </c>
      <c r="M80" s="34" t="s">
        <v>3</v>
      </c>
      <c r="N80" s="34" t="s">
        <v>3</v>
      </c>
      <c r="O80" s="64" t="s">
        <v>3</v>
      </c>
      <c r="P80" s="64"/>
      <c r="Q80" s="64"/>
      <c r="R80" s="35"/>
    </row>
    <row r="81" spans="2:18" x14ac:dyDescent="0.25">
      <c r="B81" s="32">
        <v>44706</v>
      </c>
      <c r="C81" s="42">
        <f t="shared" si="24"/>
        <v>8</v>
      </c>
      <c r="D81" s="34" t="s">
        <v>3</v>
      </c>
      <c r="E81" s="34" t="s">
        <v>3</v>
      </c>
      <c r="F81" s="34" t="s">
        <v>3</v>
      </c>
      <c r="G81" s="34" t="s">
        <v>3</v>
      </c>
      <c r="H81" s="34"/>
      <c r="I81" s="35"/>
      <c r="J81" s="63"/>
      <c r="K81" s="63"/>
      <c r="L81" s="34" t="s">
        <v>3</v>
      </c>
      <c r="M81" s="34" t="s">
        <v>3</v>
      </c>
      <c r="N81" s="34" t="s">
        <v>3</v>
      </c>
      <c r="O81" s="64" t="s">
        <v>3</v>
      </c>
      <c r="P81" s="64"/>
      <c r="Q81" s="64"/>
      <c r="R81" s="35"/>
    </row>
    <row r="82" spans="2:18" x14ac:dyDescent="0.25">
      <c r="B82" s="32">
        <v>44707</v>
      </c>
      <c r="C82" s="42">
        <f t="shared" si="24"/>
        <v>8</v>
      </c>
      <c r="D82" s="34" t="s">
        <v>3</v>
      </c>
      <c r="E82" s="34" t="s">
        <v>3</v>
      </c>
      <c r="F82" s="34" t="s">
        <v>3</v>
      </c>
      <c r="G82" s="34" t="s">
        <v>3</v>
      </c>
      <c r="H82" s="34"/>
      <c r="I82" s="35"/>
      <c r="J82" s="63"/>
      <c r="K82" s="63"/>
      <c r="L82" s="34" t="s">
        <v>3</v>
      </c>
      <c r="M82" s="34" t="s">
        <v>3</v>
      </c>
      <c r="N82" s="34" t="s">
        <v>3</v>
      </c>
      <c r="O82" s="64" t="s">
        <v>3</v>
      </c>
      <c r="P82" s="64"/>
      <c r="Q82" s="64"/>
      <c r="R82" s="35"/>
    </row>
    <row r="83" spans="2:18" x14ac:dyDescent="0.25">
      <c r="B83" s="32">
        <v>44708</v>
      </c>
      <c r="C83" s="42">
        <f t="shared" si="24"/>
        <v>8</v>
      </c>
      <c r="D83" s="33" t="s">
        <v>3</v>
      </c>
      <c r="E83" s="34" t="s">
        <v>3</v>
      </c>
      <c r="F83" s="34" t="s">
        <v>3</v>
      </c>
      <c r="G83" s="34" t="s">
        <v>3</v>
      </c>
      <c r="H83" s="34"/>
      <c r="I83" s="35"/>
      <c r="J83" s="63"/>
      <c r="K83" s="63"/>
      <c r="L83" s="34" t="s">
        <v>3</v>
      </c>
      <c r="M83" s="34" t="s">
        <v>3</v>
      </c>
      <c r="N83" s="34" t="s">
        <v>3</v>
      </c>
      <c r="O83" s="64" t="s">
        <v>3</v>
      </c>
      <c r="P83" s="64"/>
      <c r="Q83" s="64"/>
      <c r="R83" s="35"/>
    </row>
    <row r="84" spans="2:18" x14ac:dyDescent="0.25">
      <c r="B84" s="32">
        <v>44709</v>
      </c>
      <c r="C84" s="42">
        <f t="shared" si="24"/>
        <v>1</v>
      </c>
      <c r="D84" s="67" t="s">
        <v>3</v>
      </c>
      <c r="E84" s="68" t="s">
        <v>34</v>
      </c>
      <c r="F84" s="68"/>
      <c r="G84" s="68" t="s">
        <v>34</v>
      </c>
      <c r="H84" s="68"/>
      <c r="I84" s="69"/>
      <c r="J84" s="70"/>
      <c r="K84" s="70"/>
      <c r="L84" s="68" t="s">
        <v>34</v>
      </c>
      <c r="M84" s="68" t="s">
        <v>34</v>
      </c>
      <c r="N84" s="68" t="s">
        <v>34</v>
      </c>
      <c r="O84" s="77" t="s">
        <v>34</v>
      </c>
      <c r="P84" s="77"/>
      <c r="Q84" s="77"/>
      <c r="R84" s="69"/>
    </row>
    <row r="85" spans="2:18" x14ac:dyDescent="0.25">
      <c r="B85" s="24" t="s">
        <v>27</v>
      </c>
      <c r="C85" s="54"/>
      <c r="D85" s="36">
        <f t="shared" ref="D85:R85" si="25">IF(COUNTIF(D79:D83,$B$4)+COUNTIF(D74:D75,$B$4)&gt;0,COUNTIF(D79:D83,$B$4)+COUNTIF(D74:D75,$B$4),"")</f>
        <v>6</v>
      </c>
      <c r="E85" s="36">
        <f t="shared" si="25"/>
        <v>6</v>
      </c>
      <c r="F85" s="36">
        <f t="shared" si="25"/>
        <v>6</v>
      </c>
      <c r="G85" s="36">
        <f t="shared" si="25"/>
        <v>5</v>
      </c>
      <c r="H85" s="36" t="str">
        <f t="shared" si="25"/>
        <v/>
      </c>
      <c r="I85" s="36">
        <f t="shared" si="25"/>
        <v>2</v>
      </c>
      <c r="J85" s="36" t="str">
        <f t="shared" si="25"/>
        <v/>
      </c>
      <c r="K85" s="36" t="str">
        <f t="shared" si="25"/>
        <v/>
      </c>
      <c r="L85" s="36">
        <f t="shared" si="25"/>
        <v>5</v>
      </c>
      <c r="M85" s="36">
        <f t="shared" si="25"/>
        <v>6</v>
      </c>
      <c r="N85" s="36">
        <f t="shared" si="25"/>
        <v>6</v>
      </c>
      <c r="O85" s="36">
        <f t="shared" si="25"/>
        <v>6</v>
      </c>
      <c r="P85" s="36" t="str">
        <f t="shared" si="25"/>
        <v/>
      </c>
      <c r="Q85" s="36" t="str">
        <f t="shared" si="25"/>
        <v/>
      </c>
      <c r="R85" s="37" t="str">
        <f t="shared" si="25"/>
        <v/>
      </c>
    </row>
    <row r="86" spans="2:18" x14ac:dyDescent="0.25">
      <c r="B86" s="41" t="s">
        <v>28</v>
      </c>
      <c r="C86" s="38">
        <f ca="1">IF(B84&lt;=TODAY(),SUM(D86:R86),"")</f>
        <v>6015</v>
      </c>
      <c r="D86" s="39">
        <f>IF(COUNTIF(D79:D83,$B$4)+COUNTIF(D74:D75,$B$4)&gt;0,(COUNTIF(D79:D83,$B$4)+COUNTIF(D74:D75,$B$4))*D$5,"")</f>
        <v>810</v>
      </c>
      <c r="E86" s="39">
        <f t="shared" ref="E86:R86" si="26">IF(COUNTIF(E79:E83,$B$4)+COUNTIF(E74:E75,$B$4)&gt;0,(COUNTIF(E79:E83,$B$4)+COUNTIF(E74:E75,$B$4))*E$5,"")</f>
        <v>990</v>
      </c>
      <c r="F86" s="39">
        <f t="shared" si="26"/>
        <v>990</v>
      </c>
      <c r="G86" s="39">
        <f t="shared" si="26"/>
        <v>825</v>
      </c>
      <c r="H86" s="39" t="str">
        <f t="shared" si="26"/>
        <v/>
      </c>
      <c r="I86" s="39">
        <f t="shared" si="26"/>
        <v>330</v>
      </c>
      <c r="J86" s="39" t="str">
        <f t="shared" si="26"/>
        <v/>
      </c>
      <c r="K86" s="39" t="str">
        <f t="shared" si="26"/>
        <v/>
      </c>
      <c r="L86" s="39">
        <f t="shared" si="26"/>
        <v>450</v>
      </c>
      <c r="M86" s="39">
        <f t="shared" si="26"/>
        <v>540</v>
      </c>
      <c r="N86" s="39">
        <f t="shared" si="26"/>
        <v>540</v>
      </c>
      <c r="O86" s="39">
        <f t="shared" si="26"/>
        <v>540</v>
      </c>
      <c r="P86" s="39" t="str">
        <f t="shared" si="26"/>
        <v/>
      </c>
      <c r="Q86" s="39" t="str">
        <f t="shared" si="26"/>
        <v/>
      </c>
      <c r="R86" s="40" t="str">
        <f t="shared" si="26"/>
        <v/>
      </c>
    </row>
    <row r="87" spans="2:18" x14ac:dyDescent="0.25">
      <c r="B87" s="41"/>
      <c r="C87" s="42"/>
      <c r="D87" s="43">
        <v>810</v>
      </c>
      <c r="E87" s="43">
        <v>990</v>
      </c>
      <c r="F87" s="43">
        <v>990</v>
      </c>
      <c r="G87" s="43">
        <v>825</v>
      </c>
      <c r="H87" s="43"/>
      <c r="I87" s="43">
        <v>330</v>
      </c>
      <c r="J87" s="43"/>
      <c r="K87" s="43"/>
      <c r="L87" s="43">
        <v>450</v>
      </c>
      <c r="M87" s="43">
        <v>540</v>
      </c>
      <c r="N87" s="43">
        <v>540</v>
      </c>
      <c r="O87" s="43">
        <v>540</v>
      </c>
      <c r="P87" s="43"/>
      <c r="Q87" s="43"/>
      <c r="R87" s="44"/>
    </row>
    <row r="88" spans="2:18" x14ac:dyDescent="0.25">
      <c r="B88" s="45">
        <v>44710</v>
      </c>
      <c r="C88" s="42">
        <f t="shared" si="24"/>
        <v>1</v>
      </c>
      <c r="D88" s="83" t="s">
        <v>3</v>
      </c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4"/>
    </row>
    <row r="89" spans="2:18" x14ac:dyDescent="0.25">
      <c r="B89" s="49">
        <v>44711</v>
      </c>
      <c r="C89" s="42">
        <f t="shared" si="24"/>
        <v>8</v>
      </c>
      <c r="D89" s="52" t="s">
        <v>3</v>
      </c>
      <c r="E89" s="52" t="s">
        <v>3</v>
      </c>
      <c r="F89" s="51" t="s">
        <v>3</v>
      </c>
      <c r="G89" s="51" t="s">
        <v>3</v>
      </c>
      <c r="H89" s="52"/>
      <c r="I89" s="53"/>
      <c r="J89" s="61"/>
      <c r="K89" s="61"/>
      <c r="L89" s="52" t="s">
        <v>3</v>
      </c>
      <c r="M89" s="52" t="s">
        <v>3</v>
      </c>
      <c r="N89" s="52" t="s">
        <v>3</v>
      </c>
      <c r="O89" s="62" t="s">
        <v>3</v>
      </c>
      <c r="P89" s="62"/>
      <c r="Q89" s="62"/>
      <c r="R89" s="53"/>
    </row>
    <row r="90" spans="2:18" x14ac:dyDescent="0.25">
      <c r="B90" s="32">
        <v>44712</v>
      </c>
      <c r="C90" s="42">
        <f t="shared" si="24"/>
        <v>7</v>
      </c>
      <c r="D90" s="34" t="s">
        <v>3</v>
      </c>
      <c r="E90" s="33" t="s">
        <v>3</v>
      </c>
      <c r="F90" s="33" t="s">
        <v>3</v>
      </c>
      <c r="G90" s="34" t="s">
        <v>32</v>
      </c>
      <c r="H90" s="34"/>
      <c r="I90" s="35"/>
      <c r="J90" s="63"/>
      <c r="K90" s="63"/>
      <c r="L90" s="34" t="s">
        <v>3</v>
      </c>
      <c r="M90" s="34" t="s">
        <v>3</v>
      </c>
      <c r="N90" s="34" t="s">
        <v>3</v>
      </c>
      <c r="O90" s="64" t="s">
        <v>3</v>
      </c>
      <c r="P90" s="64"/>
      <c r="Q90" s="64"/>
      <c r="R90" s="35"/>
    </row>
    <row r="91" spans="2:18" ht="15.75" thickBot="1" x14ac:dyDescent="0.3">
      <c r="B91" s="85" t="s">
        <v>29</v>
      </c>
      <c r="C91" s="86">
        <f>SUM(D91:R91)</f>
        <v>19980</v>
      </c>
      <c r="D91" s="57">
        <f>IFERROR(IF(SUM(D56,D66,D76,D86)&gt;0,SUM(D56,D66,D76,D86),""),"")</f>
        <v>3240</v>
      </c>
      <c r="E91" s="57">
        <f t="shared" ref="E91:R91" si="27">IFERROR(IF(SUM(E56,E66,E76,E86)&gt;0,SUM(E56,E66,E76,E86),""),"")</f>
        <v>1485</v>
      </c>
      <c r="F91" s="57">
        <f t="shared" si="27"/>
        <v>3960</v>
      </c>
      <c r="G91" s="57">
        <f t="shared" si="27"/>
        <v>2310</v>
      </c>
      <c r="H91" s="57">
        <f t="shared" si="27"/>
        <v>495</v>
      </c>
      <c r="I91" s="57">
        <f t="shared" si="27"/>
        <v>660</v>
      </c>
      <c r="J91" s="57" t="str">
        <f t="shared" si="27"/>
        <v/>
      </c>
      <c r="K91" s="57" t="str">
        <f t="shared" si="27"/>
        <v/>
      </c>
      <c r="L91" s="57">
        <f t="shared" si="27"/>
        <v>1980</v>
      </c>
      <c r="M91" s="57">
        <f t="shared" si="27"/>
        <v>2160</v>
      </c>
      <c r="N91" s="57">
        <f t="shared" si="27"/>
        <v>1800</v>
      </c>
      <c r="O91" s="57">
        <f t="shared" si="27"/>
        <v>1530</v>
      </c>
      <c r="P91" s="57">
        <f t="shared" si="27"/>
        <v>360</v>
      </c>
      <c r="Q91" s="57" t="str">
        <f t="shared" si="27"/>
        <v/>
      </c>
      <c r="R91" s="58" t="str">
        <f t="shared" si="27"/>
        <v/>
      </c>
    </row>
    <row r="92" spans="2:18" x14ac:dyDescent="0.25"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</row>
    <row r="93" spans="2:18" x14ac:dyDescent="0.25"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</row>
    <row r="94" spans="2:18" x14ac:dyDescent="0.25"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</row>
    <row r="95" spans="2:18" x14ac:dyDescent="0.25"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</row>
    <row r="96" spans="2:18" x14ac:dyDescent="0.25"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</row>
    <row r="97" spans="2:18" x14ac:dyDescent="0.25">
      <c r="B97" s="59"/>
      <c r="C97" s="59"/>
      <c r="D97" s="59"/>
      <c r="E97" s="59"/>
      <c r="F97" s="59"/>
      <c r="G97" s="87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</row>
    <row r="98" spans="2:18" x14ac:dyDescent="0.25"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</row>
    <row r="99" spans="2:18" x14ac:dyDescent="0.25"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</row>
    <row r="100" spans="2:18" x14ac:dyDescent="0.25"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</row>
    <row r="101" spans="2:18" x14ac:dyDescent="0.25"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</row>
    <row r="102" spans="2:18" ht="15.75" thickBot="1" x14ac:dyDescent="0.3"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</row>
    <row r="103" spans="2:18" ht="18" x14ac:dyDescent="0.25">
      <c r="B103" s="124" t="s">
        <v>35</v>
      </c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8"/>
    </row>
    <row r="104" spans="2:18" x14ac:dyDescent="0.25">
      <c r="B104" s="18" t="s">
        <v>21</v>
      </c>
      <c r="C104" s="14"/>
      <c r="D104" s="13"/>
      <c r="E104" s="14"/>
      <c r="F104" s="13"/>
      <c r="G104" s="13"/>
      <c r="H104" s="14"/>
      <c r="I104" s="14"/>
      <c r="J104" s="13"/>
      <c r="K104" s="13"/>
      <c r="L104" s="13"/>
      <c r="M104" s="13"/>
      <c r="N104" s="14"/>
      <c r="O104" s="14"/>
      <c r="P104" s="14"/>
      <c r="Q104" s="14"/>
      <c r="R104" s="15"/>
    </row>
    <row r="105" spans="2:18" x14ac:dyDescent="0.25">
      <c r="B105" s="18" t="s">
        <v>22</v>
      </c>
      <c r="C105" s="14"/>
      <c r="D105" s="21">
        <f>IF(SUM(D111,D121,D131,D141)&gt;0,SUM(D111,D121,D131,D141),"")</f>
        <v>18</v>
      </c>
      <c r="E105" s="21">
        <f t="shared" ref="E105:R105" si="28">IF(SUM(E111,E121,E131,E141)&gt;0,SUM(E111,E121,E131,E141),"")</f>
        <v>17</v>
      </c>
      <c r="F105" s="21">
        <f>IF(SUM(F111,F121,F131,F141)&gt;0,SUM(F111,F121,F131,F141),"")</f>
        <v>2</v>
      </c>
      <c r="G105" s="21">
        <f t="shared" si="28"/>
        <v>14</v>
      </c>
      <c r="H105" s="21" t="str">
        <f t="shared" si="28"/>
        <v/>
      </c>
      <c r="I105" s="21" t="str">
        <f t="shared" si="28"/>
        <v/>
      </c>
      <c r="J105" s="21" t="str">
        <f t="shared" si="28"/>
        <v/>
      </c>
      <c r="K105" s="21" t="str">
        <f t="shared" si="28"/>
        <v/>
      </c>
      <c r="L105" s="21">
        <f t="shared" si="28"/>
        <v>6</v>
      </c>
      <c r="M105" s="21">
        <f t="shared" si="28"/>
        <v>10</v>
      </c>
      <c r="N105" s="21">
        <f t="shared" si="28"/>
        <v>2</v>
      </c>
      <c r="O105" s="21">
        <f t="shared" si="28"/>
        <v>5</v>
      </c>
      <c r="P105" s="21" t="str">
        <f t="shared" si="28"/>
        <v/>
      </c>
      <c r="Q105" s="21">
        <f t="shared" si="28"/>
        <v>6</v>
      </c>
      <c r="R105" s="30" t="str">
        <f t="shared" si="28"/>
        <v/>
      </c>
    </row>
    <row r="106" spans="2:18" x14ac:dyDescent="0.25">
      <c r="B106" s="22" t="s">
        <v>23</v>
      </c>
      <c r="C106" s="14"/>
      <c r="D106" s="21" t="str">
        <f>IF(COUNTIF(D109:D125,'[1]Dados de Físico Semanal'!$C$2)&gt;0,COUNTIF(D109:D125,'[1]Dados de Físico Semanal'!$C$2),"")</f>
        <v/>
      </c>
      <c r="E106" s="21" t="str">
        <f>IF(COUNTIF(E109:E125,'[1]Dados de Físico Semanal'!$C$2)&gt;0,COUNTIF(E109:E125,'[1]Dados de Físico Semanal'!$C$2),"")</f>
        <v/>
      </c>
      <c r="F106" s="21" t="str">
        <f>IF(COUNTIF(F109:F125,'[1]Dados de Físico Semanal'!$C$2)&gt;0,COUNTIF(F109:F125,'[1]Dados de Físico Semanal'!$C$2),"")</f>
        <v/>
      </c>
      <c r="G106" s="21">
        <f>IF(COUNTIF(G109:G125,'[1]Dados de Físico Semanal'!$C$2)&gt;0,COUNTIF(G109:G125,'[1]Dados de Físico Semanal'!$C$2),"")</f>
        <v>2</v>
      </c>
      <c r="H106" s="21" t="str">
        <f>IF(COUNTIF(H109:H125,'[1]Dados de Físico Semanal'!$C$2)&gt;0,COUNTIF(H109:H125,'[1]Dados de Físico Semanal'!$C$2),"")</f>
        <v/>
      </c>
      <c r="I106" s="21" t="str">
        <f>IF(COUNTIF(I109:I125,'[1]Dados de Físico Semanal'!$C$2)&gt;0,COUNTIF(I109:I125,'[1]Dados de Físico Semanal'!$C$2),"")</f>
        <v/>
      </c>
      <c r="J106" s="21" t="str">
        <f>IF(COUNTIF(J109:J125,'[1]Dados de Físico Semanal'!$C$2)&gt;0,COUNTIF(J109:J125,'[1]Dados de Físico Semanal'!$C$2),"")</f>
        <v/>
      </c>
      <c r="K106" s="21" t="str">
        <f>IF(COUNTIF(K109:K125,'[1]Dados de Físico Semanal'!$C$2)&gt;0,COUNTIF(K109:K125,'[1]Dados de Físico Semanal'!$C$2),"")</f>
        <v/>
      </c>
      <c r="L106" s="21" t="str">
        <f>IF(COUNTIF(L109:L125,'[1]Dados de Físico Semanal'!$C$2)&gt;0,COUNTIF(L109:L125,'[1]Dados de Físico Semanal'!$C$2),"")</f>
        <v/>
      </c>
      <c r="M106" s="21">
        <f>IF(COUNTIF(M109:M125,'[1]Dados de Físico Semanal'!$C$2)&gt;0,COUNTIF(M109:M125,'[1]Dados de Físico Semanal'!$C$2),"")</f>
        <v>1</v>
      </c>
      <c r="N106" s="21" t="str">
        <f>IF(COUNTIF(N109:N125,'[1]Dados de Físico Semanal'!$C$2)&gt;0,COUNTIF(N109:N125,'[1]Dados de Físico Semanal'!$C$2),"")</f>
        <v/>
      </c>
      <c r="O106" s="21">
        <f>IF(COUNTIF(O109:O125,'[1]Dados de Físico Semanal'!$C$2)&gt;0,COUNTIF(O109:O125,'[1]Dados de Físico Semanal'!$C$2),"")</f>
        <v>2</v>
      </c>
      <c r="P106" s="21" t="str">
        <f>IF(COUNTIF(P109:P125,'[1]Dados de Físico Semanal'!$C$2)&gt;0,COUNTIF(P109:P125,'[1]Dados de Físico Semanal'!$C$2),"")</f>
        <v/>
      </c>
      <c r="Q106" s="21" t="str">
        <f>IF(COUNTIF(Q109:Q125,'[1]Dados de Físico Semanal'!$C$2)&gt;0,COUNTIF(Q109:Q125,'[1]Dados de Físico Semanal'!$C$2),"")</f>
        <v/>
      </c>
      <c r="R106" s="30" t="str">
        <f>IF(COUNTIF(R109:R125,'[1]Dados de Físico Semanal'!$C$2)&gt;0,COUNTIF(R109:R125,'[1]Dados de Físico Semanal'!$C$2),"")</f>
        <v/>
      </c>
    </row>
    <row r="107" spans="2:18" x14ac:dyDescent="0.25">
      <c r="B107" s="32">
        <v>44713</v>
      </c>
      <c r="C107" s="6">
        <f t="shared" ref="C107:C120" si="29">IF(COUNTIF(D107:R107,$B$4)&gt;0,COUNTIF(D107:R107,$B$4),"")</f>
        <v>4</v>
      </c>
      <c r="D107" s="33" t="s">
        <v>3</v>
      </c>
      <c r="E107" s="33" t="s">
        <v>3</v>
      </c>
      <c r="F107" s="34" t="s">
        <v>32</v>
      </c>
      <c r="G107" s="33" t="s">
        <v>3</v>
      </c>
      <c r="H107" s="34"/>
      <c r="I107" s="34"/>
      <c r="J107" s="34"/>
      <c r="K107" s="34"/>
      <c r="L107" s="34" t="s">
        <v>32</v>
      </c>
      <c r="M107" s="34" t="s">
        <v>32</v>
      </c>
      <c r="N107" s="34" t="s">
        <v>32</v>
      </c>
      <c r="O107" s="33" t="s">
        <v>3</v>
      </c>
      <c r="P107" s="34"/>
      <c r="Q107" s="34"/>
      <c r="R107" s="35"/>
    </row>
    <row r="108" spans="2:18" x14ac:dyDescent="0.25">
      <c r="B108" s="32">
        <v>44714</v>
      </c>
      <c r="C108" s="6">
        <f t="shared" si="29"/>
        <v>4</v>
      </c>
      <c r="D108" s="33" t="s">
        <v>3</v>
      </c>
      <c r="E108" s="33" t="s">
        <v>3</v>
      </c>
      <c r="F108" s="34" t="s">
        <v>32</v>
      </c>
      <c r="G108" s="33" t="s">
        <v>3</v>
      </c>
      <c r="H108" s="34"/>
      <c r="I108" s="34"/>
      <c r="J108" s="34"/>
      <c r="K108" s="34"/>
      <c r="L108" s="34" t="s">
        <v>32</v>
      </c>
      <c r="M108" s="34" t="s">
        <v>32</v>
      </c>
      <c r="N108" s="34" t="s">
        <v>32</v>
      </c>
      <c r="O108" s="33" t="s">
        <v>3</v>
      </c>
      <c r="P108" s="34"/>
      <c r="Q108" s="34"/>
      <c r="R108" s="35"/>
    </row>
    <row r="109" spans="2:18" x14ac:dyDescent="0.25">
      <c r="B109" s="32">
        <v>44715</v>
      </c>
      <c r="C109" s="6">
        <f t="shared" si="29"/>
        <v>4</v>
      </c>
      <c r="D109" s="33" t="s">
        <v>3</v>
      </c>
      <c r="E109" s="33" t="s">
        <v>3</v>
      </c>
      <c r="F109" s="34" t="s">
        <v>32</v>
      </c>
      <c r="G109" s="33" t="s">
        <v>3</v>
      </c>
      <c r="H109" s="34"/>
      <c r="I109" s="34"/>
      <c r="J109" s="34"/>
      <c r="K109" s="34"/>
      <c r="L109" s="34" t="s">
        <v>32</v>
      </c>
      <c r="M109" s="34" t="s">
        <v>32</v>
      </c>
      <c r="N109" s="34" t="s">
        <v>32</v>
      </c>
      <c r="O109" s="33" t="s">
        <v>3</v>
      </c>
      <c r="P109" s="34"/>
      <c r="Q109" s="34"/>
      <c r="R109" s="35"/>
    </row>
    <row r="110" spans="2:18" x14ac:dyDescent="0.25">
      <c r="B110" s="88">
        <v>44716</v>
      </c>
      <c r="C110" s="6">
        <f t="shared" si="29"/>
        <v>2</v>
      </c>
      <c r="D110" s="33" t="s">
        <v>3</v>
      </c>
      <c r="E110" s="33" t="s">
        <v>3</v>
      </c>
      <c r="F110" s="34" t="s">
        <v>32</v>
      </c>
      <c r="G110" s="34" t="s">
        <v>31</v>
      </c>
      <c r="H110" s="34"/>
      <c r="I110" s="34"/>
      <c r="J110" s="34"/>
      <c r="K110" s="34"/>
      <c r="L110" s="34" t="s">
        <v>32</v>
      </c>
      <c r="M110" s="34" t="s">
        <v>32</v>
      </c>
      <c r="N110" s="34" t="s">
        <v>32</v>
      </c>
      <c r="O110" s="34" t="s">
        <v>31</v>
      </c>
      <c r="P110" s="34"/>
      <c r="Q110" s="34"/>
      <c r="R110" s="35"/>
    </row>
    <row r="111" spans="2:18" x14ac:dyDescent="0.25">
      <c r="B111" s="89" t="s">
        <v>27</v>
      </c>
      <c r="C111" s="6"/>
      <c r="D111" s="36">
        <f>IF(COUNTIF(D107:D109,$B$4)+COUNTIF(D84:D90,$B$4)&gt;0,COUNTIF(D107:D109,$B$4)+COUNTIF(D84:D90,$B$4),"")</f>
        <v>7</v>
      </c>
      <c r="E111" s="36">
        <f t="shared" ref="E111:R111" si="30">IF(COUNTIF(E107:E109,$B$4)+COUNTIF(E84:E90,$B$4)&gt;0,COUNTIF(E107:E109,$B$4)+COUNTIF(E84:E90,$B$4),"")</f>
        <v>5</v>
      </c>
      <c r="F111" s="36">
        <f>IF(COUNTIF(F107:F109,$B$4)+COUNTIF(F84:F90,$B$4)&gt;0,COUNTIF(F107:F109,$B$4)+COUNTIF(F84:F90,$B$4),"")</f>
        <v>2</v>
      </c>
      <c r="G111" s="36">
        <f t="shared" si="30"/>
        <v>4</v>
      </c>
      <c r="H111" s="36" t="str">
        <f t="shared" si="30"/>
        <v/>
      </c>
      <c r="I111" s="36" t="str">
        <f t="shared" si="30"/>
        <v/>
      </c>
      <c r="J111" s="36" t="str">
        <f t="shared" si="30"/>
        <v/>
      </c>
      <c r="K111" s="36" t="str">
        <f t="shared" si="30"/>
        <v/>
      </c>
      <c r="L111" s="36">
        <f t="shared" si="30"/>
        <v>2</v>
      </c>
      <c r="M111" s="36">
        <f t="shared" si="30"/>
        <v>2</v>
      </c>
      <c r="N111" s="36">
        <f t="shared" si="30"/>
        <v>2</v>
      </c>
      <c r="O111" s="36">
        <f t="shared" si="30"/>
        <v>5</v>
      </c>
      <c r="P111" s="36" t="str">
        <f t="shared" si="30"/>
        <v/>
      </c>
      <c r="Q111" s="36" t="str">
        <f t="shared" si="30"/>
        <v/>
      </c>
      <c r="R111" s="37" t="str">
        <f t="shared" si="30"/>
        <v/>
      </c>
    </row>
    <row r="112" spans="2:18" x14ac:dyDescent="0.25">
      <c r="B112" s="74" t="s">
        <v>28</v>
      </c>
      <c r="C112" s="38">
        <f ca="1">IF(B110&lt;=TODAY(),SUM(D112:R112),"")</f>
        <v>3750</v>
      </c>
      <c r="D112" s="39">
        <f>IF(COUNTIF(D107:D109,$B$4)+COUNTIF(D84:D90,$B$4)&gt;0,(COUNTIF(D107:D109,$B$4)+COUNTIF(D84:D90,$B$4))*D$5,"")</f>
        <v>945</v>
      </c>
      <c r="E112" s="39">
        <f t="shared" ref="E112:R112" si="31">IF(COUNTIF(E107:E109,$B$4)+COUNTIF(E84:E90,$B$4)&gt;0,(COUNTIF(E107:E109,$B$4)+COUNTIF(E84:E90,$B$4))*E$5,"")</f>
        <v>825</v>
      </c>
      <c r="F112" s="39">
        <f t="shared" si="31"/>
        <v>330</v>
      </c>
      <c r="G112" s="39">
        <f t="shared" si="31"/>
        <v>660</v>
      </c>
      <c r="H112" s="39" t="str">
        <f t="shared" si="31"/>
        <v/>
      </c>
      <c r="I112" s="39" t="str">
        <f t="shared" si="31"/>
        <v/>
      </c>
      <c r="J112" s="39" t="str">
        <f t="shared" si="31"/>
        <v/>
      </c>
      <c r="K112" s="39" t="str">
        <f t="shared" si="31"/>
        <v/>
      </c>
      <c r="L112" s="39">
        <f t="shared" si="31"/>
        <v>180</v>
      </c>
      <c r="M112" s="39">
        <f t="shared" si="31"/>
        <v>180</v>
      </c>
      <c r="N112" s="39">
        <f t="shared" si="31"/>
        <v>180</v>
      </c>
      <c r="O112" s="39">
        <f t="shared" si="31"/>
        <v>450</v>
      </c>
      <c r="P112" s="39" t="str">
        <f t="shared" si="31"/>
        <v/>
      </c>
      <c r="Q112" s="39" t="str">
        <f t="shared" si="31"/>
        <v/>
      </c>
      <c r="R112" s="40" t="str">
        <f t="shared" si="31"/>
        <v/>
      </c>
    </row>
    <row r="113" spans="2:18" x14ac:dyDescent="0.25">
      <c r="B113" s="41"/>
      <c r="C113" s="42"/>
      <c r="D113" s="43">
        <v>945</v>
      </c>
      <c r="E113" s="43">
        <v>825</v>
      </c>
      <c r="F113" s="43">
        <v>330</v>
      </c>
      <c r="G113" s="43">
        <v>660</v>
      </c>
      <c r="H113" s="43"/>
      <c r="I113" s="43"/>
      <c r="J113" s="43"/>
      <c r="K113" s="43"/>
      <c r="L113" s="43">
        <v>180</v>
      </c>
      <c r="M113" s="43">
        <v>180</v>
      </c>
      <c r="N113" s="43">
        <v>180</v>
      </c>
      <c r="O113" s="43">
        <v>450</v>
      </c>
      <c r="P113" s="43"/>
      <c r="Q113" s="43"/>
      <c r="R113" s="44"/>
    </row>
    <row r="114" spans="2:18" x14ac:dyDescent="0.25">
      <c r="B114" s="90">
        <v>44717</v>
      </c>
      <c r="C114" s="91" t="str">
        <f t="shared" si="29"/>
        <v/>
      </c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3"/>
    </row>
    <row r="115" spans="2:18" x14ac:dyDescent="0.25">
      <c r="B115" s="94">
        <v>44718</v>
      </c>
      <c r="C115" s="91">
        <f t="shared" si="29"/>
        <v>3</v>
      </c>
      <c r="D115" s="95" t="s">
        <v>3</v>
      </c>
      <c r="E115" s="95" t="s">
        <v>3</v>
      </c>
      <c r="F115" s="95" t="s">
        <v>32</v>
      </c>
      <c r="G115" s="95" t="s">
        <v>3</v>
      </c>
      <c r="H115" s="96"/>
      <c r="I115" s="96"/>
      <c r="J115" s="96"/>
      <c r="K115" s="96"/>
      <c r="L115" s="95" t="s">
        <v>32</v>
      </c>
      <c r="M115" s="95" t="s">
        <v>32</v>
      </c>
      <c r="N115" s="95" t="s">
        <v>32</v>
      </c>
      <c r="O115" s="95" t="s">
        <v>31</v>
      </c>
      <c r="P115" s="95"/>
      <c r="Q115" s="97"/>
      <c r="R115" s="98"/>
    </row>
    <row r="116" spans="2:18" x14ac:dyDescent="0.25">
      <c r="B116" s="32">
        <v>44719</v>
      </c>
      <c r="C116" s="6">
        <f t="shared" si="29"/>
        <v>5</v>
      </c>
      <c r="D116" s="33" t="s">
        <v>3</v>
      </c>
      <c r="E116" s="34" t="s">
        <v>3</v>
      </c>
      <c r="F116" s="33"/>
      <c r="G116" s="34" t="s">
        <v>3</v>
      </c>
      <c r="H116" s="34"/>
      <c r="I116" s="34"/>
      <c r="J116" s="34"/>
      <c r="K116" s="34"/>
      <c r="L116" s="33" t="s">
        <v>3</v>
      </c>
      <c r="M116" s="33" t="s">
        <v>3</v>
      </c>
      <c r="N116" s="33"/>
      <c r="O116" s="33"/>
      <c r="P116" s="33"/>
      <c r="Q116" s="10"/>
      <c r="R116" s="99"/>
    </row>
    <row r="117" spans="2:18" x14ac:dyDescent="0.25">
      <c r="B117" s="32">
        <v>44720</v>
      </c>
      <c r="C117" s="6">
        <f t="shared" si="29"/>
        <v>5</v>
      </c>
      <c r="D117" s="100" t="s">
        <v>3</v>
      </c>
      <c r="E117" s="100" t="s">
        <v>3</v>
      </c>
      <c r="F117" s="100"/>
      <c r="G117" s="100" t="s">
        <v>3</v>
      </c>
      <c r="H117" s="100"/>
      <c r="I117" s="100"/>
      <c r="J117" s="100"/>
      <c r="K117" s="100"/>
      <c r="L117" s="100" t="s">
        <v>3</v>
      </c>
      <c r="M117" s="100" t="s">
        <v>3</v>
      </c>
      <c r="N117" s="100"/>
      <c r="O117" s="100"/>
      <c r="P117" s="100"/>
      <c r="Q117" s="101"/>
      <c r="R117" s="102"/>
    </row>
    <row r="118" spans="2:18" x14ac:dyDescent="0.25">
      <c r="B118" s="32">
        <v>44721</v>
      </c>
      <c r="C118" s="6">
        <f t="shared" si="29"/>
        <v>4</v>
      </c>
      <c r="D118" s="33" t="s">
        <v>3</v>
      </c>
      <c r="E118" s="34" t="s">
        <v>3</v>
      </c>
      <c r="F118" s="34"/>
      <c r="G118" s="34" t="s">
        <v>3</v>
      </c>
      <c r="H118" s="34"/>
      <c r="I118" s="34"/>
      <c r="J118" s="34"/>
      <c r="K118" s="34"/>
      <c r="L118" s="34" t="s">
        <v>3</v>
      </c>
      <c r="M118" s="34" t="s">
        <v>31</v>
      </c>
      <c r="N118" s="34"/>
      <c r="O118" s="34"/>
      <c r="P118" s="34"/>
      <c r="Q118" s="35"/>
      <c r="R118" s="103"/>
    </row>
    <row r="119" spans="2:18" x14ac:dyDescent="0.25">
      <c r="B119" s="32">
        <v>44722</v>
      </c>
      <c r="C119" s="6">
        <f t="shared" si="29"/>
        <v>5</v>
      </c>
      <c r="D119" s="34" t="s">
        <v>3</v>
      </c>
      <c r="E119" s="34" t="s">
        <v>3</v>
      </c>
      <c r="F119" s="34"/>
      <c r="G119" s="34" t="s">
        <v>3</v>
      </c>
      <c r="H119" s="34"/>
      <c r="I119" s="34"/>
      <c r="J119" s="34"/>
      <c r="K119" s="34"/>
      <c r="L119" s="34" t="s">
        <v>3</v>
      </c>
      <c r="M119" s="34" t="s">
        <v>3</v>
      </c>
      <c r="N119" s="34"/>
      <c r="O119" s="34"/>
      <c r="P119" s="34"/>
      <c r="Q119" s="35"/>
      <c r="R119" s="104"/>
    </row>
    <row r="120" spans="2:18" x14ac:dyDescent="0.25">
      <c r="B120" s="32">
        <v>44723</v>
      </c>
      <c r="C120" s="6">
        <f t="shared" si="29"/>
        <v>2</v>
      </c>
      <c r="D120" s="34" t="s">
        <v>36</v>
      </c>
      <c r="E120" s="34" t="s">
        <v>3</v>
      </c>
      <c r="F120" s="34"/>
      <c r="G120" s="34" t="s">
        <v>31</v>
      </c>
      <c r="H120" s="34"/>
      <c r="I120" s="34"/>
      <c r="J120" s="34"/>
      <c r="K120" s="34"/>
      <c r="L120" s="34" t="s">
        <v>32</v>
      </c>
      <c r="M120" s="34" t="s">
        <v>37</v>
      </c>
      <c r="N120" s="34"/>
      <c r="O120" s="34"/>
      <c r="P120" s="34"/>
      <c r="Q120" s="35" t="s">
        <v>3</v>
      </c>
      <c r="R120" s="104"/>
    </row>
    <row r="121" spans="2:18" x14ac:dyDescent="0.25">
      <c r="B121" s="11" t="s">
        <v>27</v>
      </c>
      <c r="C121" s="6"/>
      <c r="D121" s="36">
        <f>IF(COUNTIF(D115:D119,$B$4)+COUNTIF(D110:D114,$B$4)&gt;0,COUNTIF(D115:D119,$B$4)+COUNTIF(D110:D114,$B$4),"")</f>
        <v>6</v>
      </c>
      <c r="E121" s="36">
        <f t="shared" ref="E121:R121" si="32">IF(COUNTIF(E115:E119,$B$4)+COUNTIF(E110:E114,$B$4)&gt;0,COUNTIF(E115:E119,$B$4)+COUNTIF(E110:E114,$B$4),"")</f>
        <v>6</v>
      </c>
      <c r="F121" s="36" t="str">
        <f t="shared" si="32"/>
        <v/>
      </c>
      <c r="G121" s="36">
        <f t="shared" si="32"/>
        <v>5</v>
      </c>
      <c r="H121" s="36" t="str">
        <f t="shared" si="32"/>
        <v/>
      </c>
      <c r="I121" s="36" t="str">
        <f t="shared" si="32"/>
        <v/>
      </c>
      <c r="J121" s="36" t="str">
        <f t="shared" si="32"/>
        <v/>
      </c>
      <c r="K121" s="36" t="str">
        <f t="shared" si="32"/>
        <v/>
      </c>
      <c r="L121" s="36">
        <f t="shared" si="32"/>
        <v>4</v>
      </c>
      <c r="M121" s="36">
        <f t="shared" si="32"/>
        <v>3</v>
      </c>
      <c r="N121" s="36" t="str">
        <f t="shared" si="32"/>
        <v/>
      </c>
      <c r="O121" s="36" t="str">
        <f t="shared" si="32"/>
        <v/>
      </c>
      <c r="P121" s="36" t="str">
        <f t="shared" si="32"/>
        <v/>
      </c>
      <c r="Q121" s="36" t="str">
        <f t="shared" si="32"/>
        <v/>
      </c>
      <c r="R121" s="37" t="str">
        <f t="shared" si="32"/>
        <v/>
      </c>
    </row>
    <row r="122" spans="2:18" x14ac:dyDescent="0.25">
      <c r="B122" s="74" t="s">
        <v>28</v>
      </c>
      <c r="C122" s="38">
        <f ca="1">IF(B120&lt;=TODAY(),SUM(D122:R122),"")</f>
        <v>3255</v>
      </c>
      <c r="D122" s="80">
        <f>IF(COUNTIF(D115:D119,$B$4)+COUNTIF(D110:D114,$B$4)&gt;0,(COUNTIF(D115:D119,$B$4)+COUNTIF(D110:D114,$B$4))*D$5,"")</f>
        <v>810</v>
      </c>
      <c r="E122" s="80">
        <f t="shared" ref="E122:R122" si="33">IF(COUNTIF(E115:E119,$B$4)+COUNTIF(E110:E114,$B$4)&gt;0,(COUNTIF(E115:E119,$B$4)+COUNTIF(E110:E114,$B$4))*E$5,"")</f>
        <v>990</v>
      </c>
      <c r="F122" s="39" t="str">
        <f t="shared" si="33"/>
        <v/>
      </c>
      <c r="G122" s="39">
        <f t="shared" si="33"/>
        <v>825</v>
      </c>
      <c r="H122" s="39" t="str">
        <f t="shared" si="33"/>
        <v/>
      </c>
      <c r="I122" s="39" t="str">
        <f t="shared" si="33"/>
        <v/>
      </c>
      <c r="J122" s="39" t="str">
        <f t="shared" si="33"/>
        <v/>
      </c>
      <c r="K122" s="39" t="str">
        <f t="shared" si="33"/>
        <v/>
      </c>
      <c r="L122" s="39">
        <f t="shared" si="33"/>
        <v>360</v>
      </c>
      <c r="M122" s="39">
        <f t="shared" si="33"/>
        <v>270</v>
      </c>
      <c r="N122" s="39" t="str">
        <f t="shared" si="33"/>
        <v/>
      </c>
      <c r="O122" s="39" t="str">
        <f t="shared" si="33"/>
        <v/>
      </c>
      <c r="P122" s="39" t="str">
        <f t="shared" si="33"/>
        <v/>
      </c>
      <c r="Q122" s="39" t="str">
        <f t="shared" si="33"/>
        <v/>
      </c>
      <c r="R122" s="40" t="str">
        <f t="shared" si="33"/>
        <v/>
      </c>
    </row>
    <row r="123" spans="2:18" x14ac:dyDescent="0.25">
      <c r="B123" s="41"/>
      <c r="C123" s="42"/>
      <c r="D123" s="82">
        <v>810</v>
      </c>
      <c r="E123" s="82">
        <v>990</v>
      </c>
      <c r="F123" s="43"/>
      <c r="G123" s="43">
        <v>825</v>
      </c>
      <c r="H123" s="43"/>
      <c r="I123" s="43"/>
      <c r="J123" s="43"/>
      <c r="K123" s="43"/>
      <c r="L123" s="43">
        <v>360</v>
      </c>
      <c r="M123" s="43">
        <v>270</v>
      </c>
      <c r="N123" s="43"/>
      <c r="O123" s="43"/>
      <c r="P123" s="43"/>
      <c r="Q123" s="43"/>
      <c r="R123" s="44"/>
    </row>
    <row r="124" spans="2:18" x14ac:dyDescent="0.25">
      <c r="B124" s="105">
        <v>44724</v>
      </c>
      <c r="C124" s="106" t="str">
        <f t="shared" ref="C124:C130" si="34">IF(COUNTIF(D124:R124,$B$4)&gt;0,COUNTIF(D124:R124,$B$4),"")</f>
        <v/>
      </c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4"/>
    </row>
    <row r="125" spans="2:18" x14ac:dyDescent="0.25">
      <c r="B125" s="107">
        <v>44725</v>
      </c>
      <c r="C125" s="42">
        <f t="shared" si="34"/>
        <v>5</v>
      </c>
      <c r="D125" s="108" t="s">
        <v>3</v>
      </c>
      <c r="E125" s="108" t="s">
        <v>3</v>
      </c>
      <c r="F125" s="108"/>
      <c r="G125" s="108" t="s">
        <v>3</v>
      </c>
      <c r="H125" s="108"/>
      <c r="I125" s="109"/>
      <c r="J125" s="110"/>
      <c r="K125" s="110"/>
      <c r="L125" s="111"/>
      <c r="M125" s="111" t="s">
        <v>3</v>
      </c>
      <c r="N125" s="111"/>
      <c r="O125" s="4"/>
      <c r="P125" s="112"/>
      <c r="Q125" s="112" t="s">
        <v>3</v>
      </c>
      <c r="R125" s="109"/>
    </row>
    <row r="126" spans="2:18" x14ac:dyDescent="0.25">
      <c r="B126" s="32">
        <v>44726</v>
      </c>
      <c r="C126" s="6">
        <f t="shared" si="34"/>
        <v>5</v>
      </c>
      <c r="D126" s="33" t="s">
        <v>3</v>
      </c>
      <c r="E126" s="34" t="s">
        <v>3</v>
      </c>
      <c r="F126" s="33"/>
      <c r="G126" s="33" t="s">
        <v>3</v>
      </c>
      <c r="H126" s="34"/>
      <c r="I126" s="34"/>
      <c r="J126" s="34"/>
      <c r="K126" s="34"/>
      <c r="L126" s="33"/>
      <c r="M126" s="33" t="s">
        <v>3</v>
      </c>
      <c r="N126" s="34"/>
      <c r="O126" s="33"/>
      <c r="P126" s="34"/>
      <c r="Q126" s="34" t="s">
        <v>3</v>
      </c>
      <c r="R126" s="35"/>
    </row>
    <row r="127" spans="2:18" x14ac:dyDescent="0.25">
      <c r="B127" s="32">
        <v>44727</v>
      </c>
      <c r="C127" s="6">
        <f t="shared" si="34"/>
        <v>5</v>
      </c>
      <c r="D127" s="33" t="s">
        <v>3</v>
      </c>
      <c r="E127" s="33" t="s">
        <v>3</v>
      </c>
      <c r="F127" s="33"/>
      <c r="G127" s="33" t="s">
        <v>3</v>
      </c>
      <c r="H127" s="33"/>
      <c r="I127" s="33"/>
      <c r="J127" s="33"/>
      <c r="K127" s="33"/>
      <c r="L127" s="33"/>
      <c r="M127" s="33" t="s">
        <v>3</v>
      </c>
      <c r="N127" s="33"/>
      <c r="O127" s="33"/>
      <c r="P127" s="33"/>
      <c r="Q127" s="33" t="s">
        <v>3</v>
      </c>
      <c r="R127" s="10"/>
    </row>
    <row r="128" spans="2:18" x14ac:dyDescent="0.25">
      <c r="B128" s="32">
        <v>44728</v>
      </c>
      <c r="C128" s="6">
        <f t="shared" si="34"/>
        <v>5</v>
      </c>
      <c r="D128" s="33" t="s">
        <v>3</v>
      </c>
      <c r="E128" s="33" t="s">
        <v>3</v>
      </c>
      <c r="F128" s="33"/>
      <c r="G128" s="33" t="s">
        <v>3</v>
      </c>
      <c r="H128" s="33"/>
      <c r="I128" s="33"/>
      <c r="J128" s="33"/>
      <c r="K128" s="33"/>
      <c r="L128" s="33"/>
      <c r="M128" s="33" t="s">
        <v>3</v>
      </c>
      <c r="N128" s="33"/>
      <c r="O128" s="33"/>
      <c r="P128" s="33"/>
      <c r="Q128" s="33" t="s">
        <v>3</v>
      </c>
      <c r="R128" s="10"/>
    </row>
    <row r="129" spans="2:18" x14ac:dyDescent="0.25">
      <c r="B129" s="32">
        <v>44729</v>
      </c>
      <c r="C129" s="6">
        <f t="shared" si="34"/>
        <v>5</v>
      </c>
      <c r="D129" s="33" t="s">
        <v>3</v>
      </c>
      <c r="E129" s="33" t="s">
        <v>3</v>
      </c>
      <c r="F129" s="33"/>
      <c r="G129" s="33" t="s">
        <v>3</v>
      </c>
      <c r="H129" s="33"/>
      <c r="I129" s="33"/>
      <c r="J129" s="33"/>
      <c r="K129" s="33"/>
      <c r="L129" s="33"/>
      <c r="M129" s="33" t="s">
        <v>3</v>
      </c>
      <c r="N129" s="33"/>
      <c r="O129" s="33"/>
      <c r="P129" s="33"/>
      <c r="Q129" s="33" t="s">
        <v>3</v>
      </c>
      <c r="R129" s="10"/>
    </row>
    <row r="130" spans="2:18" x14ac:dyDescent="0.25">
      <c r="B130" s="32">
        <v>44730</v>
      </c>
      <c r="C130" s="6" t="str">
        <f t="shared" si="34"/>
        <v/>
      </c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10"/>
    </row>
    <row r="131" spans="2:18" x14ac:dyDescent="0.25">
      <c r="B131" s="11" t="s">
        <v>27</v>
      </c>
      <c r="C131" s="6"/>
      <c r="D131" s="36">
        <f>IF(COUNTIF(D125:D129,$B$4)+COUNTIF(D120:D124,$B$4)&gt;0,COUNTIF(D125:D129,$B$4)+COUNTIF(D120:D124,$B$4),"")</f>
        <v>5</v>
      </c>
      <c r="E131" s="36">
        <f t="shared" ref="E131:R131" si="35">IF(COUNTIF(E125:E129,$B$4)+COUNTIF(E120:E124,$B$4)&gt;0,COUNTIF(E125:E129,$B$4)+COUNTIF(E120:E124,$B$4),"")</f>
        <v>6</v>
      </c>
      <c r="F131" s="36" t="str">
        <f t="shared" si="35"/>
        <v/>
      </c>
      <c r="G131" s="36">
        <f t="shared" si="35"/>
        <v>5</v>
      </c>
      <c r="H131" s="36" t="str">
        <f t="shared" si="35"/>
        <v/>
      </c>
      <c r="I131" s="36" t="str">
        <f t="shared" si="35"/>
        <v/>
      </c>
      <c r="J131" s="36" t="str">
        <f t="shared" si="35"/>
        <v/>
      </c>
      <c r="K131" s="36" t="str">
        <f t="shared" si="35"/>
        <v/>
      </c>
      <c r="L131" s="36" t="str">
        <f t="shared" si="35"/>
        <v/>
      </c>
      <c r="M131" s="36">
        <f t="shared" si="35"/>
        <v>5</v>
      </c>
      <c r="N131" s="36" t="str">
        <f t="shared" si="35"/>
        <v/>
      </c>
      <c r="O131" s="36" t="str">
        <f t="shared" si="35"/>
        <v/>
      </c>
      <c r="P131" s="36" t="str">
        <f t="shared" si="35"/>
        <v/>
      </c>
      <c r="Q131" s="36">
        <f t="shared" si="35"/>
        <v>6</v>
      </c>
      <c r="R131" s="37" t="str">
        <f t="shared" si="35"/>
        <v/>
      </c>
    </row>
    <row r="132" spans="2:18" x14ac:dyDescent="0.25">
      <c r="B132" s="74" t="s">
        <v>28</v>
      </c>
      <c r="C132" s="38">
        <f ca="1">IF(B129&lt;=TODAY(),SUM(D132:R132),"")</f>
        <v>3480</v>
      </c>
      <c r="D132" s="39">
        <f>IF(COUNTIF(D125:D129,$B$4)+COUNTIF(D120:D124,$B$4)&gt;0,(COUNTIF(D125:D129,$B$4)+COUNTIF(D120:D124,$B$4))*D$5,"")</f>
        <v>675</v>
      </c>
      <c r="E132" s="39">
        <f t="shared" ref="E132:R132" si="36">IF(COUNTIF(E125:E129,$B$4)+COUNTIF(E120:E124,$B$4)&gt;0,(COUNTIF(E125:E129,$B$4)+COUNTIF(E120:E124,$B$4))*E$5,"")</f>
        <v>990</v>
      </c>
      <c r="F132" s="39" t="str">
        <f t="shared" si="36"/>
        <v/>
      </c>
      <c r="G132" s="39">
        <f t="shared" si="36"/>
        <v>825</v>
      </c>
      <c r="H132" s="39" t="str">
        <f t="shared" si="36"/>
        <v/>
      </c>
      <c r="I132" s="39" t="str">
        <f t="shared" si="36"/>
        <v/>
      </c>
      <c r="J132" s="39" t="str">
        <f t="shared" si="36"/>
        <v/>
      </c>
      <c r="K132" s="39" t="str">
        <f t="shared" si="36"/>
        <v/>
      </c>
      <c r="L132" s="39" t="str">
        <f t="shared" si="36"/>
        <v/>
      </c>
      <c r="M132" s="39">
        <f t="shared" si="36"/>
        <v>450</v>
      </c>
      <c r="N132" s="39" t="str">
        <f t="shared" si="36"/>
        <v/>
      </c>
      <c r="O132" s="39" t="str">
        <f t="shared" si="36"/>
        <v/>
      </c>
      <c r="P132" s="39" t="str">
        <f t="shared" si="36"/>
        <v/>
      </c>
      <c r="Q132" s="39">
        <f t="shared" si="36"/>
        <v>540</v>
      </c>
      <c r="R132" s="40" t="str">
        <f t="shared" si="36"/>
        <v/>
      </c>
    </row>
    <row r="133" spans="2:18" x14ac:dyDescent="0.25">
      <c r="B133" s="41"/>
      <c r="C133" s="42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4"/>
    </row>
    <row r="134" spans="2:18" x14ac:dyDescent="0.25">
      <c r="B134" s="105">
        <v>44731</v>
      </c>
      <c r="C134" s="106" t="str">
        <f t="shared" ref="C134:C148" si="37">IF(COUNTIF(D134:R134,$B$4)&gt;0,COUNTIF(D134:R134,$B$4),"")</f>
        <v/>
      </c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4"/>
    </row>
    <row r="135" spans="2:18" x14ac:dyDescent="0.25">
      <c r="B135" s="49">
        <v>44732</v>
      </c>
      <c r="C135" s="42" t="str">
        <f t="shared" si="37"/>
        <v/>
      </c>
      <c r="D135" s="108"/>
      <c r="E135" s="108"/>
      <c r="F135" s="108"/>
      <c r="G135" s="108"/>
      <c r="H135" s="108"/>
      <c r="I135" s="109"/>
      <c r="J135" s="110"/>
      <c r="K135" s="110"/>
      <c r="L135" s="108"/>
      <c r="M135" s="108"/>
      <c r="N135" s="108"/>
      <c r="O135" s="112"/>
      <c r="P135" s="112"/>
      <c r="Q135" s="112"/>
      <c r="R135" s="109"/>
    </row>
    <row r="136" spans="2:18" x14ac:dyDescent="0.25">
      <c r="B136" s="32">
        <v>44733</v>
      </c>
      <c r="C136" s="6" t="str">
        <f t="shared" si="37"/>
        <v/>
      </c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5"/>
    </row>
    <row r="137" spans="2:18" x14ac:dyDescent="0.25">
      <c r="B137" s="32">
        <v>44734</v>
      </c>
      <c r="C137" s="6" t="str">
        <f t="shared" si="37"/>
        <v/>
      </c>
      <c r="D137" s="33"/>
      <c r="E137" s="33"/>
      <c r="F137" s="33"/>
      <c r="G137" s="33"/>
      <c r="H137" s="34"/>
      <c r="I137" s="34"/>
      <c r="J137" s="34"/>
      <c r="K137" s="34"/>
      <c r="L137" s="33"/>
      <c r="M137" s="33"/>
      <c r="N137" s="33"/>
      <c r="O137" s="34"/>
      <c r="P137" s="34"/>
      <c r="Q137" s="34"/>
      <c r="R137" s="35"/>
    </row>
    <row r="138" spans="2:18" x14ac:dyDescent="0.25">
      <c r="B138" s="66">
        <v>44735</v>
      </c>
      <c r="C138" s="6" t="str">
        <f t="shared" si="37"/>
        <v/>
      </c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5"/>
    </row>
    <row r="139" spans="2:18" x14ac:dyDescent="0.25">
      <c r="B139" s="32">
        <v>44736</v>
      </c>
      <c r="C139" s="6" t="str">
        <f t="shared" si="37"/>
        <v/>
      </c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5"/>
    </row>
    <row r="140" spans="2:18" x14ac:dyDescent="0.25">
      <c r="B140" s="49">
        <v>44737</v>
      </c>
      <c r="C140" s="42" t="str">
        <f t="shared" si="37"/>
        <v/>
      </c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5"/>
    </row>
    <row r="141" spans="2:18" x14ac:dyDescent="0.25">
      <c r="B141" s="11" t="s">
        <v>27</v>
      </c>
      <c r="C141" s="6"/>
      <c r="D141" s="36" t="str">
        <f>IF(COUNTIF(D135:D139,$B$4)+COUNTIF(D130:D134,$B$4)&gt;0,COUNTIF(D135:D139,$B$4)+COUNTIF(D130:D134,$B$4),"")</f>
        <v/>
      </c>
      <c r="E141" s="36" t="str">
        <f t="shared" ref="E141:R141" si="38">IF(COUNTIF(E135:E139,$B$4)+COUNTIF(E130:E134,$B$4)&gt;0,COUNTIF(E135:E139,$B$4)+COUNTIF(E130:E134,$B$4),"")</f>
        <v/>
      </c>
      <c r="F141" s="36" t="str">
        <f t="shared" si="38"/>
        <v/>
      </c>
      <c r="G141" s="36" t="str">
        <f t="shared" si="38"/>
        <v/>
      </c>
      <c r="H141" s="36" t="str">
        <f t="shared" si="38"/>
        <v/>
      </c>
      <c r="I141" s="36" t="str">
        <f t="shared" si="38"/>
        <v/>
      </c>
      <c r="J141" s="36" t="str">
        <f t="shared" si="38"/>
        <v/>
      </c>
      <c r="K141" s="36" t="str">
        <f t="shared" si="38"/>
        <v/>
      </c>
      <c r="L141" s="36" t="str">
        <f t="shared" si="38"/>
        <v/>
      </c>
      <c r="M141" s="36" t="str">
        <f t="shared" si="38"/>
        <v/>
      </c>
      <c r="N141" s="36" t="str">
        <f t="shared" si="38"/>
        <v/>
      </c>
      <c r="O141" s="36" t="str">
        <f t="shared" si="38"/>
        <v/>
      </c>
      <c r="P141" s="36" t="str">
        <f t="shared" si="38"/>
        <v/>
      </c>
      <c r="Q141" s="36" t="str">
        <f t="shared" si="38"/>
        <v/>
      </c>
      <c r="R141" s="37" t="str">
        <f t="shared" si="38"/>
        <v/>
      </c>
    </row>
    <row r="142" spans="2:18" x14ac:dyDescent="0.25">
      <c r="B142" s="113" t="s">
        <v>28</v>
      </c>
      <c r="C142" s="38" t="str">
        <f ca="1">IF(B139&lt;=TODAY(),SUM(D142:R142),"")</f>
        <v/>
      </c>
      <c r="D142" s="39" t="str">
        <f>IF(COUNTIF(D135:D139,$B$4)+COUNTIF(D130:D134,$B$4)&gt;0,(COUNTIF(D135:D139,$B$4)+COUNTIF(D130:D134,$B$4))*D$5,"")</f>
        <v/>
      </c>
      <c r="E142" s="39" t="str">
        <f t="shared" ref="E142:R142" si="39">IF(COUNTIF(E135:E139,$B$4)+COUNTIF(E130:E134,$B$4)&gt;0,(COUNTIF(E135:E139,$B$4)+COUNTIF(E130:E134,$B$4))*E$5,"")</f>
        <v/>
      </c>
      <c r="F142" s="39" t="str">
        <f t="shared" si="39"/>
        <v/>
      </c>
      <c r="G142" s="39" t="str">
        <f t="shared" si="39"/>
        <v/>
      </c>
      <c r="H142" s="39" t="str">
        <f t="shared" si="39"/>
        <v/>
      </c>
      <c r="I142" s="39" t="str">
        <f t="shared" si="39"/>
        <v/>
      </c>
      <c r="J142" s="39" t="str">
        <f t="shared" si="39"/>
        <v/>
      </c>
      <c r="K142" s="39" t="str">
        <f t="shared" si="39"/>
        <v/>
      </c>
      <c r="L142" s="39" t="str">
        <f t="shared" si="39"/>
        <v/>
      </c>
      <c r="M142" s="39" t="str">
        <f t="shared" si="39"/>
        <v/>
      </c>
      <c r="N142" s="39" t="str">
        <f t="shared" si="39"/>
        <v/>
      </c>
      <c r="O142" s="39" t="str">
        <f t="shared" si="39"/>
        <v/>
      </c>
      <c r="P142" s="39" t="str">
        <f t="shared" si="39"/>
        <v/>
      </c>
      <c r="Q142" s="39" t="str">
        <f t="shared" si="39"/>
        <v/>
      </c>
      <c r="R142" s="40" t="str">
        <f t="shared" si="39"/>
        <v/>
      </c>
    </row>
    <row r="143" spans="2:18" x14ac:dyDescent="0.25">
      <c r="B143" s="114"/>
      <c r="C143" s="115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 x14ac:dyDescent="0.25">
      <c r="B144" s="90">
        <v>44738</v>
      </c>
      <c r="C144" s="116" t="str">
        <f t="shared" si="37"/>
        <v/>
      </c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8"/>
    </row>
    <row r="145" spans="2:18" x14ac:dyDescent="0.25">
      <c r="B145" s="49">
        <v>44739</v>
      </c>
      <c r="C145" s="42" t="str">
        <f t="shared" si="37"/>
        <v/>
      </c>
      <c r="D145" s="108"/>
      <c r="E145" s="108"/>
      <c r="F145" s="108"/>
      <c r="G145" s="108"/>
      <c r="H145" s="108"/>
      <c r="I145" s="109"/>
      <c r="J145" s="110"/>
      <c r="K145" s="110"/>
      <c r="L145" s="108"/>
      <c r="M145" s="108"/>
      <c r="N145" s="108"/>
      <c r="O145" s="112"/>
      <c r="P145" s="112"/>
      <c r="Q145" s="112"/>
      <c r="R145" s="109"/>
    </row>
    <row r="146" spans="2:18" x14ac:dyDescent="0.25">
      <c r="B146" s="32">
        <v>44740</v>
      </c>
      <c r="C146" s="6" t="str">
        <f t="shared" si="37"/>
        <v/>
      </c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5"/>
    </row>
    <row r="147" spans="2:18" x14ac:dyDescent="0.25">
      <c r="B147" s="32">
        <v>44741</v>
      </c>
      <c r="C147" s="6" t="str">
        <f t="shared" si="37"/>
        <v/>
      </c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5"/>
    </row>
    <row r="148" spans="2:18" x14ac:dyDescent="0.25">
      <c r="B148" s="32">
        <v>44742</v>
      </c>
      <c r="C148" s="6" t="str">
        <f t="shared" si="37"/>
        <v/>
      </c>
      <c r="D148" s="33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5"/>
    </row>
    <row r="149" spans="2:18" ht="15.75" thickBot="1" x14ac:dyDescent="0.3">
      <c r="B149" s="85" t="s">
        <v>29</v>
      </c>
      <c r="C149" s="86">
        <f>SUM(D149:R149)</f>
        <v>10485</v>
      </c>
      <c r="D149" s="57">
        <f>IFERROR(IF(SUM(D112,D122,D132,D142)&gt;0,SUM(D112,D122,D132,D142),""),"")</f>
        <v>2430</v>
      </c>
      <c r="E149" s="57">
        <f t="shared" ref="E149:R149" si="40">IFERROR(IF(SUM(E112,E122,E132,E142)&gt;0,SUM(E112,E122,E132,E142),""),"")</f>
        <v>2805</v>
      </c>
      <c r="F149" s="57">
        <f t="shared" si="40"/>
        <v>330</v>
      </c>
      <c r="G149" s="57">
        <f t="shared" si="40"/>
        <v>2310</v>
      </c>
      <c r="H149" s="57" t="str">
        <f t="shared" si="40"/>
        <v/>
      </c>
      <c r="I149" s="57" t="str">
        <f t="shared" si="40"/>
        <v/>
      </c>
      <c r="J149" s="57" t="str">
        <f t="shared" si="40"/>
        <v/>
      </c>
      <c r="K149" s="57" t="str">
        <f t="shared" si="40"/>
        <v/>
      </c>
      <c r="L149" s="57">
        <f t="shared" si="40"/>
        <v>540</v>
      </c>
      <c r="M149" s="57">
        <f t="shared" si="40"/>
        <v>900</v>
      </c>
      <c r="N149" s="57">
        <f t="shared" si="40"/>
        <v>180</v>
      </c>
      <c r="O149" s="57">
        <f t="shared" si="40"/>
        <v>450</v>
      </c>
      <c r="P149" s="57" t="str">
        <f t="shared" si="40"/>
        <v/>
      </c>
      <c r="Q149" s="57">
        <f t="shared" si="40"/>
        <v>540</v>
      </c>
      <c r="R149" s="58" t="str">
        <f t="shared" si="40"/>
        <v/>
      </c>
    </row>
  </sheetData>
  <mergeCells count="5">
    <mergeCell ref="D3:I3"/>
    <mergeCell ref="J3:R3"/>
    <mergeCell ref="B12:R12"/>
    <mergeCell ref="B44:R44"/>
    <mergeCell ref="B103:R103"/>
  </mergeCells>
  <conditionalFormatting sqref="D18:R21 D26:R31 D50:R54 D59:R64 D69:R74 D79:R84 D88:R90">
    <cfRule type="cellIs" dxfId="33" priority="32" operator="equal">
      <formula>"Pediu p/sair"</formula>
    </cfRule>
    <cfRule type="cellIs" dxfId="32" priority="33" operator="equal">
      <formula>"Dispensado"</formula>
    </cfRule>
    <cfRule type="cellIs" dxfId="31" priority="34" operator="equal">
      <formula>"Faltou"</formula>
    </cfRule>
  </conditionalFormatting>
  <conditionalFormatting sqref="D118:R120 D115:R116 D144:R148 D107:R110 D125:R130 D135:R140">
    <cfRule type="cellIs" dxfId="30" priority="29" operator="equal">
      <formula>"Pediu p/sair"</formula>
    </cfRule>
    <cfRule type="cellIs" dxfId="29" priority="30" operator="equal">
      <formula>"Dispensado"</formula>
    </cfRule>
    <cfRule type="cellIs" dxfId="28" priority="31" operator="equal">
      <formula>"Faltou"</formula>
    </cfRule>
  </conditionalFormatting>
  <conditionalFormatting sqref="D47:R47">
    <cfRule type="cellIs" dxfId="27" priority="28" operator="notEqual">
      <formula>""</formula>
    </cfRule>
  </conditionalFormatting>
  <conditionalFormatting sqref="D16:R17">
    <cfRule type="cellIs" dxfId="26" priority="25" operator="equal">
      <formula>"Pediu p/sair"</formula>
    </cfRule>
    <cfRule type="cellIs" dxfId="25" priority="26" operator="equal">
      <formula>"Dispensado"</formula>
    </cfRule>
    <cfRule type="cellIs" dxfId="24" priority="27" operator="equal">
      <formula>"Faltou"</formula>
    </cfRule>
  </conditionalFormatting>
  <conditionalFormatting sqref="D49:R49">
    <cfRule type="cellIs" dxfId="23" priority="22" operator="equal">
      <formula>"Pediu p/sair"</formula>
    </cfRule>
    <cfRule type="cellIs" dxfId="22" priority="23" operator="equal">
      <formula>"Dispensado"</formula>
    </cfRule>
    <cfRule type="cellIs" dxfId="21" priority="24" operator="equal">
      <formula>"Faltou"</formula>
    </cfRule>
  </conditionalFormatting>
  <conditionalFormatting sqref="D15:R15">
    <cfRule type="cellIs" dxfId="20" priority="21" operator="notEqual">
      <formula>""</formula>
    </cfRule>
  </conditionalFormatting>
  <conditionalFormatting sqref="D106:R106">
    <cfRule type="cellIs" dxfId="19" priority="20" operator="notEqual">
      <formula>""</formula>
    </cfRule>
  </conditionalFormatting>
  <conditionalFormatting sqref="D8:R8">
    <cfRule type="cellIs" dxfId="18" priority="19" operator="notEqual">
      <formula>""</formula>
    </cfRule>
  </conditionalFormatting>
  <conditionalFormatting sqref="D7:R7">
    <cfRule type="cellIs" dxfId="17" priority="11" operator="equal">
      <formula>""</formula>
    </cfRule>
    <cfRule type="cellIs" dxfId="16" priority="18" operator="notEqual">
      <formula>""</formula>
    </cfRule>
  </conditionalFormatting>
  <conditionalFormatting sqref="D134:R134">
    <cfRule type="cellIs" dxfId="15" priority="15" operator="equal">
      <formula>"Pediu p/sair"</formula>
    </cfRule>
    <cfRule type="cellIs" dxfId="14" priority="16" operator="equal">
      <formula>"Dispensado"</formula>
    </cfRule>
    <cfRule type="cellIs" dxfId="13" priority="17" operator="equal">
      <formula>"Faltou"</formula>
    </cfRule>
  </conditionalFormatting>
  <conditionalFormatting sqref="D124:R124">
    <cfRule type="cellIs" dxfId="12" priority="12" operator="equal">
      <formula>"Pediu p/sair"</formula>
    </cfRule>
    <cfRule type="cellIs" dxfId="11" priority="13" operator="equal">
      <formula>"Dispensado"</formula>
    </cfRule>
    <cfRule type="cellIs" dxfId="10" priority="14" operator="equal">
      <formula>"Faltou"</formula>
    </cfRule>
  </conditionalFormatting>
  <conditionalFormatting sqref="D14:R14">
    <cfRule type="cellIs" dxfId="9" priority="9" operator="equal">
      <formula>""</formula>
    </cfRule>
    <cfRule type="cellIs" dxfId="8" priority="10" operator="notEqual">
      <formula>""</formula>
    </cfRule>
  </conditionalFormatting>
  <conditionalFormatting sqref="D46:R46">
    <cfRule type="cellIs" dxfId="7" priority="7" operator="equal">
      <formula>""</formula>
    </cfRule>
    <cfRule type="cellIs" dxfId="6" priority="8" operator="notEqual">
      <formula>""</formula>
    </cfRule>
  </conditionalFormatting>
  <conditionalFormatting sqref="D105:R105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59:R64 D26:R31 D18:R21 D50:R54 D79:R84 D69:R74 D114:R116 D88:R90 D118:R120 D144:R148 D107:R110 D124:R130 D134:R140">
    <cfRule type="cellIs" dxfId="3" priority="1" operator="equal">
      <formula>"S/Expediente"</formula>
    </cfRule>
    <cfRule type="cellIs" dxfId="2" priority="2" operator="equal">
      <formula>"Feriado"</formula>
    </cfRule>
    <cfRule type="cellIs" dxfId="1" priority="3" operator="equal">
      <formula>"Folga"</formula>
    </cfRule>
    <cfRule type="cellIs" dxfId="0" priority="4" operator="equal">
      <formula>"Aguardar"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'[2]Dados de Físico Semanal'!#REF!</xm:f>
          </x14:formula1>
          <xm:sqref>D16:R17 D49:R49</xm:sqref>
        </x14:dataValidation>
        <x14:dataValidation type="list" allowBlank="1" showInputMessage="1" showErrorMessage="1">
          <x14:formula1>
            <xm:f>'[1]Dados de Físico Semanal'!#REF!</xm:f>
          </x14:formula1>
          <xm:sqref>D59:R64 D26:R31 D18:R21 D50:R54 D79:R84 D69:R74 D114:R116 D88:R90 D118:R120 D124:R130 D144:R148 D107:R110 D134:R140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2022-06-18T00:19:32Z</dcterms:created>
  <dcterms:modified xsi:type="dcterms:W3CDTF">2022-06-18T00:23:28Z</dcterms:modified>
</cp:coreProperties>
</file>